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7.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bookViews>
    <workbookView xWindow="0" yWindow="0" windowWidth="20490" windowHeight="7530" tabRatio="899"/>
  </bookViews>
  <sheets>
    <sheet name="利用の手引き" sheetId="13" r:id="rId1"/>
    <sheet name="入力シート①(簡易版)" sheetId="30" r:id="rId2"/>
    <sheet name="入力シート①(詳細版)" sheetId="32" r:id="rId3"/>
    <sheet name="入力シート②" sheetId="27" r:id="rId4"/>
    <sheet name="計算シート①" sheetId="21" r:id="rId5"/>
    <sheet name="計算シート②" sheetId="26" r:id="rId6"/>
    <sheet name="計算シート③" sheetId="14" r:id="rId7"/>
    <sheet name="分析結果" sheetId="25" r:id="rId8"/>
    <sheet name="環境負荷" sheetId="22" r:id="rId9"/>
    <sheet name="旅行・観光消費動向調査 " sheetId="34" r:id="rId10"/>
    <sheet name="消費額構成比" sheetId="29" r:id="rId11"/>
    <sheet name="取引基本表(38・101部門)" sheetId="16" r:id="rId12"/>
    <sheet name="投入係数表(38･101部門)" sheetId="17" r:id="rId13"/>
    <sheet name="逆行列係数表(38・101部門)" sheetId="18" r:id="rId14"/>
    <sheet name="雇用表(38・101部門)" sheetId="19" r:id="rId15"/>
    <sheet name="3EID組替表" sheetId="3" r:id="rId16"/>
    <sheet name="マージン率表(38・101部門)" sheetId="20"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Z13" i="29" l="1"/>
  <c r="Z11" i="29"/>
  <c r="X12" i="29"/>
  <c r="W20" i="29"/>
  <c r="V20" i="29"/>
  <c r="T7" i="29"/>
  <c r="F16" i="27" l="1"/>
  <c r="F23" i="27" l="1"/>
  <c r="E20" i="27"/>
  <c r="F22" i="27" s="1"/>
  <c r="E21" i="27"/>
  <c r="E22" i="27"/>
  <c r="E23" i="27"/>
  <c r="L52" i="32" l="1"/>
  <c r="L17" i="32"/>
  <c r="L51" i="32"/>
  <c r="L50" i="32"/>
  <c r="L49" i="32"/>
  <c r="L48" i="32"/>
  <c r="L47" i="32"/>
  <c r="L46" i="32"/>
  <c r="L45" i="32"/>
  <c r="L44" i="32"/>
  <c r="L43" i="32"/>
  <c r="L42" i="32"/>
  <c r="L41" i="32"/>
  <c r="L40" i="32"/>
  <c r="L39" i="32"/>
  <c r="L38" i="32"/>
  <c r="L37" i="32"/>
  <c r="L36" i="32"/>
  <c r="L35" i="32"/>
  <c r="L34" i="32"/>
  <c r="L33" i="32"/>
  <c r="L32" i="32"/>
  <c r="L31" i="32"/>
  <c r="L30" i="32"/>
  <c r="L29" i="32"/>
  <c r="L28" i="32"/>
  <c r="L27" i="32"/>
  <c r="L26" i="32"/>
  <c r="L25" i="32"/>
  <c r="L24" i="32"/>
  <c r="L23" i="32"/>
  <c r="L22" i="32"/>
  <c r="L21" i="32"/>
  <c r="L20" i="32"/>
  <c r="L19" i="32"/>
  <c r="L18" i="32"/>
  <c r="K18" i="32"/>
  <c r="K51" i="32"/>
  <c r="K50" i="32"/>
  <c r="K49" i="32"/>
  <c r="K48" i="32"/>
  <c r="K47" i="32"/>
  <c r="K46" i="32"/>
  <c r="K45" i="32"/>
  <c r="K44" i="32"/>
  <c r="K43" i="32"/>
  <c r="K42" i="32"/>
  <c r="K41" i="32"/>
  <c r="K40" i="32"/>
  <c r="K39" i="32"/>
  <c r="K38" i="32"/>
  <c r="K37" i="32"/>
  <c r="K36" i="32"/>
  <c r="K35" i="32"/>
  <c r="K34" i="32"/>
  <c r="K33" i="32"/>
  <c r="K32" i="32"/>
  <c r="K31" i="32"/>
  <c r="K30" i="32"/>
  <c r="K29" i="32"/>
  <c r="K28" i="32"/>
  <c r="K27" i="32"/>
  <c r="K26" i="32"/>
  <c r="K25" i="32"/>
  <c r="K24" i="32"/>
  <c r="K23" i="32"/>
  <c r="K22" i="32"/>
  <c r="K21" i="32"/>
  <c r="K20" i="32"/>
  <c r="K19" i="32"/>
  <c r="K17" i="32"/>
  <c r="M51" i="32" l="1"/>
  <c r="M50" i="32"/>
  <c r="M49" i="32"/>
  <c r="M48" i="32"/>
  <c r="M47" i="32"/>
  <c r="M46" i="32"/>
  <c r="M45" i="32"/>
  <c r="M44" i="32"/>
  <c r="M43" i="32"/>
  <c r="M42" i="32"/>
  <c r="M41" i="32"/>
  <c r="M40" i="32"/>
  <c r="M39" i="32"/>
  <c r="M38" i="32"/>
  <c r="M37" i="32"/>
  <c r="M36" i="32"/>
  <c r="M35" i="32"/>
  <c r="M34" i="32"/>
  <c r="M33" i="32"/>
  <c r="M32" i="32"/>
  <c r="M31" i="32"/>
  <c r="M30" i="32"/>
  <c r="M29" i="32"/>
  <c r="M28" i="32"/>
  <c r="M27" i="32"/>
  <c r="M26" i="32"/>
  <c r="M25" i="32"/>
  <c r="M24" i="32"/>
  <c r="M23" i="32"/>
  <c r="M22" i="32"/>
  <c r="M21" i="32"/>
  <c r="M20" i="32"/>
  <c r="M19" i="32"/>
  <c r="M18" i="32"/>
  <c r="L16" i="32"/>
  <c r="K16" i="32"/>
  <c r="K52" i="32" s="1"/>
  <c r="M17" i="32" l="1"/>
  <c r="M16" i="32" s="1"/>
  <c r="M52" i="32" s="1"/>
  <c r="W43" i="29"/>
  <c r="T43" i="29"/>
  <c r="W42" i="29"/>
  <c r="T42" i="29"/>
  <c r="W41" i="29"/>
  <c r="T41" i="29"/>
  <c r="W40" i="29"/>
  <c r="T40" i="29"/>
  <c r="W39" i="29"/>
  <c r="T39" i="29"/>
  <c r="W38" i="29"/>
  <c r="T38" i="29"/>
  <c r="W37" i="29"/>
  <c r="T37" i="29"/>
  <c r="W36" i="29"/>
  <c r="T36" i="29"/>
  <c r="W35" i="29"/>
  <c r="T35" i="29"/>
  <c r="W34" i="29"/>
  <c r="T34" i="29"/>
  <c r="W33" i="29"/>
  <c r="T33" i="29"/>
  <c r="W32" i="29"/>
  <c r="T32" i="29"/>
  <c r="X31" i="29"/>
  <c r="V31" i="29" s="1"/>
  <c r="W31" i="29"/>
  <c r="U31" i="29"/>
  <c r="T31" i="29"/>
  <c r="S31" i="29" s="1"/>
  <c r="X30" i="29"/>
  <c r="W30" i="29"/>
  <c r="V30" i="29" s="1"/>
  <c r="U30" i="29"/>
  <c r="T30" i="29"/>
  <c r="S30" i="29" s="1"/>
  <c r="X29" i="29"/>
  <c r="W29" i="29"/>
  <c r="V29" i="29"/>
  <c r="U29" i="29"/>
  <c r="T29" i="29"/>
  <c r="X28" i="29"/>
  <c r="W28" i="29"/>
  <c r="V28" i="29" s="1"/>
  <c r="U28" i="29"/>
  <c r="T28" i="29"/>
  <c r="X27" i="29"/>
  <c r="W27" i="29"/>
  <c r="V27" i="29"/>
  <c r="U27" i="29"/>
  <c r="T27" i="29"/>
  <c r="X26" i="29"/>
  <c r="W26" i="29"/>
  <c r="U26" i="29"/>
  <c r="T26" i="29"/>
  <c r="S26" i="29"/>
  <c r="X25" i="29"/>
  <c r="V25" i="29" s="1"/>
  <c r="W25" i="29"/>
  <c r="U25" i="29"/>
  <c r="T25" i="29"/>
  <c r="S25" i="29"/>
  <c r="X24" i="29"/>
  <c r="W24" i="29"/>
  <c r="V24" i="29" s="1"/>
  <c r="U24" i="29"/>
  <c r="T24" i="29"/>
  <c r="S24" i="29" s="1"/>
  <c r="X23" i="29"/>
  <c r="W23" i="29"/>
  <c r="V23" i="29"/>
  <c r="U23" i="29"/>
  <c r="T23" i="29"/>
  <c r="S23" i="29" s="1"/>
  <c r="X22" i="29"/>
  <c r="W22" i="29"/>
  <c r="V22" i="29" s="1"/>
  <c r="U22" i="29"/>
  <c r="T22" i="29"/>
  <c r="S22" i="29" s="1"/>
  <c r="W21" i="29"/>
  <c r="T21" i="29"/>
  <c r="T20" i="29"/>
  <c r="W19" i="29"/>
  <c r="T19" i="29"/>
  <c r="X18" i="29"/>
  <c r="W18" i="29"/>
  <c r="U18" i="29"/>
  <c r="T18" i="29"/>
  <c r="X17" i="29"/>
  <c r="W17" i="29"/>
  <c r="V17" i="29" s="1"/>
  <c r="U17" i="29"/>
  <c r="T17" i="29"/>
  <c r="W16" i="29"/>
  <c r="T16" i="29"/>
  <c r="X15" i="29"/>
  <c r="W15" i="29"/>
  <c r="U15" i="29"/>
  <c r="T15" i="29"/>
  <c r="S15" i="29" s="1"/>
  <c r="W14" i="29"/>
  <c r="T14" i="29"/>
  <c r="W13" i="29"/>
  <c r="T13" i="29"/>
  <c r="W12" i="29"/>
  <c r="T12" i="29"/>
  <c r="W11" i="29"/>
  <c r="T11" i="29"/>
  <c r="W10" i="29"/>
  <c r="T10" i="29"/>
  <c r="W9" i="29"/>
  <c r="T9" i="29"/>
  <c r="W8" i="29"/>
  <c r="T8" i="29"/>
  <c r="X7" i="29"/>
  <c r="W7" i="29"/>
  <c r="V7" i="29" s="1"/>
  <c r="AA7" i="29" s="1"/>
  <c r="U7" i="29"/>
  <c r="S7" i="29"/>
  <c r="N29" i="29"/>
  <c r="K29" i="29"/>
  <c r="N28" i="29"/>
  <c r="K28" i="29"/>
  <c r="N27" i="29"/>
  <c r="K27" i="29"/>
  <c r="N26" i="29"/>
  <c r="K26" i="29"/>
  <c r="N25" i="29"/>
  <c r="K25" i="29"/>
  <c r="N24" i="29"/>
  <c r="K24" i="29"/>
  <c r="N23" i="29"/>
  <c r="K23" i="29"/>
  <c r="N22" i="29"/>
  <c r="K22" i="29"/>
  <c r="N21" i="29"/>
  <c r="K21" i="29"/>
  <c r="N20" i="29"/>
  <c r="K20" i="29"/>
  <c r="N19" i="29"/>
  <c r="K19" i="29"/>
  <c r="N18" i="29"/>
  <c r="K18" i="29"/>
  <c r="N17" i="29"/>
  <c r="K17" i="29"/>
  <c r="N16" i="29"/>
  <c r="K16" i="29"/>
  <c r="N15" i="29"/>
  <c r="K15" i="29"/>
  <c r="N14" i="29"/>
  <c r="K14" i="29"/>
  <c r="N13" i="29"/>
  <c r="K13" i="29"/>
  <c r="N12" i="29"/>
  <c r="K12" i="29"/>
  <c r="N11" i="29"/>
  <c r="K11" i="29"/>
  <c r="N10" i="29"/>
  <c r="K10" i="29"/>
  <c r="N9" i="29"/>
  <c r="K9" i="29"/>
  <c r="L6" i="29"/>
  <c r="K6" i="29"/>
  <c r="S27" i="29" l="1"/>
  <c r="V15" i="29"/>
  <c r="V18" i="29"/>
  <c r="V26" i="29"/>
  <c r="S18" i="29"/>
  <c r="S17" i="29"/>
  <c r="S28" i="29"/>
  <c r="S29" i="29"/>
  <c r="Z7" i="29"/>
  <c r="K30" i="29"/>
  <c r="L30" i="29" s="1"/>
  <c r="M30" i="29" s="1"/>
  <c r="N30" i="29"/>
  <c r="O30" i="29" s="1"/>
  <c r="O14" i="29" l="1"/>
  <c r="P14" i="29" s="1"/>
  <c r="X14" i="29" s="1"/>
  <c r="V14" i="29" s="1"/>
  <c r="L28" i="29"/>
  <c r="M28" i="29" s="1"/>
  <c r="U42" i="29" s="1"/>
  <c r="S42" i="29" s="1"/>
  <c r="L14" i="29"/>
  <c r="M14" i="29" s="1"/>
  <c r="U14" i="29" s="1"/>
  <c r="S14" i="29" s="1"/>
  <c r="L22" i="29"/>
  <c r="M22" i="29" s="1"/>
  <c r="U36" i="29" s="1"/>
  <c r="S36" i="29" s="1"/>
  <c r="L19" i="29"/>
  <c r="M19" i="29" s="1"/>
  <c r="U33" i="29" s="1"/>
  <c r="O17" i="29"/>
  <c r="P17" i="29" s="1"/>
  <c r="X20" i="29" s="1"/>
  <c r="O19" i="29"/>
  <c r="P19" i="29" s="1"/>
  <c r="X33" i="29" s="1"/>
  <c r="O11" i="29"/>
  <c r="P11" i="29" s="1"/>
  <c r="X11" i="29" s="1"/>
  <c r="V11" i="29" s="1"/>
  <c r="L12" i="29"/>
  <c r="M12" i="29" s="1"/>
  <c r="U12" i="29" s="1"/>
  <c r="S12" i="29" s="1"/>
  <c r="L29" i="29"/>
  <c r="M29" i="29" s="1"/>
  <c r="U43" i="29" s="1"/>
  <c r="S43" i="29" s="1"/>
  <c r="Z43" i="29" s="1"/>
  <c r="L9" i="29"/>
  <c r="M9" i="29" s="1"/>
  <c r="U9" i="29" s="1"/>
  <c r="S9" i="29" s="1"/>
  <c r="Z9" i="29" s="1"/>
  <c r="O21" i="29"/>
  <c r="P21" i="29" s="1"/>
  <c r="X35" i="29" s="1"/>
  <c r="V35" i="29" s="1"/>
  <c r="L26" i="29"/>
  <c r="M26" i="29" s="1"/>
  <c r="U40" i="29" s="1"/>
  <c r="S40" i="29" s="1"/>
  <c r="O15" i="29"/>
  <c r="P15" i="29" s="1"/>
  <c r="X16" i="29" s="1"/>
  <c r="V16" i="29" s="1"/>
  <c r="L11" i="29"/>
  <c r="M11" i="29" s="1"/>
  <c r="U11" i="29" s="1"/>
  <c r="S11" i="29" s="1"/>
  <c r="O18" i="29"/>
  <c r="P18" i="29" s="1"/>
  <c r="X21" i="29" s="1"/>
  <c r="V21" i="29" s="1"/>
  <c r="O28" i="29"/>
  <c r="P28" i="29" s="1"/>
  <c r="X42" i="29" s="1"/>
  <c r="V42" i="29" s="1"/>
  <c r="L27" i="29"/>
  <c r="M27" i="29" s="1"/>
  <c r="U41" i="29" s="1"/>
  <c r="S41" i="29" s="1"/>
  <c r="L24" i="29"/>
  <c r="M24" i="29" s="1"/>
  <c r="U38" i="29" s="1"/>
  <c r="S38" i="29" s="1"/>
  <c r="O16" i="29"/>
  <c r="P16" i="29" s="1"/>
  <c r="X19" i="29" s="1"/>
  <c r="V19" i="29" s="1"/>
  <c r="L15" i="29"/>
  <c r="M15" i="29" s="1"/>
  <c r="U16" i="29" s="1"/>
  <c r="S16" i="29" s="1"/>
  <c r="O26" i="29"/>
  <c r="P26" i="29" s="1"/>
  <c r="X40" i="29" s="1"/>
  <c r="V40" i="29" s="1"/>
  <c r="O10" i="29"/>
  <c r="P10" i="29" s="1"/>
  <c r="X10" i="29" s="1"/>
  <c r="V10" i="29" s="1"/>
  <c r="O20" i="29"/>
  <c r="P20" i="29" s="1"/>
  <c r="X34" i="29" s="1"/>
  <c r="V34" i="29" s="1"/>
  <c r="O29" i="29"/>
  <c r="P29" i="29" s="1"/>
  <c r="X43" i="29" s="1"/>
  <c r="V43" i="29" s="1"/>
  <c r="L20" i="29"/>
  <c r="M20" i="29" s="1"/>
  <c r="U34" i="29" s="1"/>
  <c r="S34" i="29" s="1"/>
  <c r="O23" i="29"/>
  <c r="P23" i="29" s="1"/>
  <c r="X37" i="29" s="1"/>
  <c r="V37" i="29" s="1"/>
  <c r="O25" i="29"/>
  <c r="P25" i="29" s="1"/>
  <c r="X39" i="29" s="1"/>
  <c r="V39" i="29" s="1"/>
  <c r="L16" i="29"/>
  <c r="M16" i="29" s="1"/>
  <c r="U19" i="29" s="1"/>
  <c r="S19" i="29" s="1"/>
  <c r="O12" i="29"/>
  <c r="P12" i="29" s="1"/>
  <c r="V12" i="29" s="1"/>
  <c r="AA26" i="29" s="1"/>
  <c r="L10" i="29"/>
  <c r="M10" i="29" s="1"/>
  <c r="U10" i="29" s="1"/>
  <c r="O13" i="29"/>
  <c r="P13" i="29" s="1"/>
  <c r="X13" i="29" s="1"/>
  <c r="V13" i="29" s="1"/>
  <c r="O27" i="29"/>
  <c r="P27" i="29" s="1"/>
  <c r="X41" i="29" s="1"/>
  <c r="V41" i="29" s="1"/>
  <c r="L25" i="29"/>
  <c r="M25" i="29" s="1"/>
  <c r="U39" i="29" s="1"/>
  <c r="S39" i="29" s="1"/>
  <c r="Z39" i="29" s="1"/>
  <c r="L23" i="29"/>
  <c r="M23" i="29" s="1"/>
  <c r="U37" i="29" s="1"/>
  <c r="S37" i="29" s="1"/>
  <c r="Z37" i="29" s="1"/>
  <c r="L13" i="29"/>
  <c r="M13" i="29" s="1"/>
  <c r="U13" i="29" s="1"/>
  <c r="S13" i="29" s="1"/>
  <c r="L17" i="29"/>
  <c r="M17" i="29" s="1"/>
  <c r="U20" i="29" s="1"/>
  <c r="S20" i="29" s="1"/>
  <c r="O24" i="29"/>
  <c r="P24" i="29" s="1"/>
  <c r="X38" i="29" s="1"/>
  <c r="V38" i="29" s="1"/>
  <c r="O9" i="29"/>
  <c r="P9" i="29" s="1"/>
  <c r="X9" i="29" s="1"/>
  <c r="O22" i="29"/>
  <c r="P22" i="29" s="1"/>
  <c r="X36" i="29" s="1"/>
  <c r="V36" i="29" s="1"/>
  <c r="L21" i="29"/>
  <c r="M21" i="29" s="1"/>
  <c r="U35" i="29" s="1"/>
  <c r="S35" i="29" s="1"/>
  <c r="L18" i="29"/>
  <c r="M18" i="29" s="1"/>
  <c r="U21" i="29" s="1"/>
  <c r="S21" i="29" s="1"/>
  <c r="Z16" i="29" l="1"/>
  <c r="AA34" i="29"/>
  <c r="AA19" i="29"/>
  <c r="AA41" i="29"/>
  <c r="AA40" i="29"/>
  <c r="AA42" i="29"/>
  <c r="AA11" i="29"/>
  <c r="AA13" i="29"/>
  <c r="AA21" i="29"/>
  <c r="AA36" i="29"/>
  <c r="AA39" i="29"/>
  <c r="AA37" i="29"/>
  <c r="AA16" i="29"/>
  <c r="AA38" i="29"/>
  <c r="AA43" i="29"/>
  <c r="AA14" i="29"/>
  <c r="AA35" i="29"/>
  <c r="AA18" i="29"/>
  <c r="AA10" i="29"/>
  <c r="V33" i="29"/>
  <c r="AA33" i="29" s="1"/>
  <c r="X32" i="29"/>
  <c r="V32" i="29" s="1"/>
  <c r="AA32" i="29" s="1"/>
  <c r="AA17" i="29"/>
  <c r="AA28" i="29"/>
  <c r="AA25" i="29"/>
  <c r="AA27" i="29"/>
  <c r="AA30" i="29"/>
  <c r="AA15" i="29"/>
  <c r="AA23" i="29"/>
  <c r="AA31" i="29"/>
  <c r="AA24" i="29"/>
  <c r="AA29" i="29"/>
  <c r="AA22" i="29"/>
  <c r="AA20" i="29"/>
  <c r="X8" i="29"/>
  <c r="V8" i="29" s="1"/>
  <c r="AA8" i="29" s="1"/>
  <c r="V9" i="29"/>
  <c r="AA9" i="29" s="1"/>
  <c r="Z14" i="29"/>
  <c r="Z34" i="29"/>
  <c r="Z42" i="29"/>
  <c r="Z20" i="29"/>
  <c r="Z40" i="29"/>
  <c r="Z30" i="29"/>
  <c r="Z24" i="29"/>
  <c r="Z15" i="29"/>
  <c r="Z29" i="29"/>
  <c r="Z28" i="29"/>
  <c r="Z27" i="29"/>
  <c r="Z26" i="29"/>
  <c r="Z22" i="29"/>
  <c r="Z17" i="29"/>
  <c r="Z23" i="29"/>
  <c r="Z31" i="29"/>
  <c r="Z18" i="29"/>
  <c r="Z25" i="29"/>
  <c r="U8" i="29"/>
  <c r="S8" i="29" s="1"/>
  <c r="Z8" i="29" s="1"/>
  <c r="S10" i="29"/>
  <c r="Z10" i="29" s="1"/>
  <c r="Z38" i="29"/>
  <c r="Z21" i="29"/>
  <c r="Z41" i="29"/>
  <c r="Z35" i="29"/>
  <c r="Z19" i="29"/>
  <c r="U32" i="29"/>
  <c r="S32" i="29" s="1"/>
  <c r="Z32" i="29" s="1"/>
  <c r="S33" i="29"/>
  <c r="Z33" i="29" s="1"/>
  <c r="Z36" i="29"/>
  <c r="P30" i="29"/>
  <c r="W43" i="18" l="1"/>
  <c r="V43" i="18"/>
  <c r="U43" i="18"/>
  <c r="T43" i="18"/>
  <c r="S43" i="18"/>
  <c r="R43" i="18"/>
  <c r="Q43" i="18"/>
  <c r="AP24" i="18"/>
  <c r="AP23" i="18"/>
  <c r="AP22" i="18"/>
  <c r="AP21" i="18"/>
  <c r="AP20" i="18"/>
  <c r="AP19" i="18"/>
  <c r="AP18" i="18"/>
  <c r="DS86" i="16" l="1"/>
  <c r="DS74" i="16"/>
  <c r="DS63" i="16"/>
  <c r="BH10" i="16"/>
  <c r="Q25" i="30" l="1"/>
  <c r="Q26" i="30"/>
  <c r="Q27" i="30"/>
  <c r="Q29" i="30"/>
  <c r="Q32" i="30"/>
  <c r="Q33" i="30"/>
  <c r="Q36" i="30"/>
  <c r="Q39" i="30"/>
  <c r="Q40" i="30"/>
  <c r="Q41" i="30"/>
  <c r="Q42" i="30"/>
  <c r="Q43" i="30"/>
  <c r="Q44" i="30"/>
  <c r="Q45" i="30"/>
  <c r="Q46" i="30"/>
  <c r="Q47" i="30"/>
  <c r="Q48" i="30"/>
  <c r="Q49" i="30"/>
  <c r="Q50" i="30"/>
  <c r="Q51" i="30"/>
  <c r="Q53" i="30"/>
  <c r="Q54" i="30"/>
  <c r="Q56" i="30"/>
  <c r="Q60" i="30"/>
  <c r="Q61" i="30"/>
  <c r="I5" i="14" l="1" a="1"/>
  <c r="I6" i="14" s="1"/>
  <c r="I37" i="14" l="1"/>
  <c r="I29" i="14"/>
  <c r="I21" i="14"/>
  <c r="I13" i="14"/>
  <c r="I5" i="14"/>
  <c r="I36" i="14"/>
  <c r="I28" i="14"/>
  <c r="I20" i="14"/>
  <c r="I12" i="14"/>
  <c r="I35" i="14"/>
  <c r="I19" i="14"/>
  <c r="I42" i="14"/>
  <c r="I26" i="14"/>
  <c r="I33" i="14"/>
  <c r="I25" i="14"/>
  <c r="I17" i="14"/>
  <c r="I9" i="14"/>
  <c r="I43" i="14"/>
  <c r="I27" i="14"/>
  <c r="I11" i="14"/>
  <c r="I34" i="14"/>
  <c r="I18" i="14"/>
  <c r="I10" i="14"/>
  <c r="I41" i="14"/>
  <c r="I40" i="14"/>
  <c r="I32" i="14"/>
  <c r="I24" i="14"/>
  <c r="I16" i="14"/>
  <c r="I8" i="14"/>
  <c r="I39" i="14"/>
  <c r="I31" i="14"/>
  <c r="I23" i="14"/>
  <c r="I15" i="14"/>
  <c r="I7" i="14"/>
  <c r="I38" i="14"/>
  <c r="I30" i="14"/>
  <c r="I22" i="14"/>
  <c r="I14" i="14"/>
  <c r="BG5" i="3"/>
  <c r="BH5" i="3"/>
  <c r="BI5" i="3"/>
  <c r="BJ5" i="3"/>
  <c r="BK5" i="3"/>
  <c r="BL5" i="3"/>
  <c r="BM5" i="3"/>
  <c r="BN5" i="3"/>
  <c r="BO5" i="3"/>
  <c r="BP5" i="3"/>
  <c r="BQ5" i="3"/>
  <c r="BG6" i="3"/>
  <c r="BH6" i="3"/>
  <c r="BI6" i="3"/>
  <c r="BJ6" i="3"/>
  <c r="BK6" i="3"/>
  <c r="BL6" i="3"/>
  <c r="BM6" i="3"/>
  <c r="BN6" i="3"/>
  <c r="BO6" i="3"/>
  <c r="BP6" i="3"/>
  <c r="BQ6" i="3"/>
  <c r="BG7" i="3"/>
  <c r="BH7" i="3"/>
  <c r="BI7" i="3"/>
  <c r="BJ7" i="3"/>
  <c r="BK7" i="3"/>
  <c r="BL7" i="3"/>
  <c r="BM7" i="3"/>
  <c r="BN7" i="3"/>
  <c r="BO7" i="3"/>
  <c r="BP7" i="3"/>
  <c r="BQ7" i="3"/>
  <c r="BG8" i="3"/>
  <c r="BH8" i="3"/>
  <c r="BI8" i="3"/>
  <c r="BJ8" i="3"/>
  <c r="BK8" i="3"/>
  <c r="BL8" i="3"/>
  <c r="BM8" i="3"/>
  <c r="BN8" i="3"/>
  <c r="BO8" i="3"/>
  <c r="BP8" i="3"/>
  <c r="BQ8" i="3"/>
  <c r="BG9" i="3"/>
  <c r="BH9" i="3"/>
  <c r="BI9" i="3"/>
  <c r="BJ9" i="3"/>
  <c r="BK9" i="3"/>
  <c r="BL9" i="3"/>
  <c r="BM9" i="3"/>
  <c r="BN9" i="3"/>
  <c r="BO9" i="3"/>
  <c r="BP9" i="3"/>
  <c r="BQ9" i="3"/>
  <c r="BG10" i="3"/>
  <c r="BH10" i="3"/>
  <c r="BI10" i="3"/>
  <c r="BJ10" i="3"/>
  <c r="BK10" i="3"/>
  <c r="BL10" i="3"/>
  <c r="BM10" i="3"/>
  <c r="BN10" i="3"/>
  <c r="BO10" i="3"/>
  <c r="BP10" i="3"/>
  <c r="BQ10" i="3"/>
  <c r="BG11" i="3"/>
  <c r="BH11" i="3"/>
  <c r="BI11" i="3"/>
  <c r="BJ11" i="3"/>
  <c r="BK11" i="3"/>
  <c r="BL11" i="3"/>
  <c r="BM11" i="3"/>
  <c r="BN11" i="3"/>
  <c r="BO11" i="3"/>
  <c r="BP11" i="3"/>
  <c r="BQ11" i="3"/>
  <c r="BG12" i="3"/>
  <c r="BH12" i="3"/>
  <c r="BI12" i="3"/>
  <c r="BJ12" i="3"/>
  <c r="BK12" i="3"/>
  <c r="BL12" i="3"/>
  <c r="BM12" i="3"/>
  <c r="BN12" i="3"/>
  <c r="BO12" i="3"/>
  <c r="BP12" i="3"/>
  <c r="BQ12" i="3"/>
  <c r="BG13" i="3"/>
  <c r="BH13" i="3"/>
  <c r="BI13" i="3"/>
  <c r="BJ13" i="3"/>
  <c r="BK13" i="3"/>
  <c r="BL13" i="3"/>
  <c r="BM13" i="3"/>
  <c r="BN13" i="3"/>
  <c r="BO13" i="3"/>
  <c r="BP13" i="3"/>
  <c r="BQ13" i="3"/>
  <c r="BG14" i="3"/>
  <c r="BH14" i="3"/>
  <c r="BI14" i="3"/>
  <c r="BJ14" i="3"/>
  <c r="BK14" i="3"/>
  <c r="BL14" i="3"/>
  <c r="BM14" i="3"/>
  <c r="BN14" i="3"/>
  <c r="BO14" i="3"/>
  <c r="BP14" i="3"/>
  <c r="BQ14" i="3"/>
  <c r="BG15" i="3"/>
  <c r="BH15" i="3"/>
  <c r="BI15" i="3"/>
  <c r="BJ15" i="3"/>
  <c r="BK15" i="3"/>
  <c r="BL15" i="3"/>
  <c r="BM15" i="3"/>
  <c r="BN15" i="3"/>
  <c r="BO15" i="3"/>
  <c r="BP15" i="3"/>
  <c r="BQ15" i="3"/>
  <c r="BG16" i="3"/>
  <c r="BH16" i="3"/>
  <c r="BI16" i="3"/>
  <c r="BJ16" i="3"/>
  <c r="BK16" i="3"/>
  <c r="BL16" i="3"/>
  <c r="BM16" i="3"/>
  <c r="BN16" i="3"/>
  <c r="BO16" i="3"/>
  <c r="BP16" i="3"/>
  <c r="BQ16" i="3"/>
  <c r="BG17" i="3"/>
  <c r="BH17" i="3"/>
  <c r="BI17" i="3"/>
  <c r="BJ17" i="3"/>
  <c r="BK17" i="3"/>
  <c r="BL17" i="3"/>
  <c r="BM17" i="3"/>
  <c r="BN17" i="3"/>
  <c r="BO17" i="3"/>
  <c r="BP17" i="3"/>
  <c r="BQ17" i="3"/>
  <c r="BG18" i="3"/>
  <c r="BH18" i="3"/>
  <c r="BI18" i="3"/>
  <c r="BJ18" i="3"/>
  <c r="BK18" i="3"/>
  <c r="BL18" i="3"/>
  <c r="BM18" i="3"/>
  <c r="BN18" i="3"/>
  <c r="BO18" i="3"/>
  <c r="BP18" i="3"/>
  <c r="BQ18" i="3"/>
  <c r="BG19" i="3"/>
  <c r="BH19" i="3"/>
  <c r="BI19" i="3"/>
  <c r="BJ19" i="3"/>
  <c r="BK19" i="3"/>
  <c r="BL19" i="3"/>
  <c r="BM19" i="3"/>
  <c r="BN19" i="3"/>
  <c r="BO19" i="3"/>
  <c r="BP19" i="3"/>
  <c r="BQ19" i="3"/>
  <c r="BG20" i="3"/>
  <c r="BH20" i="3"/>
  <c r="BI20" i="3"/>
  <c r="BJ20" i="3"/>
  <c r="BK20" i="3"/>
  <c r="BL20" i="3"/>
  <c r="BM20" i="3"/>
  <c r="BN20" i="3"/>
  <c r="BO20" i="3"/>
  <c r="BP20" i="3"/>
  <c r="BQ20" i="3"/>
  <c r="BG21" i="3"/>
  <c r="BH21" i="3"/>
  <c r="BI21" i="3"/>
  <c r="BJ21" i="3"/>
  <c r="BK21" i="3"/>
  <c r="BL21" i="3"/>
  <c r="BM21" i="3"/>
  <c r="BN21" i="3"/>
  <c r="BO21" i="3"/>
  <c r="BP21" i="3"/>
  <c r="BQ21" i="3"/>
  <c r="BG22" i="3"/>
  <c r="BH22" i="3"/>
  <c r="BI22" i="3"/>
  <c r="BJ22" i="3"/>
  <c r="BK22" i="3"/>
  <c r="BL22" i="3"/>
  <c r="BM22" i="3"/>
  <c r="BN22" i="3"/>
  <c r="BO22" i="3"/>
  <c r="BP22" i="3"/>
  <c r="BQ22" i="3"/>
  <c r="BG23" i="3"/>
  <c r="BH23" i="3"/>
  <c r="BI23" i="3"/>
  <c r="BJ23" i="3"/>
  <c r="BK23" i="3"/>
  <c r="BL23" i="3"/>
  <c r="BM23" i="3"/>
  <c r="BN23" i="3"/>
  <c r="BO23" i="3"/>
  <c r="BP23" i="3"/>
  <c r="BQ23" i="3"/>
  <c r="BG24" i="3"/>
  <c r="BH24" i="3"/>
  <c r="BI24" i="3"/>
  <c r="BJ24" i="3"/>
  <c r="BK24" i="3"/>
  <c r="BL24" i="3"/>
  <c r="BM24" i="3"/>
  <c r="BN24" i="3"/>
  <c r="BO24" i="3"/>
  <c r="BP24" i="3"/>
  <c r="BQ24" i="3"/>
  <c r="BG25" i="3"/>
  <c r="BH25" i="3"/>
  <c r="BI25" i="3"/>
  <c r="BJ25" i="3"/>
  <c r="BK25" i="3"/>
  <c r="BL25" i="3"/>
  <c r="BM25" i="3"/>
  <c r="BN25" i="3"/>
  <c r="BO25" i="3"/>
  <c r="BP25" i="3"/>
  <c r="BQ25" i="3"/>
  <c r="BG26" i="3"/>
  <c r="BH26" i="3"/>
  <c r="BI26" i="3"/>
  <c r="BJ26" i="3"/>
  <c r="BK26" i="3"/>
  <c r="BL26" i="3"/>
  <c r="BM26" i="3"/>
  <c r="BN26" i="3"/>
  <c r="BO26" i="3"/>
  <c r="BP26" i="3"/>
  <c r="BQ26" i="3"/>
  <c r="BG27" i="3"/>
  <c r="BH27" i="3"/>
  <c r="BI27" i="3"/>
  <c r="BJ27" i="3"/>
  <c r="BK27" i="3"/>
  <c r="BL27" i="3"/>
  <c r="BM27" i="3"/>
  <c r="BN27" i="3"/>
  <c r="BO27" i="3"/>
  <c r="BP27" i="3"/>
  <c r="BQ27" i="3"/>
  <c r="BG28" i="3"/>
  <c r="BH28" i="3"/>
  <c r="BI28" i="3"/>
  <c r="BJ28" i="3"/>
  <c r="BK28" i="3"/>
  <c r="BL28" i="3"/>
  <c r="BM28" i="3"/>
  <c r="BN28" i="3"/>
  <c r="BO28" i="3"/>
  <c r="BP28" i="3"/>
  <c r="BQ28" i="3"/>
  <c r="BG29" i="3"/>
  <c r="BH29" i="3"/>
  <c r="BI29" i="3"/>
  <c r="BJ29" i="3"/>
  <c r="BK29" i="3"/>
  <c r="BL29" i="3"/>
  <c r="BM29" i="3"/>
  <c r="BN29" i="3"/>
  <c r="BO29" i="3"/>
  <c r="BP29" i="3"/>
  <c r="BQ29" i="3"/>
  <c r="BG30" i="3"/>
  <c r="BH30" i="3"/>
  <c r="BI30" i="3"/>
  <c r="BJ30" i="3"/>
  <c r="BK30" i="3"/>
  <c r="BL30" i="3"/>
  <c r="BM30" i="3"/>
  <c r="BN30" i="3"/>
  <c r="BO30" i="3"/>
  <c r="BP30" i="3"/>
  <c r="BQ30" i="3"/>
  <c r="BG31" i="3"/>
  <c r="BH31" i="3"/>
  <c r="BI31" i="3"/>
  <c r="BJ31" i="3"/>
  <c r="BK31" i="3"/>
  <c r="BL31" i="3"/>
  <c r="BM31" i="3"/>
  <c r="BN31" i="3"/>
  <c r="BO31" i="3"/>
  <c r="BP31" i="3"/>
  <c r="BQ31" i="3"/>
  <c r="BG32" i="3"/>
  <c r="BH32" i="3"/>
  <c r="BI32" i="3"/>
  <c r="BJ32" i="3"/>
  <c r="BK32" i="3"/>
  <c r="BL32" i="3"/>
  <c r="BM32" i="3"/>
  <c r="BN32" i="3"/>
  <c r="BO32" i="3"/>
  <c r="BP32" i="3"/>
  <c r="BQ32" i="3"/>
  <c r="BG33" i="3"/>
  <c r="BH33" i="3"/>
  <c r="BI33" i="3"/>
  <c r="BJ33" i="3"/>
  <c r="BK33" i="3"/>
  <c r="BL33" i="3"/>
  <c r="BM33" i="3"/>
  <c r="BN33" i="3"/>
  <c r="BO33" i="3"/>
  <c r="BP33" i="3"/>
  <c r="BQ33" i="3"/>
  <c r="BG34" i="3"/>
  <c r="BH34" i="3"/>
  <c r="BI34" i="3"/>
  <c r="BJ34" i="3"/>
  <c r="BK34" i="3"/>
  <c r="BL34" i="3"/>
  <c r="BM34" i="3"/>
  <c r="BN34" i="3"/>
  <c r="BO34" i="3"/>
  <c r="BP34" i="3"/>
  <c r="BQ34" i="3"/>
  <c r="BG35" i="3"/>
  <c r="BH35" i="3"/>
  <c r="BI35" i="3"/>
  <c r="BJ35" i="3"/>
  <c r="BK35" i="3"/>
  <c r="BL35" i="3"/>
  <c r="BM35" i="3"/>
  <c r="BN35" i="3"/>
  <c r="BO35" i="3"/>
  <c r="BP35" i="3"/>
  <c r="BQ35" i="3"/>
  <c r="BG36" i="3"/>
  <c r="BH36" i="3"/>
  <c r="BI36" i="3"/>
  <c r="BJ36" i="3"/>
  <c r="BK36" i="3"/>
  <c r="BL36" i="3"/>
  <c r="BM36" i="3"/>
  <c r="BN36" i="3"/>
  <c r="BO36" i="3"/>
  <c r="BP36" i="3"/>
  <c r="BQ36" i="3"/>
  <c r="BG37" i="3"/>
  <c r="BH37" i="3"/>
  <c r="BI37" i="3"/>
  <c r="BJ37" i="3"/>
  <c r="BK37" i="3"/>
  <c r="BL37" i="3"/>
  <c r="BM37" i="3"/>
  <c r="BN37" i="3"/>
  <c r="BO37" i="3"/>
  <c r="BP37" i="3"/>
  <c r="BQ37" i="3"/>
  <c r="BG38" i="3"/>
  <c r="BH38" i="3"/>
  <c r="BI38" i="3"/>
  <c r="BJ38" i="3"/>
  <c r="BK38" i="3"/>
  <c r="BL38" i="3"/>
  <c r="BM38" i="3"/>
  <c r="BN38" i="3"/>
  <c r="BO38" i="3"/>
  <c r="BP38" i="3"/>
  <c r="BQ38" i="3"/>
  <c r="BG39" i="3"/>
  <c r="BH39" i="3"/>
  <c r="BI39" i="3"/>
  <c r="BJ39" i="3"/>
  <c r="BK39" i="3"/>
  <c r="BL39" i="3"/>
  <c r="BM39" i="3"/>
  <c r="BN39" i="3"/>
  <c r="BO39" i="3"/>
  <c r="BP39" i="3"/>
  <c r="BQ39" i="3"/>
  <c r="BG40" i="3"/>
  <c r="BH40" i="3"/>
  <c r="BI40" i="3"/>
  <c r="BJ40" i="3"/>
  <c r="BK40" i="3"/>
  <c r="BL40" i="3"/>
  <c r="BM40" i="3"/>
  <c r="BN40" i="3"/>
  <c r="BO40" i="3"/>
  <c r="BP40" i="3"/>
  <c r="BQ40" i="3"/>
  <c r="BG41" i="3"/>
  <c r="BH41" i="3"/>
  <c r="BI41" i="3"/>
  <c r="BJ41" i="3"/>
  <c r="BK41" i="3"/>
  <c r="BL41" i="3"/>
  <c r="BM41" i="3"/>
  <c r="BN41" i="3"/>
  <c r="BO41" i="3"/>
  <c r="BP41" i="3"/>
  <c r="BQ41" i="3"/>
  <c r="BG42" i="3"/>
  <c r="BH42" i="3"/>
  <c r="BI42" i="3"/>
  <c r="BJ42" i="3"/>
  <c r="BK42" i="3"/>
  <c r="BL42" i="3"/>
  <c r="BM42" i="3"/>
  <c r="BN42" i="3"/>
  <c r="BO42" i="3"/>
  <c r="BP42" i="3"/>
  <c r="BQ42" i="3"/>
  <c r="BH4" i="3"/>
  <c r="BI4" i="3"/>
  <c r="BJ4" i="3"/>
  <c r="BK4" i="3"/>
  <c r="BL4" i="3"/>
  <c r="BM4" i="3"/>
  <c r="BN4" i="3"/>
  <c r="BO4" i="3"/>
  <c r="BP4" i="3"/>
  <c r="BQ4" i="3"/>
  <c r="BG4" i="3"/>
  <c r="AU4" i="3"/>
  <c r="AT5" i="3"/>
  <c r="AU5" i="3"/>
  <c r="AV5" i="3"/>
  <c r="AW5" i="3"/>
  <c r="AX5" i="3"/>
  <c r="AY5" i="3"/>
  <c r="AZ5" i="3"/>
  <c r="BA5" i="3"/>
  <c r="BB5" i="3"/>
  <c r="BC5" i="3"/>
  <c r="BD5" i="3"/>
  <c r="AT6" i="3"/>
  <c r="AU6" i="3"/>
  <c r="AV6" i="3"/>
  <c r="AW6" i="3"/>
  <c r="AX6" i="3"/>
  <c r="AY6" i="3"/>
  <c r="AZ6" i="3"/>
  <c r="BA6" i="3"/>
  <c r="BB6" i="3"/>
  <c r="BC6" i="3"/>
  <c r="BD6" i="3"/>
  <c r="AT7" i="3"/>
  <c r="AU7" i="3"/>
  <c r="AV7" i="3"/>
  <c r="AW7" i="3"/>
  <c r="AX7" i="3"/>
  <c r="AY7" i="3"/>
  <c r="AZ7" i="3"/>
  <c r="BA7" i="3"/>
  <c r="BB7" i="3"/>
  <c r="BC7" i="3"/>
  <c r="BD7" i="3"/>
  <c r="AT8" i="3"/>
  <c r="AU8" i="3"/>
  <c r="AV8" i="3"/>
  <c r="AW8" i="3"/>
  <c r="AX8" i="3"/>
  <c r="AY8" i="3"/>
  <c r="AZ8" i="3"/>
  <c r="BA8" i="3"/>
  <c r="BB8" i="3"/>
  <c r="BC8" i="3"/>
  <c r="BD8" i="3"/>
  <c r="AT9" i="3"/>
  <c r="AU9" i="3"/>
  <c r="AV9" i="3"/>
  <c r="AW9" i="3"/>
  <c r="AX9" i="3"/>
  <c r="AY9" i="3"/>
  <c r="AZ9" i="3"/>
  <c r="BA9" i="3"/>
  <c r="BB9" i="3"/>
  <c r="BC9" i="3"/>
  <c r="BD9" i="3"/>
  <c r="AT10" i="3"/>
  <c r="AU10" i="3"/>
  <c r="AV10" i="3"/>
  <c r="AW10" i="3"/>
  <c r="AX10" i="3"/>
  <c r="AY10" i="3"/>
  <c r="AZ10" i="3"/>
  <c r="BA10" i="3"/>
  <c r="BB10" i="3"/>
  <c r="BC10" i="3"/>
  <c r="BD10" i="3"/>
  <c r="AT11" i="3"/>
  <c r="AU11" i="3"/>
  <c r="AV11" i="3"/>
  <c r="AW11" i="3"/>
  <c r="AX11" i="3"/>
  <c r="AY11" i="3"/>
  <c r="AZ11" i="3"/>
  <c r="BA11" i="3"/>
  <c r="BB11" i="3"/>
  <c r="BC11" i="3"/>
  <c r="BD11" i="3"/>
  <c r="AT12" i="3"/>
  <c r="AU12" i="3"/>
  <c r="AV12" i="3"/>
  <c r="AW12" i="3"/>
  <c r="AX12" i="3"/>
  <c r="AY12" i="3"/>
  <c r="AZ12" i="3"/>
  <c r="BA12" i="3"/>
  <c r="BB12" i="3"/>
  <c r="BC12" i="3"/>
  <c r="BD12" i="3"/>
  <c r="AT13" i="3"/>
  <c r="AU13" i="3"/>
  <c r="AV13" i="3"/>
  <c r="AW13" i="3"/>
  <c r="AX13" i="3"/>
  <c r="AY13" i="3"/>
  <c r="AZ13" i="3"/>
  <c r="BA13" i="3"/>
  <c r="BB13" i="3"/>
  <c r="BC13" i="3"/>
  <c r="BD13" i="3"/>
  <c r="AT14" i="3"/>
  <c r="AU14" i="3"/>
  <c r="AV14" i="3"/>
  <c r="AW14" i="3"/>
  <c r="AX14" i="3"/>
  <c r="AY14" i="3"/>
  <c r="AZ14" i="3"/>
  <c r="BA14" i="3"/>
  <c r="BB14" i="3"/>
  <c r="BC14" i="3"/>
  <c r="BD14" i="3"/>
  <c r="AT15" i="3"/>
  <c r="AU15" i="3"/>
  <c r="AV15" i="3"/>
  <c r="AW15" i="3"/>
  <c r="AX15" i="3"/>
  <c r="AY15" i="3"/>
  <c r="AZ15" i="3"/>
  <c r="BA15" i="3"/>
  <c r="BB15" i="3"/>
  <c r="BC15" i="3"/>
  <c r="BD15" i="3"/>
  <c r="AT16" i="3"/>
  <c r="AU16" i="3"/>
  <c r="AV16" i="3"/>
  <c r="AW16" i="3"/>
  <c r="AX16" i="3"/>
  <c r="AY16" i="3"/>
  <c r="AZ16" i="3"/>
  <c r="BA16" i="3"/>
  <c r="BB16" i="3"/>
  <c r="BC16" i="3"/>
  <c r="BD16" i="3"/>
  <c r="AT17" i="3"/>
  <c r="AU17" i="3"/>
  <c r="AV17" i="3"/>
  <c r="AW17" i="3"/>
  <c r="AX17" i="3"/>
  <c r="AY17" i="3"/>
  <c r="AZ17" i="3"/>
  <c r="BA17" i="3"/>
  <c r="BB17" i="3"/>
  <c r="BC17" i="3"/>
  <c r="BD17" i="3"/>
  <c r="AT18" i="3"/>
  <c r="AU18" i="3"/>
  <c r="AV18" i="3"/>
  <c r="AW18" i="3"/>
  <c r="AX18" i="3"/>
  <c r="AY18" i="3"/>
  <c r="AZ18" i="3"/>
  <c r="BA18" i="3"/>
  <c r="BB18" i="3"/>
  <c r="BC18" i="3"/>
  <c r="BD18" i="3"/>
  <c r="AT19" i="3"/>
  <c r="AU19" i="3"/>
  <c r="AV19" i="3"/>
  <c r="AW19" i="3"/>
  <c r="AX19" i="3"/>
  <c r="AY19" i="3"/>
  <c r="AZ19" i="3"/>
  <c r="BA19" i="3"/>
  <c r="BB19" i="3"/>
  <c r="BC19" i="3"/>
  <c r="BD19" i="3"/>
  <c r="AT20" i="3"/>
  <c r="AU20" i="3"/>
  <c r="AV20" i="3"/>
  <c r="AW20" i="3"/>
  <c r="AX20" i="3"/>
  <c r="AY20" i="3"/>
  <c r="AZ20" i="3"/>
  <c r="BA20" i="3"/>
  <c r="BB20" i="3"/>
  <c r="BC20" i="3"/>
  <c r="BD20" i="3"/>
  <c r="AT21" i="3"/>
  <c r="AU21" i="3"/>
  <c r="AV21" i="3"/>
  <c r="AW21" i="3"/>
  <c r="AX21" i="3"/>
  <c r="AY21" i="3"/>
  <c r="AZ21" i="3"/>
  <c r="BA21" i="3"/>
  <c r="BB21" i="3"/>
  <c r="BC21" i="3"/>
  <c r="BD21" i="3"/>
  <c r="AT22" i="3"/>
  <c r="AU22" i="3"/>
  <c r="AV22" i="3"/>
  <c r="AW22" i="3"/>
  <c r="AX22" i="3"/>
  <c r="AY22" i="3"/>
  <c r="AZ22" i="3"/>
  <c r="BA22" i="3"/>
  <c r="BB22" i="3"/>
  <c r="BC22" i="3"/>
  <c r="BD22" i="3"/>
  <c r="AT23" i="3"/>
  <c r="AU23" i="3"/>
  <c r="AV23" i="3"/>
  <c r="AW23" i="3"/>
  <c r="AX23" i="3"/>
  <c r="AY23" i="3"/>
  <c r="AZ23" i="3"/>
  <c r="BA23" i="3"/>
  <c r="BB23" i="3"/>
  <c r="BC23" i="3"/>
  <c r="BD23" i="3"/>
  <c r="AT24" i="3"/>
  <c r="AU24" i="3"/>
  <c r="AV24" i="3"/>
  <c r="AW24" i="3"/>
  <c r="AX24" i="3"/>
  <c r="AY24" i="3"/>
  <c r="AZ24" i="3"/>
  <c r="BA24" i="3"/>
  <c r="BB24" i="3"/>
  <c r="BC24" i="3"/>
  <c r="BD24" i="3"/>
  <c r="AT25" i="3"/>
  <c r="AU25" i="3"/>
  <c r="AV25" i="3"/>
  <c r="AW25" i="3"/>
  <c r="AX25" i="3"/>
  <c r="AY25" i="3"/>
  <c r="AZ25" i="3"/>
  <c r="BA25" i="3"/>
  <c r="BB25" i="3"/>
  <c r="BC25" i="3"/>
  <c r="BD25" i="3"/>
  <c r="AT26" i="3"/>
  <c r="AU26" i="3"/>
  <c r="AV26" i="3"/>
  <c r="AW26" i="3"/>
  <c r="AX26" i="3"/>
  <c r="AY26" i="3"/>
  <c r="AZ26" i="3"/>
  <c r="BA26" i="3"/>
  <c r="BB26" i="3"/>
  <c r="BC26" i="3"/>
  <c r="BD26" i="3"/>
  <c r="AT27" i="3"/>
  <c r="AU27" i="3"/>
  <c r="AV27" i="3"/>
  <c r="AW27" i="3"/>
  <c r="AX27" i="3"/>
  <c r="AY27" i="3"/>
  <c r="AZ27" i="3"/>
  <c r="BA27" i="3"/>
  <c r="BB27" i="3"/>
  <c r="BC27" i="3"/>
  <c r="BD27" i="3"/>
  <c r="AT28" i="3"/>
  <c r="AU28" i="3"/>
  <c r="AV28" i="3"/>
  <c r="AW28" i="3"/>
  <c r="AX28" i="3"/>
  <c r="AY28" i="3"/>
  <c r="AZ28" i="3"/>
  <c r="BA28" i="3"/>
  <c r="BB28" i="3"/>
  <c r="BC28" i="3"/>
  <c r="BD28" i="3"/>
  <c r="AT29" i="3"/>
  <c r="AU29" i="3"/>
  <c r="AV29" i="3"/>
  <c r="AW29" i="3"/>
  <c r="AX29" i="3"/>
  <c r="AY29" i="3"/>
  <c r="AZ29" i="3"/>
  <c r="BA29" i="3"/>
  <c r="BB29" i="3"/>
  <c r="BC29" i="3"/>
  <c r="BD29" i="3"/>
  <c r="AT30" i="3"/>
  <c r="AU30" i="3"/>
  <c r="AV30" i="3"/>
  <c r="AW30" i="3"/>
  <c r="AX30" i="3"/>
  <c r="AY30" i="3"/>
  <c r="AZ30" i="3"/>
  <c r="BA30" i="3"/>
  <c r="BB30" i="3"/>
  <c r="BC30" i="3"/>
  <c r="BD30" i="3"/>
  <c r="AT31" i="3"/>
  <c r="AU31" i="3"/>
  <c r="AV31" i="3"/>
  <c r="AW31" i="3"/>
  <c r="AX31" i="3"/>
  <c r="AY31" i="3"/>
  <c r="AZ31" i="3"/>
  <c r="BA31" i="3"/>
  <c r="BB31" i="3"/>
  <c r="BC31" i="3"/>
  <c r="BD31" i="3"/>
  <c r="AT32" i="3"/>
  <c r="AU32" i="3"/>
  <c r="AV32" i="3"/>
  <c r="AW32" i="3"/>
  <c r="AX32" i="3"/>
  <c r="AY32" i="3"/>
  <c r="AZ32" i="3"/>
  <c r="BA32" i="3"/>
  <c r="BB32" i="3"/>
  <c r="BC32" i="3"/>
  <c r="BD32" i="3"/>
  <c r="AT33" i="3"/>
  <c r="AU33" i="3"/>
  <c r="AV33" i="3"/>
  <c r="AW33" i="3"/>
  <c r="AX33" i="3"/>
  <c r="AY33" i="3"/>
  <c r="AZ33" i="3"/>
  <c r="BA33" i="3"/>
  <c r="BB33" i="3"/>
  <c r="BC33" i="3"/>
  <c r="BD33" i="3"/>
  <c r="AT34" i="3"/>
  <c r="AU34" i="3"/>
  <c r="AV34" i="3"/>
  <c r="AW34" i="3"/>
  <c r="AX34" i="3"/>
  <c r="AY34" i="3"/>
  <c r="AZ34" i="3"/>
  <c r="BA34" i="3"/>
  <c r="BB34" i="3"/>
  <c r="BC34" i="3"/>
  <c r="BD34" i="3"/>
  <c r="AT35" i="3"/>
  <c r="AU35" i="3"/>
  <c r="AV35" i="3"/>
  <c r="AW35" i="3"/>
  <c r="AX35" i="3"/>
  <c r="AY35" i="3"/>
  <c r="AZ35" i="3"/>
  <c r="BA35" i="3"/>
  <c r="BB35" i="3"/>
  <c r="BC35" i="3"/>
  <c r="BD35" i="3"/>
  <c r="AT36" i="3"/>
  <c r="AU36" i="3"/>
  <c r="AV36" i="3"/>
  <c r="AW36" i="3"/>
  <c r="AX36" i="3"/>
  <c r="AY36" i="3"/>
  <c r="AZ36" i="3"/>
  <c r="BA36" i="3"/>
  <c r="BB36" i="3"/>
  <c r="BC36" i="3"/>
  <c r="BD36" i="3"/>
  <c r="AT37" i="3"/>
  <c r="AU37" i="3"/>
  <c r="AV37" i="3"/>
  <c r="AW37" i="3"/>
  <c r="AX37" i="3"/>
  <c r="AY37" i="3"/>
  <c r="AZ37" i="3"/>
  <c r="BA37" i="3"/>
  <c r="BB37" i="3"/>
  <c r="BC37" i="3"/>
  <c r="BD37" i="3"/>
  <c r="AT38" i="3"/>
  <c r="AU38" i="3"/>
  <c r="AV38" i="3"/>
  <c r="AW38" i="3"/>
  <c r="AX38" i="3"/>
  <c r="AY38" i="3"/>
  <c r="AZ38" i="3"/>
  <c r="BA38" i="3"/>
  <c r="BB38" i="3"/>
  <c r="BC38" i="3"/>
  <c r="BD38" i="3"/>
  <c r="AT39" i="3"/>
  <c r="AU39" i="3"/>
  <c r="AV39" i="3"/>
  <c r="AW39" i="3"/>
  <c r="AX39" i="3"/>
  <c r="AY39" i="3"/>
  <c r="AZ39" i="3"/>
  <c r="BA39" i="3"/>
  <c r="BB39" i="3"/>
  <c r="BC39" i="3"/>
  <c r="BD39" i="3"/>
  <c r="AT40" i="3"/>
  <c r="AU40" i="3"/>
  <c r="AV40" i="3"/>
  <c r="AW40" i="3"/>
  <c r="AX40" i="3"/>
  <c r="AY40" i="3"/>
  <c r="AZ40" i="3"/>
  <c r="BA40" i="3"/>
  <c r="BB40" i="3"/>
  <c r="BC40" i="3"/>
  <c r="BD40" i="3"/>
  <c r="AT41" i="3"/>
  <c r="AU41" i="3"/>
  <c r="AV41" i="3"/>
  <c r="AW41" i="3"/>
  <c r="AX41" i="3"/>
  <c r="AY41" i="3"/>
  <c r="AZ41" i="3"/>
  <c r="BA41" i="3"/>
  <c r="BB41" i="3"/>
  <c r="BC41" i="3"/>
  <c r="BD41" i="3"/>
  <c r="AT42" i="3"/>
  <c r="AU42" i="3"/>
  <c r="AV42" i="3"/>
  <c r="AW42" i="3"/>
  <c r="AX42" i="3"/>
  <c r="AY42" i="3"/>
  <c r="AZ42" i="3"/>
  <c r="BA42" i="3"/>
  <c r="BB42" i="3"/>
  <c r="BC42" i="3"/>
  <c r="BD42" i="3"/>
  <c r="AT43" i="3"/>
  <c r="AU43" i="3"/>
  <c r="AV43" i="3"/>
  <c r="AW43" i="3"/>
  <c r="AX43" i="3"/>
  <c r="AY43" i="3"/>
  <c r="AZ43" i="3"/>
  <c r="BA43" i="3"/>
  <c r="BB43" i="3"/>
  <c r="BC43" i="3"/>
  <c r="BD43" i="3"/>
  <c r="AT44" i="3"/>
  <c r="AU44" i="3"/>
  <c r="AV44" i="3"/>
  <c r="AW44" i="3"/>
  <c r="AX44" i="3"/>
  <c r="AY44" i="3"/>
  <c r="AZ44" i="3"/>
  <c r="BA44" i="3"/>
  <c r="BB44" i="3"/>
  <c r="BC44" i="3"/>
  <c r="BD44" i="3"/>
  <c r="AT45" i="3"/>
  <c r="AU45" i="3"/>
  <c r="AV45" i="3"/>
  <c r="AW45" i="3"/>
  <c r="AX45" i="3"/>
  <c r="AY45" i="3"/>
  <c r="AZ45" i="3"/>
  <c r="BA45" i="3"/>
  <c r="BB45" i="3"/>
  <c r="BC45" i="3"/>
  <c r="BD45" i="3"/>
  <c r="AT46" i="3"/>
  <c r="AU46" i="3"/>
  <c r="AV46" i="3"/>
  <c r="AW46" i="3"/>
  <c r="AX46" i="3"/>
  <c r="AY46" i="3"/>
  <c r="AZ46" i="3"/>
  <c r="BA46" i="3"/>
  <c r="BB46" i="3"/>
  <c r="BC46" i="3"/>
  <c r="BD46" i="3"/>
  <c r="AT47" i="3"/>
  <c r="AU47" i="3"/>
  <c r="AV47" i="3"/>
  <c r="AW47" i="3"/>
  <c r="AX47" i="3"/>
  <c r="AY47" i="3"/>
  <c r="AZ47" i="3"/>
  <c r="BA47" i="3"/>
  <c r="BB47" i="3"/>
  <c r="BC47" i="3"/>
  <c r="BD47" i="3"/>
  <c r="AT48" i="3"/>
  <c r="AU48" i="3"/>
  <c r="AV48" i="3"/>
  <c r="AW48" i="3"/>
  <c r="AX48" i="3"/>
  <c r="AY48" i="3"/>
  <c r="AZ48" i="3"/>
  <c r="BA48" i="3"/>
  <c r="BB48" i="3"/>
  <c r="BC48" i="3"/>
  <c r="BD48" i="3"/>
  <c r="AT49" i="3"/>
  <c r="AU49" i="3"/>
  <c r="AV49" i="3"/>
  <c r="AW49" i="3"/>
  <c r="AX49" i="3"/>
  <c r="AY49" i="3"/>
  <c r="AZ49" i="3"/>
  <c r="BA49" i="3"/>
  <c r="BB49" i="3"/>
  <c r="BC49" i="3"/>
  <c r="BD49" i="3"/>
  <c r="AT50" i="3"/>
  <c r="AU50" i="3"/>
  <c r="AV50" i="3"/>
  <c r="AW50" i="3"/>
  <c r="AX50" i="3"/>
  <c r="AY50" i="3"/>
  <c r="AZ50" i="3"/>
  <c r="BA50" i="3"/>
  <c r="BB50" i="3"/>
  <c r="BC50" i="3"/>
  <c r="BD50" i="3"/>
  <c r="AT51" i="3"/>
  <c r="AU51" i="3"/>
  <c r="AV51" i="3"/>
  <c r="AW51" i="3"/>
  <c r="AX51" i="3"/>
  <c r="AY51" i="3"/>
  <c r="AZ51" i="3"/>
  <c r="BA51" i="3"/>
  <c r="BB51" i="3"/>
  <c r="BC51" i="3"/>
  <c r="BD51" i="3"/>
  <c r="AT52" i="3"/>
  <c r="AU52" i="3"/>
  <c r="AV52" i="3"/>
  <c r="AW52" i="3"/>
  <c r="AX52" i="3"/>
  <c r="AY52" i="3"/>
  <c r="AZ52" i="3"/>
  <c r="BA52" i="3"/>
  <c r="BB52" i="3"/>
  <c r="BC52" i="3"/>
  <c r="BD52" i="3"/>
  <c r="AT53" i="3"/>
  <c r="AU53" i="3"/>
  <c r="AV53" i="3"/>
  <c r="AW53" i="3"/>
  <c r="AX53" i="3"/>
  <c r="AY53" i="3"/>
  <c r="AZ53" i="3"/>
  <c r="BA53" i="3"/>
  <c r="BB53" i="3"/>
  <c r="BC53" i="3"/>
  <c r="BD53" i="3"/>
  <c r="AT54" i="3"/>
  <c r="AU54" i="3"/>
  <c r="AV54" i="3"/>
  <c r="AW54" i="3"/>
  <c r="AX54" i="3"/>
  <c r="AY54" i="3"/>
  <c r="AZ54" i="3"/>
  <c r="BA54" i="3"/>
  <c r="BB54" i="3"/>
  <c r="BC54" i="3"/>
  <c r="BD54" i="3"/>
  <c r="AT55" i="3"/>
  <c r="AU55" i="3"/>
  <c r="AV55" i="3"/>
  <c r="AW55" i="3"/>
  <c r="AX55" i="3"/>
  <c r="AY55" i="3"/>
  <c r="AZ55" i="3"/>
  <c r="BA55" i="3"/>
  <c r="BB55" i="3"/>
  <c r="BC55" i="3"/>
  <c r="BD55" i="3"/>
  <c r="AT56" i="3"/>
  <c r="AU56" i="3"/>
  <c r="AV56" i="3"/>
  <c r="AW56" i="3"/>
  <c r="AX56" i="3"/>
  <c r="AY56" i="3"/>
  <c r="AZ56" i="3"/>
  <c r="BA56" i="3"/>
  <c r="BB56" i="3"/>
  <c r="BC56" i="3"/>
  <c r="BD56" i="3"/>
  <c r="AT57" i="3"/>
  <c r="AU57" i="3"/>
  <c r="AV57" i="3"/>
  <c r="AW57" i="3"/>
  <c r="AX57" i="3"/>
  <c r="AY57" i="3"/>
  <c r="AZ57" i="3"/>
  <c r="BA57" i="3"/>
  <c r="BB57" i="3"/>
  <c r="BC57" i="3"/>
  <c r="BD57" i="3"/>
  <c r="AT58" i="3"/>
  <c r="AU58" i="3"/>
  <c r="AV58" i="3"/>
  <c r="AW58" i="3"/>
  <c r="AX58" i="3"/>
  <c r="AY58" i="3"/>
  <c r="AZ58" i="3"/>
  <c r="BA58" i="3"/>
  <c r="BB58" i="3"/>
  <c r="BC58" i="3"/>
  <c r="BD58" i="3"/>
  <c r="AT59" i="3"/>
  <c r="AU59" i="3"/>
  <c r="AV59" i="3"/>
  <c r="AW59" i="3"/>
  <c r="AX59" i="3"/>
  <c r="AY59" i="3"/>
  <c r="AZ59" i="3"/>
  <c r="BA59" i="3"/>
  <c r="BB59" i="3"/>
  <c r="BC59" i="3"/>
  <c r="BD59" i="3"/>
  <c r="AT60" i="3"/>
  <c r="AU60" i="3"/>
  <c r="AV60" i="3"/>
  <c r="AW60" i="3"/>
  <c r="AX60" i="3"/>
  <c r="AY60" i="3"/>
  <c r="AZ60" i="3"/>
  <c r="BA60" i="3"/>
  <c r="BB60" i="3"/>
  <c r="BC60" i="3"/>
  <c r="BD60" i="3"/>
  <c r="AT61" i="3"/>
  <c r="AU61" i="3"/>
  <c r="AV61" i="3"/>
  <c r="AW61" i="3"/>
  <c r="AX61" i="3"/>
  <c r="AY61" i="3"/>
  <c r="AZ61" i="3"/>
  <c r="BA61" i="3"/>
  <c r="BB61" i="3"/>
  <c r="BC61" i="3"/>
  <c r="BD61" i="3"/>
  <c r="AT62" i="3"/>
  <c r="AU62" i="3"/>
  <c r="AV62" i="3"/>
  <c r="AW62" i="3"/>
  <c r="AX62" i="3"/>
  <c r="AY62" i="3"/>
  <c r="AZ62" i="3"/>
  <c r="BA62" i="3"/>
  <c r="BB62" i="3"/>
  <c r="BC62" i="3"/>
  <c r="BD62" i="3"/>
  <c r="AT63" i="3"/>
  <c r="AU63" i="3"/>
  <c r="AV63" i="3"/>
  <c r="AW63" i="3"/>
  <c r="AX63" i="3"/>
  <c r="AY63" i="3"/>
  <c r="AZ63" i="3"/>
  <c r="BA63" i="3"/>
  <c r="BB63" i="3"/>
  <c r="BC63" i="3"/>
  <c r="BD63" i="3"/>
  <c r="AT64" i="3"/>
  <c r="AU64" i="3"/>
  <c r="AV64" i="3"/>
  <c r="AW64" i="3"/>
  <c r="AX64" i="3"/>
  <c r="AY64" i="3"/>
  <c r="AZ64" i="3"/>
  <c r="BA64" i="3"/>
  <c r="BB64" i="3"/>
  <c r="BC64" i="3"/>
  <c r="BD64" i="3"/>
  <c r="AT65" i="3"/>
  <c r="AU65" i="3"/>
  <c r="AV65" i="3"/>
  <c r="AW65" i="3"/>
  <c r="AX65" i="3"/>
  <c r="AY65" i="3"/>
  <c r="AZ65" i="3"/>
  <c r="BA65" i="3"/>
  <c r="BB65" i="3"/>
  <c r="BC65" i="3"/>
  <c r="BD65" i="3"/>
  <c r="AT66" i="3"/>
  <c r="AU66" i="3"/>
  <c r="AV66" i="3"/>
  <c r="AW66" i="3"/>
  <c r="AX66" i="3"/>
  <c r="AY66" i="3"/>
  <c r="AZ66" i="3"/>
  <c r="BA66" i="3"/>
  <c r="BB66" i="3"/>
  <c r="BC66" i="3"/>
  <c r="BD66" i="3"/>
  <c r="AT67" i="3"/>
  <c r="AU67" i="3"/>
  <c r="AV67" i="3"/>
  <c r="AW67" i="3"/>
  <c r="AX67" i="3"/>
  <c r="AY67" i="3"/>
  <c r="AZ67" i="3"/>
  <c r="BA67" i="3"/>
  <c r="BB67" i="3"/>
  <c r="BC67" i="3"/>
  <c r="BD67" i="3"/>
  <c r="AT68" i="3"/>
  <c r="AU68" i="3"/>
  <c r="AV68" i="3"/>
  <c r="AW68" i="3"/>
  <c r="AX68" i="3"/>
  <c r="AY68" i="3"/>
  <c r="AZ68" i="3"/>
  <c r="BA68" i="3"/>
  <c r="BB68" i="3"/>
  <c r="BC68" i="3"/>
  <c r="BD68" i="3"/>
  <c r="AT69" i="3"/>
  <c r="AU69" i="3"/>
  <c r="AV69" i="3"/>
  <c r="AW69" i="3"/>
  <c r="AX69" i="3"/>
  <c r="AY69" i="3"/>
  <c r="AZ69" i="3"/>
  <c r="BA69" i="3"/>
  <c r="BB69" i="3"/>
  <c r="BC69" i="3"/>
  <c r="BD69" i="3"/>
  <c r="AT70" i="3"/>
  <c r="AU70" i="3"/>
  <c r="AV70" i="3"/>
  <c r="AW70" i="3"/>
  <c r="AX70" i="3"/>
  <c r="AY70" i="3"/>
  <c r="AZ70" i="3"/>
  <c r="BA70" i="3"/>
  <c r="BB70" i="3"/>
  <c r="BC70" i="3"/>
  <c r="BD70" i="3"/>
  <c r="AT71" i="3"/>
  <c r="AU71" i="3"/>
  <c r="AV71" i="3"/>
  <c r="AW71" i="3"/>
  <c r="AX71" i="3"/>
  <c r="AY71" i="3"/>
  <c r="AZ71" i="3"/>
  <c r="BA71" i="3"/>
  <c r="BB71" i="3"/>
  <c r="BC71" i="3"/>
  <c r="BD71" i="3"/>
  <c r="AT72" i="3"/>
  <c r="AU72" i="3"/>
  <c r="AV72" i="3"/>
  <c r="AW72" i="3"/>
  <c r="AX72" i="3"/>
  <c r="AY72" i="3"/>
  <c r="AZ72" i="3"/>
  <c r="BA72" i="3"/>
  <c r="BB72" i="3"/>
  <c r="BC72" i="3"/>
  <c r="BD72" i="3"/>
  <c r="AT73" i="3"/>
  <c r="AU73" i="3"/>
  <c r="AV73" i="3"/>
  <c r="AW73" i="3"/>
  <c r="AX73" i="3"/>
  <c r="AY73" i="3"/>
  <c r="AZ73" i="3"/>
  <c r="BA73" i="3"/>
  <c r="BB73" i="3"/>
  <c r="BC73" i="3"/>
  <c r="BD73" i="3"/>
  <c r="AT74" i="3"/>
  <c r="AU74" i="3"/>
  <c r="AV74" i="3"/>
  <c r="AW74" i="3"/>
  <c r="AX74" i="3"/>
  <c r="AY74" i="3"/>
  <c r="AZ74" i="3"/>
  <c r="BA74" i="3"/>
  <c r="BB74" i="3"/>
  <c r="BC74" i="3"/>
  <c r="BD74" i="3"/>
  <c r="AT75" i="3"/>
  <c r="AU75" i="3"/>
  <c r="AV75" i="3"/>
  <c r="AW75" i="3"/>
  <c r="AX75" i="3"/>
  <c r="AY75" i="3"/>
  <c r="AZ75" i="3"/>
  <c r="BA75" i="3"/>
  <c r="BB75" i="3"/>
  <c r="BC75" i="3"/>
  <c r="BD75" i="3"/>
  <c r="AT76" i="3"/>
  <c r="AU76" i="3"/>
  <c r="AV76" i="3"/>
  <c r="AW76" i="3"/>
  <c r="AX76" i="3"/>
  <c r="AY76" i="3"/>
  <c r="AZ76" i="3"/>
  <c r="BA76" i="3"/>
  <c r="BB76" i="3"/>
  <c r="BC76" i="3"/>
  <c r="BD76" i="3"/>
  <c r="AT77" i="3"/>
  <c r="AU77" i="3"/>
  <c r="AV77" i="3"/>
  <c r="AW77" i="3"/>
  <c r="AX77" i="3"/>
  <c r="AY77" i="3"/>
  <c r="AZ77" i="3"/>
  <c r="BA77" i="3"/>
  <c r="BB77" i="3"/>
  <c r="BC77" i="3"/>
  <c r="BD77" i="3"/>
  <c r="AT78" i="3"/>
  <c r="AU78" i="3"/>
  <c r="AV78" i="3"/>
  <c r="AW78" i="3"/>
  <c r="AX78" i="3"/>
  <c r="AY78" i="3"/>
  <c r="AZ78" i="3"/>
  <c r="BA78" i="3"/>
  <c r="BB78" i="3"/>
  <c r="BC78" i="3"/>
  <c r="BD78" i="3"/>
  <c r="AT79" i="3"/>
  <c r="AU79" i="3"/>
  <c r="AV79" i="3"/>
  <c r="AW79" i="3"/>
  <c r="AX79" i="3"/>
  <c r="AY79" i="3"/>
  <c r="AZ79" i="3"/>
  <c r="BA79" i="3"/>
  <c r="BB79" i="3"/>
  <c r="BC79" i="3"/>
  <c r="BD79" i="3"/>
  <c r="AT80" i="3"/>
  <c r="AU80" i="3"/>
  <c r="AV80" i="3"/>
  <c r="AW80" i="3"/>
  <c r="AX80" i="3"/>
  <c r="AY80" i="3"/>
  <c r="AZ80" i="3"/>
  <c r="BA80" i="3"/>
  <c r="BB80" i="3"/>
  <c r="BC80" i="3"/>
  <c r="BD80" i="3"/>
  <c r="AT81" i="3"/>
  <c r="AU81" i="3"/>
  <c r="AV81" i="3"/>
  <c r="AW81" i="3"/>
  <c r="AX81" i="3"/>
  <c r="AY81" i="3"/>
  <c r="AZ81" i="3"/>
  <c r="BA81" i="3"/>
  <c r="BB81" i="3"/>
  <c r="BC81" i="3"/>
  <c r="BD81" i="3"/>
  <c r="AT82" i="3"/>
  <c r="AU82" i="3"/>
  <c r="AV82" i="3"/>
  <c r="AW82" i="3"/>
  <c r="AX82" i="3"/>
  <c r="AY82" i="3"/>
  <c r="AZ82" i="3"/>
  <c r="BA82" i="3"/>
  <c r="BB82" i="3"/>
  <c r="BC82" i="3"/>
  <c r="BD82" i="3"/>
  <c r="AT83" i="3"/>
  <c r="AU83" i="3"/>
  <c r="AV83" i="3"/>
  <c r="AW83" i="3"/>
  <c r="AX83" i="3"/>
  <c r="AY83" i="3"/>
  <c r="AZ83" i="3"/>
  <c r="BA83" i="3"/>
  <c r="BB83" i="3"/>
  <c r="BC83" i="3"/>
  <c r="BD83" i="3"/>
  <c r="AT84" i="3"/>
  <c r="AU84" i="3"/>
  <c r="AV84" i="3"/>
  <c r="AW84" i="3"/>
  <c r="AX84" i="3"/>
  <c r="AY84" i="3"/>
  <c r="AZ84" i="3"/>
  <c r="BA84" i="3"/>
  <c r="BB84" i="3"/>
  <c r="BC84" i="3"/>
  <c r="BD84" i="3"/>
  <c r="AT85" i="3"/>
  <c r="AU85" i="3"/>
  <c r="AV85" i="3"/>
  <c r="AW85" i="3"/>
  <c r="AX85" i="3"/>
  <c r="AY85" i="3"/>
  <c r="AZ85" i="3"/>
  <c r="BA85" i="3"/>
  <c r="BB85" i="3"/>
  <c r="BC85" i="3"/>
  <c r="BD85" i="3"/>
  <c r="AT86" i="3"/>
  <c r="AU86" i="3"/>
  <c r="AV86" i="3"/>
  <c r="AW86" i="3"/>
  <c r="AX86" i="3"/>
  <c r="AY86" i="3"/>
  <c r="AZ86" i="3"/>
  <c r="BA86" i="3"/>
  <c r="BB86" i="3"/>
  <c r="BC86" i="3"/>
  <c r="BD86" i="3"/>
  <c r="AT87" i="3"/>
  <c r="AU87" i="3"/>
  <c r="AV87" i="3"/>
  <c r="AW87" i="3"/>
  <c r="AX87" i="3"/>
  <c r="AY87" i="3"/>
  <c r="AZ87" i="3"/>
  <c r="BA87" i="3"/>
  <c r="BB87" i="3"/>
  <c r="BC87" i="3"/>
  <c r="BD87" i="3"/>
  <c r="AT88" i="3"/>
  <c r="AU88" i="3"/>
  <c r="AV88" i="3"/>
  <c r="AW88" i="3"/>
  <c r="AX88" i="3"/>
  <c r="AY88" i="3"/>
  <c r="AZ88" i="3"/>
  <c r="BA88" i="3"/>
  <c r="BB88" i="3"/>
  <c r="BC88" i="3"/>
  <c r="BD88" i="3"/>
  <c r="AT89" i="3"/>
  <c r="AU89" i="3"/>
  <c r="AV89" i="3"/>
  <c r="AW89" i="3"/>
  <c r="AX89" i="3"/>
  <c r="AY89" i="3"/>
  <c r="AZ89" i="3"/>
  <c r="BA89" i="3"/>
  <c r="BB89" i="3"/>
  <c r="BC89" i="3"/>
  <c r="BD89" i="3"/>
  <c r="AT90" i="3"/>
  <c r="AU90" i="3"/>
  <c r="AV90" i="3"/>
  <c r="AW90" i="3"/>
  <c r="AX90" i="3"/>
  <c r="AY90" i="3"/>
  <c r="AZ90" i="3"/>
  <c r="BA90" i="3"/>
  <c r="BB90" i="3"/>
  <c r="BC90" i="3"/>
  <c r="BD90" i="3"/>
  <c r="AT91" i="3"/>
  <c r="AU91" i="3"/>
  <c r="AV91" i="3"/>
  <c r="AW91" i="3"/>
  <c r="AX91" i="3"/>
  <c r="AY91" i="3"/>
  <c r="AZ91" i="3"/>
  <c r="BA91" i="3"/>
  <c r="BB91" i="3"/>
  <c r="BC91" i="3"/>
  <c r="BD91" i="3"/>
  <c r="AT92" i="3"/>
  <c r="AU92" i="3"/>
  <c r="AV92" i="3"/>
  <c r="AW92" i="3"/>
  <c r="AX92" i="3"/>
  <c r="AY92" i="3"/>
  <c r="AZ92" i="3"/>
  <c r="BA92" i="3"/>
  <c r="BB92" i="3"/>
  <c r="BC92" i="3"/>
  <c r="BD92" i="3"/>
  <c r="AT93" i="3"/>
  <c r="AU93" i="3"/>
  <c r="AV93" i="3"/>
  <c r="AW93" i="3"/>
  <c r="AX93" i="3"/>
  <c r="AY93" i="3"/>
  <c r="AZ93" i="3"/>
  <c r="BA93" i="3"/>
  <c r="BB93" i="3"/>
  <c r="BC93" i="3"/>
  <c r="BD93" i="3"/>
  <c r="AT94" i="3"/>
  <c r="AU94" i="3"/>
  <c r="AV94" i="3"/>
  <c r="AW94" i="3"/>
  <c r="AX94" i="3"/>
  <c r="AY94" i="3"/>
  <c r="AZ94" i="3"/>
  <c r="BA94" i="3"/>
  <c r="BB94" i="3"/>
  <c r="BC94" i="3"/>
  <c r="BD94" i="3"/>
  <c r="AT95" i="3"/>
  <c r="AU95" i="3"/>
  <c r="AV95" i="3"/>
  <c r="AW95" i="3"/>
  <c r="AX95" i="3"/>
  <c r="AY95" i="3"/>
  <c r="AZ95" i="3"/>
  <c r="BA95" i="3"/>
  <c r="BB95" i="3"/>
  <c r="BC95" i="3"/>
  <c r="BD95" i="3"/>
  <c r="AT96" i="3"/>
  <c r="AU96" i="3"/>
  <c r="AV96" i="3"/>
  <c r="AW96" i="3"/>
  <c r="AX96" i="3"/>
  <c r="AY96" i="3"/>
  <c r="AZ96" i="3"/>
  <c r="BA96" i="3"/>
  <c r="BB96" i="3"/>
  <c r="BC96" i="3"/>
  <c r="BD96" i="3"/>
  <c r="AT97" i="3"/>
  <c r="AU97" i="3"/>
  <c r="AV97" i="3"/>
  <c r="AW97" i="3"/>
  <c r="AX97" i="3"/>
  <c r="AY97" i="3"/>
  <c r="AZ97" i="3"/>
  <c r="BA97" i="3"/>
  <c r="BB97" i="3"/>
  <c r="BC97" i="3"/>
  <c r="BD97" i="3"/>
  <c r="AT98" i="3"/>
  <c r="AU98" i="3"/>
  <c r="AV98" i="3"/>
  <c r="AW98" i="3"/>
  <c r="AX98" i="3"/>
  <c r="AY98" i="3"/>
  <c r="AZ98" i="3"/>
  <c r="BA98" i="3"/>
  <c r="BB98" i="3"/>
  <c r="BC98" i="3"/>
  <c r="BD98" i="3"/>
  <c r="AT99" i="3"/>
  <c r="AU99" i="3"/>
  <c r="AV99" i="3"/>
  <c r="AW99" i="3"/>
  <c r="AX99" i="3"/>
  <c r="AY99" i="3"/>
  <c r="AZ99" i="3"/>
  <c r="BA99" i="3"/>
  <c r="BB99" i="3"/>
  <c r="BC99" i="3"/>
  <c r="BD99" i="3"/>
  <c r="AT100" i="3"/>
  <c r="AU100" i="3"/>
  <c r="AV100" i="3"/>
  <c r="AW100" i="3"/>
  <c r="AX100" i="3"/>
  <c r="AY100" i="3"/>
  <c r="AZ100" i="3"/>
  <c r="BA100" i="3"/>
  <c r="BB100" i="3"/>
  <c r="BC100" i="3"/>
  <c r="BD100" i="3"/>
  <c r="AT101" i="3"/>
  <c r="AU101" i="3"/>
  <c r="AV101" i="3"/>
  <c r="AW101" i="3"/>
  <c r="AX101" i="3"/>
  <c r="AY101" i="3"/>
  <c r="AZ101" i="3"/>
  <c r="BA101" i="3"/>
  <c r="BB101" i="3"/>
  <c r="BC101" i="3"/>
  <c r="BD101" i="3"/>
  <c r="AT102" i="3"/>
  <c r="AU102" i="3"/>
  <c r="AV102" i="3"/>
  <c r="AW102" i="3"/>
  <c r="AX102" i="3"/>
  <c r="AY102" i="3"/>
  <c r="AZ102" i="3"/>
  <c r="BA102" i="3"/>
  <c r="BB102" i="3"/>
  <c r="BC102" i="3"/>
  <c r="BD102" i="3"/>
  <c r="AT103" i="3"/>
  <c r="AU103" i="3"/>
  <c r="AV103" i="3"/>
  <c r="AW103" i="3"/>
  <c r="AX103" i="3"/>
  <c r="AY103" i="3"/>
  <c r="AZ103" i="3"/>
  <c r="BA103" i="3"/>
  <c r="BB103" i="3"/>
  <c r="BC103" i="3"/>
  <c r="BD103" i="3"/>
  <c r="AT104" i="3"/>
  <c r="AU104" i="3"/>
  <c r="AV104" i="3"/>
  <c r="AW104" i="3"/>
  <c r="AX104" i="3"/>
  <c r="AY104" i="3"/>
  <c r="AZ104" i="3"/>
  <c r="BA104" i="3"/>
  <c r="BB104" i="3"/>
  <c r="BC104" i="3"/>
  <c r="BD104" i="3"/>
  <c r="AT105" i="3"/>
  <c r="AU105" i="3"/>
  <c r="AV105" i="3"/>
  <c r="AW105" i="3"/>
  <c r="AX105" i="3"/>
  <c r="AY105" i="3"/>
  <c r="AZ105" i="3"/>
  <c r="BA105" i="3"/>
  <c r="BB105" i="3"/>
  <c r="BC105" i="3"/>
  <c r="BD105" i="3"/>
  <c r="AV4" i="3"/>
  <c r="AW4" i="3"/>
  <c r="AX4" i="3"/>
  <c r="AY4" i="3"/>
  <c r="AZ4" i="3"/>
  <c r="BA4" i="3"/>
  <c r="BB4" i="3"/>
  <c r="BC4" i="3"/>
  <c r="BD4" i="3"/>
  <c r="AT4" i="3"/>
  <c r="S17" i="32" l="1"/>
  <c r="S19" i="32"/>
  <c r="S20" i="32"/>
  <c r="S21" i="32"/>
  <c r="S24" i="32"/>
  <c r="S25" i="32"/>
  <c r="S28" i="32"/>
  <c r="S31" i="32"/>
  <c r="S32" i="32"/>
  <c r="S33" i="32"/>
  <c r="S34" i="32"/>
  <c r="S35" i="32"/>
  <c r="S36" i="32"/>
  <c r="S37" i="32"/>
  <c r="S38" i="32"/>
  <c r="S39" i="32"/>
  <c r="S40" i="32"/>
  <c r="S41" i="32"/>
  <c r="S42" i="32"/>
  <c r="S43" i="32"/>
  <c r="S45" i="32"/>
  <c r="S46" i="32"/>
  <c r="S48" i="32"/>
  <c r="S52" i="32"/>
  <c r="S53" i="32"/>
  <c r="I51" i="32"/>
  <c r="I50" i="32"/>
  <c r="I49" i="32"/>
  <c r="I48" i="32"/>
  <c r="I47" i="32"/>
  <c r="I46" i="32"/>
  <c r="I45" i="32"/>
  <c r="I44" i="32"/>
  <c r="I43" i="32"/>
  <c r="I42" i="32"/>
  <c r="I41" i="32"/>
  <c r="I39" i="32"/>
  <c r="I38" i="32"/>
  <c r="I37" i="32"/>
  <c r="I36" i="32"/>
  <c r="I35" i="32"/>
  <c r="I34" i="32"/>
  <c r="I33" i="32"/>
  <c r="I32" i="32"/>
  <c r="I31" i="32"/>
  <c r="I29" i="32"/>
  <c r="I28" i="32"/>
  <c r="I27" i="32"/>
  <c r="I26" i="32"/>
  <c r="I25" i="32"/>
  <c r="I24" i="32"/>
  <c r="I23" i="32"/>
  <c r="I22" i="32"/>
  <c r="I21" i="32"/>
  <c r="I20" i="32"/>
  <c r="I19" i="32"/>
  <c r="I18" i="32"/>
  <c r="I17" i="32"/>
  <c r="D16" i="32"/>
  <c r="E16" i="32"/>
  <c r="F16" i="32"/>
  <c r="G16" i="32"/>
  <c r="H16" i="32"/>
  <c r="C16" i="32"/>
  <c r="E11" i="32"/>
  <c r="C11" i="32"/>
  <c r="F10" i="32"/>
  <c r="D45" i="21" l="1"/>
  <c r="D32" i="21"/>
  <c r="D24" i="21"/>
  <c r="D39" i="21"/>
  <c r="D18" i="21"/>
  <c r="D30" i="21"/>
  <c r="D41" i="21"/>
  <c r="D31" i="21"/>
  <c r="D21" i="21"/>
  <c r="D38" i="21"/>
  <c r="D29" i="21"/>
  <c r="D17" i="21"/>
  <c r="D36" i="21"/>
  <c r="D28" i="21"/>
  <c r="D14" i="21"/>
  <c r="D35" i="21"/>
  <c r="D27" i="21"/>
  <c r="D34" i="21"/>
  <c r="D26" i="21"/>
  <c r="D12" i="21"/>
  <c r="D46" i="21"/>
  <c r="D33" i="21"/>
  <c r="D25" i="21"/>
  <c r="D10" i="21"/>
  <c r="I30" i="32"/>
  <c r="I40" i="32"/>
  <c r="I16" i="32"/>
  <c r="J60" i="30"/>
  <c r="F60" i="30"/>
  <c r="I52" i="32" l="1"/>
  <c r="G40" i="32"/>
  <c r="J24" i="30" a="1"/>
  <c r="E14" i="30"/>
  <c r="D14" i="30"/>
  <c r="C14" i="30"/>
  <c r="F13" i="30"/>
  <c r="F12" i="30"/>
  <c r="J48" i="30" l="1"/>
  <c r="F14" i="30"/>
  <c r="J24" i="30"/>
  <c r="J46" i="30"/>
  <c r="J35" i="30"/>
  <c r="J37" i="30"/>
  <c r="J55" i="30"/>
  <c r="J32" i="30"/>
  <c r="J53" i="30"/>
  <c r="J58" i="30"/>
  <c r="J36" i="30"/>
  <c r="J30" i="30"/>
  <c r="J27" i="30"/>
  <c r="J50" i="30"/>
  <c r="J43" i="30"/>
  <c r="J29" i="30"/>
  <c r="J38" i="30"/>
  <c r="J42" i="30"/>
  <c r="J57" i="30"/>
  <c r="J44" i="30"/>
  <c r="J45" i="30"/>
  <c r="J34" i="30"/>
  <c r="J49" i="30"/>
  <c r="J51" i="30"/>
  <c r="J52" i="30"/>
  <c r="J26" i="30"/>
  <c r="J41" i="30"/>
  <c r="J56" i="30"/>
  <c r="J31" i="30"/>
  <c r="J28" i="30"/>
  <c r="J47" i="30"/>
  <c r="J33" i="30"/>
  <c r="J39" i="30"/>
  <c r="J59" i="30"/>
  <c r="J54" i="30"/>
  <c r="J25" i="30"/>
  <c r="J40" i="30"/>
  <c r="E40" i="32"/>
  <c r="F40" i="32"/>
  <c r="G30" i="32"/>
  <c r="H40" i="32"/>
  <c r="H30" i="32"/>
  <c r="D40" i="32"/>
  <c r="C30" i="32"/>
  <c r="D30" i="32"/>
  <c r="C40" i="32"/>
  <c r="E30" i="32"/>
  <c r="F30" i="32"/>
  <c r="E10" i="27"/>
  <c r="R43" i="14" s="1"/>
  <c r="I39" i="30" l="1"/>
  <c r="H39" i="30"/>
  <c r="G39" i="30"/>
  <c r="G26" i="30"/>
  <c r="I26" i="30"/>
  <c r="H26" i="30"/>
  <c r="I42" i="30"/>
  <c r="H42" i="30"/>
  <c r="G42" i="30"/>
  <c r="G58" i="30"/>
  <c r="I58" i="30"/>
  <c r="H58" i="30"/>
  <c r="I52" i="30"/>
  <c r="H52" i="30"/>
  <c r="G52" i="30"/>
  <c r="G53" i="30"/>
  <c r="I53" i="30"/>
  <c r="H53" i="30"/>
  <c r="I33" i="30"/>
  <c r="H33" i="30"/>
  <c r="G33" i="30"/>
  <c r="I51" i="30"/>
  <c r="H51" i="30"/>
  <c r="G51" i="30"/>
  <c r="G29" i="30"/>
  <c r="I29" i="30"/>
  <c r="H29" i="30"/>
  <c r="G32" i="30"/>
  <c r="I32" i="30"/>
  <c r="H32" i="30"/>
  <c r="I47" i="30"/>
  <c r="H47" i="30"/>
  <c r="G47" i="30"/>
  <c r="I49" i="30"/>
  <c r="H49" i="30"/>
  <c r="G49" i="30"/>
  <c r="I43" i="30"/>
  <c r="H43" i="30"/>
  <c r="G43" i="30"/>
  <c r="I55" i="30"/>
  <c r="H55" i="30"/>
  <c r="G55" i="30"/>
  <c r="F24" i="30" a="1"/>
  <c r="I40" i="30"/>
  <c r="H40" i="30"/>
  <c r="G40" i="30"/>
  <c r="G28" i="30"/>
  <c r="I28" i="30"/>
  <c r="H28" i="30"/>
  <c r="I34" i="30"/>
  <c r="H34" i="30"/>
  <c r="G34" i="30"/>
  <c r="G50" i="30"/>
  <c r="I50" i="30"/>
  <c r="H50" i="30"/>
  <c r="I37" i="30"/>
  <c r="H37" i="30"/>
  <c r="G37" i="30"/>
  <c r="G25" i="30"/>
  <c r="I25" i="30"/>
  <c r="H25" i="30"/>
  <c r="I31" i="30"/>
  <c r="H31" i="30"/>
  <c r="G31" i="30"/>
  <c r="G45" i="30"/>
  <c r="I45" i="30"/>
  <c r="H45" i="30"/>
  <c r="G27" i="30"/>
  <c r="I27" i="30"/>
  <c r="H27" i="30"/>
  <c r="H35" i="30"/>
  <c r="G35" i="30"/>
  <c r="I35" i="30"/>
  <c r="G54" i="30"/>
  <c r="I54" i="30"/>
  <c r="H54" i="30"/>
  <c r="I56" i="30"/>
  <c r="H56" i="30"/>
  <c r="G56" i="30"/>
  <c r="G44" i="30"/>
  <c r="I44" i="30"/>
  <c r="H44" i="30"/>
  <c r="I30" i="30"/>
  <c r="H30" i="30"/>
  <c r="G30" i="30"/>
  <c r="I46" i="30"/>
  <c r="H46" i="30"/>
  <c r="G46" i="30"/>
  <c r="I59" i="30"/>
  <c r="H59" i="30"/>
  <c r="G59" i="30"/>
  <c r="G41" i="30"/>
  <c r="I41" i="30"/>
  <c r="H41" i="30"/>
  <c r="I57" i="30"/>
  <c r="H57" i="30"/>
  <c r="G57" i="30"/>
  <c r="G36" i="30"/>
  <c r="I36" i="30"/>
  <c r="H36" i="30"/>
  <c r="C52" i="32"/>
  <c r="H52" i="32"/>
  <c r="F52" i="32"/>
  <c r="G52" i="32"/>
  <c r="E52" i="32"/>
  <c r="D52" i="32"/>
  <c r="E14" i="27"/>
  <c r="E15" i="27"/>
  <c r="E16" i="27"/>
  <c r="E17" i="27"/>
  <c r="E18" i="27"/>
  <c r="E19" i="27"/>
  <c r="F21" i="27" s="1"/>
  <c r="F20" i="27" l="1"/>
  <c r="H24" i="30"/>
  <c r="I24" i="30"/>
  <c r="G48" i="30"/>
  <c r="F25" i="30"/>
  <c r="D25" i="30" s="1"/>
  <c r="F37" i="30"/>
  <c r="D37" i="30" s="1"/>
  <c r="F51" i="30"/>
  <c r="D51" i="30" s="1"/>
  <c r="F24" i="30"/>
  <c r="F57" i="30"/>
  <c r="D57" i="30" s="1"/>
  <c r="F54" i="30"/>
  <c r="D54" i="30" s="1"/>
  <c r="F52" i="30"/>
  <c r="D52" i="30" s="1"/>
  <c r="F43" i="30"/>
  <c r="D43" i="30" s="1"/>
  <c r="F55" i="30"/>
  <c r="D55" i="30" s="1"/>
  <c r="F49" i="30"/>
  <c r="D49" i="30" s="1"/>
  <c r="F46" i="30"/>
  <c r="D46" i="30" s="1"/>
  <c r="F44" i="30"/>
  <c r="D44" i="30" s="1"/>
  <c r="F35" i="30"/>
  <c r="D35" i="30" s="1"/>
  <c r="F31" i="30"/>
  <c r="D31" i="30" s="1"/>
  <c r="F41" i="30"/>
  <c r="D41" i="30" s="1"/>
  <c r="F38" i="30"/>
  <c r="F36" i="30"/>
  <c r="D36" i="30" s="1"/>
  <c r="F27" i="30"/>
  <c r="D27" i="30" s="1"/>
  <c r="F58" i="30"/>
  <c r="D58" i="30" s="1"/>
  <c r="F33" i="30"/>
  <c r="D33" i="30" s="1"/>
  <c r="F30" i="30"/>
  <c r="D30" i="30" s="1"/>
  <c r="F28" i="30"/>
  <c r="F56" i="30"/>
  <c r="D56" i="30" s="1"/>
  <c r="F50" i="30"/>
  <c r="D50" i="30" s="1"/>
  <c r="F29" i="30"/>
  <c r="D29" i="30" s="1"/>
  <c r="F47" i="30"/>
  <c r="D47" i="30" s="1"/>
  <c r="F48" i="30"/>
  <c r="F42" i="30"/>
  <c r="D42" i="30" s="1"/>
  <c r="F53" i="30"/>
  <c r="D53" i="30" s="1"/>
  <c r="F39" i="30"/>
  <c r="D39" i="30" s="1"/>
  <c r="F40" i="30"/>
  <c r="D40" i="30" s="1"/>
  <c r="F34" i="30"/>
  <c r="D34" i="30" s="1"/>
  <c r="F45" i="30"/>
  <c r="D45" i="30" s="1"/>
  <c r="F59" i="30"/>
  <c r="D59" i="30" s="1"/>
  <c r="F32" i="30"/>
  <c r="D32" i="30" s="1"/>
  <c r="F26" i="30"/>
  <c r="D26" i="30" s="1"/>
  <c r="H48" i="30"/>
  <c r="G38" i="30"/>
  <c r="I48" i="30"/>
  <c r="H38" i="30"/>
  <c r="G24" i="30"/>
  <c r="I38" i="30"/>
  <c r="D11" i="32"/>
  <c r="F9" i="32"/>
  <c r="F11" i="32" s="1"/>
  <c r="F18" i="27"/>
  <c r="F19" i="27"/>
  <c r="F17" i="27"/>
  <c r="S47" i="32" l="1"/>
  <c r="S30" i="32"/>
  <c r="S23" i="32"/>
  <c r="S18" i="32"/>
  <c r="D11" i="21" s="1"/>
  <c r="S49" i="32"/>
  <c r="S27" i="32"/>
  <c r="S26" i="32"/>
  <c r="S16" i="32"/>
  <c r="D38" i="30"/>
  <c r="D48" i="30"/>
  <c r="G60" i="30"/>
  <c r="E59" i="30"/>
  <c r="C59" i="30"/>
  <c r="E37" i="30"/>
  <c r="C37" i="30"/>
  <c r="C35" i="30"/>
  <c r="E35" i="30"/>
  <c r="C44" i="30"/>
  <c r="E44" i="30"/>
  <c r="E58" i="30"/>
  <c r="C58" i="30"/>
  <c r="K58" i="30" s="1"/>
  <c r="E45" i="30"/>
  <c r="C45" i="30"/>
  <c r="E29" i="30"/>
  <c r="C29" i="30"/>
  <c r="E36" i="30"/>
  <c r="C36" i="30"/>
  <c r="E55" i="30"/>
  <c r="C55" i="30"/>
  <c r="C25" i="30"/>
  <c r="E25" i="30"/>
  <c r="C53" i="30"/>
  <c r="E53" i="30"/>
  <c r="E33" i="30"/>
  <c r="C33" i="30"/>
  <c r="E46" i="30"/>
  <c r="C46" i="30"/>
  <c r="C27" i="30"/>
  <c r="E27" i="30"/>
  <c r="E34" i="30"/>
  <c r="C34" i="30"/>
  <c r="E50" i="30"/>
  <c r="C50" i="30"/>
  <c r="E43" i="30"/>
  <c r="C43" i="30"/>
  <c r="K43" i="30" s="1"/>
  <c r="C57" i="30"/>
  <c r="E57" i="30"/>
  <c r="C26" i="30"/>
  <c r="E26" i="30"/>
  <c r="E42" i="30"/>
  <c r="C42" i="30"/>
  <c r="K42" i="30" s="1"/>
  <c r="C32" i="30"/>
  <c r="E32" i="30"/>
  <c r="E51" i="30"/>
  <c r="C51" i="30"/>
  <c r="E47" i="30"/>
  <c r="C47" i="30"/>
  <c r="C49" i="30"/>
  <c r="E49" i="30"/>
  <c r="E52" i="30"/>
  <c r="C52" i="30"/>
  <c r="I60" i="30"/>
  <c r="E30" i="30"/>
  <c r="C30" i="30"/>
  <c r="C40" i="30"/>
  <c r="E40" i="30"/>
  <c r="E56" i="30"/>
  <c r="C56" i="30"/>
  <c r="E41" i="30"/>
  <c r="C41" i="30"/>
  <c r="E39" i="30"/>
  <c r="C39" i="30"/>
  <c r="D28" i="30"/>
  <c r="C28" i="30"/>
  <c r="E28" i="30"/>
  <c r="E31" i="30"/>
  <c r="C31" i="30"/>
  <c r="E54" i="30"/>
  <c r="C54" i="30"/>
  <c r="H60" i="30"/>
  <c r="S29" i="32"/>
  <c r="S22" i="32"/>
  <c r="S51" i="32"/>
  <c r="S50" i="32"/>
  <c r="AL6" i="3"/>
  <c r="AL7" i="3"/>
  <c r="AL8" i="3"/>
  <c r="AL9" i="3"/>
  <c r="AL10" i="3"/>
  <c r="AL11" i="3"/>
  <c r="AL12" i="3"/>
  <c r="AL13" i="3"/>
  <c r="AL14" i="3"/>
  <c r="AL15" i="3"/>
  <c r="AL16" i="3"/>
  <c r="AL17" i="3"/>
  <c r="AL18" i="3"/>
  <c r="AL19" i="3"/>
  <c r="AL20" i="3"/>
  <c r="AL21" i="3"/>
  <c r="AL22" i="3"/>
  <c r="AL23" i="3"/>
  <c r="AL24" i="3"/>
  <c r="AL25" i="3"/>
  <c r="AL26" i="3"/>
  <c r="AL27" i="3"/>
  <c r="AL28" i="3"/>
  <c r="AL29" i="3"/>
  <c r="AL30" i="3"/>
  <c r="AL31" i="3"/>
  <c r="AL32" i="3"/>
  <c r="AL33" i="3"/>
  <c r="AL34" i="3"/>
  <c r="AL35" i="3"/>
  <c r="AL36" i="3"/>
  <c r="AL37" i="3"/>
  <c r="AL38" i="3"/>
  <c r="AL39" i="3"/>
  <c r="AL40" i="3"/>
  <c r="AL41" i="3"/>
  <c r="AL42" i="3"/>
  <c r="AL5" i="3"/>
  <c r="AH44" i="3"/>
  <c r="AI44" i="3"/>
  <c r="AJ44" i="3"/>
  <c r="AK44" i="3"/>
  <c r="AM44" i="3"/>
  <c r="AN44" i="3"/>
  <c r="AO44" i="3"/>
  <c r="AP44" i="3"/>
  <c r="AQ44" i="3"/>
  <c r="AG44" i="3"/>
  <c r="U107" i="3"/>
  <c r="W107" i="3"/>
  <c r="X107" i="3"/>
  <c r="Y107" i="3"/>
  <c r="Z107" i="3"/>
  <c r="AA107" i="3"/>
  <c r="AB107" i="3"/>
  <c r="AC107" i="3"/>
  <c r="AD107" i="3"/>
  <c r="T107" i="3"/>
  <c r="K31" i="30" l="1"/>
  <c r="K55" i="30"/>
  <c r="K52" i="30"/>
  <c r="K46" i="30"/>
  <c r="K40" i="30"/>
  <c r="K39" i="30"/>
  <c r="K59" i="30"/>
  <c r="K30" i="30"/>
  <c r="K53" i="30"/>
  <c r="K26" i="30"/>
  <c r="K35" i="30"/>
  <c r="K44" i="30"/>
  <c r="K41" i="30"/>
  <c r="K57" i="30"/>
  <c r="K27" i="30"/>
  <c r="K25" i="30"/>
  <c r="K56" i="30"/>
  <c r="K50" i="30"/>
  <c r="K33" i="30"/>
  <c r="K54" i="30"/>
  <c r="K51" i="30"/>
  <c r="K45" i="30"/>
  <c r="K37" i="30"/>
  <c r="K32" i="30"/>
  <c r="K36" i="30"/>
  <c r="K28" i="30"/>
  <c r="K49" i="30"/>
  <c r="K47" i="30"/>
  <c r="K34" i="30"/>
  <c r="K29" i="30"/>
  <c r="E48" i="30"/>
  <c r="D24" i="30"/>
  <c r="C48" i="30"/>
  <c r="E24" i="30"/>
  <c r="C24" i="30"/>
  <c r="E38" i="30"/>
  <c r="C38" i="30"/>
  <c r="S44" i="32"/>
  <c r="BG6" i="16"/>
  <c r="BG7" i="16"/>
  <c r="BG8" i="16"/>
  <c r="BG9" i="16"/>
  <c r="BG10" i="16"/>
  <c r="BG11" i="16"/>
  <c r="BG12" i="16"/>
  <c r="BG13" i="16"/>
  <c r="BG14" i="16"/>
  <c r="BG15" i="16"/>
  <c r="BG16" i="16"/>
  <c r="BG17" i="16"/>
  <c r="BG25" i="16"/>
  <c r="BG26" i="16"/>
  <c r="BG27" i="16"/>
  <c r="BG28" i="16"/>
  <c r="BG29" i="16"/>
  <c r="BG30" i="16"/>
  <c r="BG31" i="16"/>
  <c r="BG32" i="16"/>
  <c r="BG33" i="16"/>
  <c r="BG34" i="16"/>
  <c r="BG35" i="16"/>
  <c r="BG36" i="16"/>
  <c r="BG37" i="16"/>
  <c r="BG38" i="16"/>
  <c r="BG39" i="16"/>
  <c r="BG40" i="16"/>
  <c r="BG41" i="16"/>
  <c r="BG42" i="16"/>
  <c r="BG43" i="16"/>
  <c r="BG5" i="16"/>
  <c r="Q37" i="30" l="1"/>
  <c r="D22" i="21" s="1"/>
  <c r="K38" i="30"/>
  <c r="Q59" i="30"/>
  <c r="D44" i="21" s="1"/>
  <c r="K48" i="30"/>
  <c r="Q55" i="30"/>
  <c r="D40" i="21" s="1"/>
  <c r="Q28" i="30"/>
  <c r="D13" i="21" s="1"/>
  <c r="Q24" i="30"/>
  <c r="D9" i="21" s="1"/>
  <c r="Q57" i="30"/>
  <c r="D42" i="21" s="1"/>
  <c r="Q30" i="30"/>
  <c r="D15" i="21" s="1"/>
  <c r="Q52" i="30"/>
  <c r="D37" i="21" s="1"/>
  <c r="Q58" i="30"/>
  <c r="D43" i="21" s="1"/>
  <c r="Q31" i="30"/>
  <c r="D16" i="21" s="1"/>
  <c r="Q38" i="30"/>
  <c r="D23" i="21" s="1"/>
  <c r="Q34" i="30"/>
  <c r="D19" i="21" s="1"/>
  <c r="Q35" i="30"/>
  <c r="D20" i="21" s="1"/>
  <c r="S54" i="32"/>
  <c r="D60" i="30"/>
  <c r="C60" i="30"/>
  <c r="K24" i="30"/>
  <c r="E60" i="30"/>
  <c r="Q62" i="30" l="1"/>
  <c r="K60" i="30"/>
  <c r="D47" i="21"/>
  <c r="F9" i="21" a="1"/>
  <c r="F10" i="21" s="1"/>
  <c r="H10" i="21" s="1"/>
  <c r="E9" i="21" a="1"/>
  <c r="E14" i="21" s="1"/>
  <c r="G14" i="21" s="1"/>
  <c r="E37" i="21" l="1"/>
  <c r="G37" i="21" s="1"/>
  <c r="E27" i="21"/>
  <c r="G27" i="21" s="1"/>
  <c r="E17" i="21"/>
  <c r="G17" i="21" s="1"/>
  <c r="E40" i="21"/>
  <c r="G40" i="21" s="1"/>
  <c r="E28" i="21"/>
  <c r="G28" i="21" s="1"/>
  <c r="E18" i="21"/>
  <c r="G18" i="21" s="1"/>
  <c r="E36" i="21"/>
  <c r="G36" i="21" s="1"/>
  <c r="E26" i="21"/>
  <c r="G26" i="21" s="1"/>
  <c r="E16" i="21"/>
  <c r="G16" i="21" s="1"/>
  <c r="E45" i="21"/>
  <c r="G45" i="21" s="1"/>
  <c r="E35" i="21"/>
  <c r="G35" i="21" s="1"/>
  <c r="E25" i="21"/>
  <c r="G25" i="21" s="1"/>
  <c r="E13" i="21"/>
  <c r="G13" i="21" s="1"/>
  <c r="E44" i="21"/>
  <c r="G44" i="21" s="1"/>
  <c r="E34" i="21"/>
  <c r="E24" i="21"/>
  <c r="G24" i="21" s="1"/>
  <c r="E12" i="21"/>
  <c r="G12" i="21" s="1"/>
  <c r="E43" i="21"/>
  <c r="G43" i="21" s="1"/>
  <c r="E33" i="21"/>
  <c r="G33" i="21" s="1"/>
  <c r="E21" i="21"/>
  <c r="G21" i="21" s="1"/>
  <c r="E11" i="21"/>
  <c r="G11" i="21" s="1"/>
  <c r="E42" i="21"/>
  <c r="G42" i="21" s="1"/>
  <c r="E32" i="21"/>
  <c r="G32" i="21" s="1"/>
  <c r="E20" i="21"/>
  <c r="G20" i="21" s="1"/>
  <c r="E10" i="21"/>
  <c r="G10" i="21" s="1"/>
  <c r="I10" i="21" s="1"/>
  <c r="E41" i="21"/>
  <c r="G41" i="21" s="1"/>
  <c r="E29" i="21"/>
  <c r="G29" i="21" s="1"/>
  <c r="E19" i="21"/>
  <c r="G19" i="21" s="1"/>
  <c r="E9" i="21"/>
  <c r="G9" i="21" s="1"/>
  <c r="F41" i="21"/>
  <c r="H41" i="21" s="1"/>
  <c r="F33" i="21"/>
  <c r="H33" i="21" s="1"/>
  <c r="F25" i="21"/>
  <c r="H25" i="21" s="1"/>
  <c r="F17" i="21"/>
  <c r="H17" i="21" s="1"/>
  <c r="F9" i="21"/>
  <c r="H9" i="21" s="1"/>
  <c r="F40" i="21"/>
  <c r="H40" i="21" s="1"/>
  <c r="F32" i="21"/>
  <c r="H32" i="21" s="1"/>
  <c r="F24" i="21"/>
  <c r="H24" i="21" s="1"/>
  <c r="F16" i="21"/>
  <c r="H16" i="21" s="1"/>
  <c r="F39" i="21"/>
  <c r="H39" i="21" s="1"/>
  <c r="F31" i="21"/>
  <c r="H31" i="21" s="1"/>
  <c r="F23" i="21"/>
  <c r="H23" i="21" s="1"/>
  <c r="F15" i="21"/>
  <c r="H15" i="21" s="1"/>
  <c r="F46" i="21"/>
  <c r="H46" i="21" s="1"/>
  <c r="F38" i="21"/>
  <c r="H38" i="21" s="1"/>
  <c r="F30" i="21"/>
  <c r="H30" i="21" s="1"/>
  <c r="F22" i="21"/>
  <c r="H22" i="21" s="1"/>
  <c r="F14" i="21"/>
  <c r="H14" i="21" s="1"/>
  <c r="I14" i="21" s="1"/>
  <c r="F45" i="21"/>
  <c r="H45" i="21" s="1"/>
  <c r="F37" i="21"/>
  <c r="F29" i="21"/>
  <c r="H29" i="21" s="1"/>
  <c r="F21" i="21"/>
  <c r="H21" i="21" s="1"/>
  <c r="F13" i="21"/>
  <c r="H13" i="21" s="1"/>
  <c r="F44" i="21"/>
  <c r="H44" i="21" s="1"/>
  <c r="F36" i="21"/>
  <c r="H36" i="21" s="1"/>
  <c r="F28" i="21"/>
  <c r="H28" i="21" s="1"/>
  <c r="F20" i="21"/>
  <c r="H20" i="21" s="1"/>
  <c r="F12" i="21"/>
  <c r="H12" i="21" s="1"/>
  <c r="F43" i="21"/>
  <c r="H43" i="21" s="1"/>
  <c r="F35" i="21"/>
  <c r="H35" i="21" s="1"/>
  <c r="F27" i="21"/>
  <c r="H27" i="21" s="1"/>
  <c r="F19" i="21"/>
  <c r="H19" i="21" s="1"/>
  <c r="F11" i="21"/>
  <c r="H11" i="21" s="1"/>
  <c r="F42" i="21"/>
  <c r="H42" i="21" s="1"/>
  <c r="F34" i="21"/>
  <c r="H34" i="21" s="1"/>
  <c r="F26" i="21"/>
  <c r="H26" i="21" s="1"/>
  <c r="F18" i="21"/>
  <c r="H18" i="21" s="1"/>
  <c r="E39" i="21"/>
  <c r="G39" i="21" s="1"/>
  <c r="E31" i="21"/>
  <c r="G31" i="21" s="1"/>
  <c r="E23" i="21"/>
  <c r="G23" i="21" s="1"/>
  <c r="E15" i="21"/>
  <c r="G15" i="21" s="1"/>
  <c r="E46" i="21"/>
  <c r="G46" i="21" s="1"/>
  <c r="E38" i="21"/>
  <c r="G38" i="21" s="1"/>
  <c r="E30" i="21"/>
  <c r="G30" i="21" s="1"/>
  <c r="E22" i="21"/>
  <c r="G22" i="21" s="1"/>
  <c r="E12" i="26" l="1"/>
  <c r="D10" i="14" s="1"/>
  <c r="E71" i="25" s="1"/>
  <c r="E8" i="26"/>
  <c r="D6" i="14" s="1"/>
  <c r="E67" i="25" s="1"/>
  <c r="I46" i="21"/>
  <c r="I18" i="21"/>
  <c r="I21" i="21"/>
  <c r="I29" i="21"/>
  <c r="I19" i="21"/>
  <c r="I25" i="21"/>
  <c r="I33" i="21"/>
  <c r="I39" i="21"/>
  <c r="I40" i="21"/>
  <c r="I17" i="21"/>
  <c r="I22" i="21"/>
  <c r="I41" i="21"/>
  <c r="I16" i="21"/>
  <c r="I30" i="21"/>
  <c r="I38" i="21"/>
  <c r="I24" i="21"/>
  <c r="I36" i="21"/>
  <c r="I43" i="21"/>
  <c r="I45" i="21"/>
  <c r="I27" i="21"/>
  <c r="H47" i="21"/>
  <c r="H37" i="21" s="1"/>
  <c r="I37" i="21" s="1"/>
  <c r="I20" i="21"/>
  <c r="I31" i="21"/>
  <c r="I35" i="21"/>
  <c r="I42" i="21"/>
  <c r="I44" i="21"/>
  <c r="I12" i="21"/>
  <c r="I26" i="21"/>
  <c r="I32" i="21"/>
  <c r="I23" i="21"/>
  <c r="I9" i="21"/>
  <c r="E7" i="26" s="1"/>
  <c r="I11" i="21"/>
  <c r="I13" i="21"/>
  <c r="I28" i="21"/>
  <c r="E29" i="26" l="1"/>
  <c r="D27" i="14" s="1"/>
  <c r="E88" i="25" s="1"/>
  <c r="E22" i="26"/>
  <c r="D20" i="14" s="1"/>
  <c r="E81" i="25" s="1"/>
  <c r="E37" i="26"/>
  <c r="D35" i="14" s="1"/>
  <c r="E96" i="25" s="1"/>
  <c r="E30" i="26"/>
  <c r="D28" i="14" s="1"/>
  <c r="E89" i="25" s="1"/>
  <c r="E18" i="26"/>
  <c r="D16" i="14" s="1"/>
  <c r="E77" i="25" s="1"/>
  <c r="E36" i="26"/>
  <c r="D34" i="14" s="1"/>
  <c r="E95" i="25" s="1"/>
  <c r="E31" i="26"/>
  <c r="D29" i="14" s="1"/>
  <c r="E90" i="25" s="1"/>
  <c r="E14" i="26"/>
  <c r="D12" i="14" s="1"/>
  <c r="E73" i="25" s="1"/>
  <c r="E17" i="26"/>
  <c r="D15" i="14" s="1"/>
  <c r="E76" i="25" s="1"/>
  <c r="E23" i="26"/>
  <c r="D21" i="14" s="1"/>
  <c r="E82" i="25" s="1"/>
  <c r="E42" i="26"/>
  <c r="D40" i="14" s="1"/>
  <c r="E101" i="25" s="1"/>
  <c r="E39" i="26"/>
  <c r="D37" i="14" s="1"/>
  <c r="E98" i="25" s="1"/>
  <c r="E43" i="26"/>
  <c r="D41" i="14" s="1"/>
  <c r="E102" i="25" s="1"/>
  <c r="E20" i="26"/>
  <c r="D18" i="14" s="1"/>
  <c r="E79" i="25" s="1"/>
  <c r="E16" i="26"/>
  <c r="D14" i="14" s="1"/>
  <c r="E75" i="25" s="1"/>
  <c r="E21" i="26"/>
  <c r="D19" i="14" s="1"/>
  <c r="E80" i="25" s="1"/>
  <c r="E24" i="26"/>
  <c r="D22" i="14" s="1"/>
  <c r="E83" i="25" s="1"/>
  <c r="E28" i="26"/>
  <c r="D26" i="14" s="1"/>
  <c r="E87" i="25" s="1"/>
  <c r="E26" i="26"/>
  <c r="D24" i="14" s="1"/>
  <c r="E85" i="25" s="1"/>
  <c r="E25" i="26"/>
  <c r="D23" i="14" s="1"/>
  <c r="E84" i="25" s="1"/>
  <c r="E27" i="26"/>
  <c r="D25" i="14" s="1"/>
  <c r="E86" i="25" s="1"/>
  <c r="E40" i="26"/>
  <c r="D38" i="14" s="1"/>
  <c r="E99" i="25" s="1"/>
  <c r="E19" i="26"/>
  <c r="D17" i="14" s="1"/>
  <c r="E78" i="25" s="1"/>
  <c r="E41" i="26"/>
  <c r="D39" i="14" s="1"/>
  <c r="E100" i="25" s="1"/>
  <c r="E15" i="26"/>
  <c r="D13" i="14" s="1"/>
  <c r="E74" i="25" s="1"/>
  <c r="E33" i="26"/>
  <c r="D31" i="14" s="1"/>
  <c r="E92" i="25" s="1"/>
  <c r="E34" i="26"/>
  <c r="D32" i="14" s="1"/>
  <c r="E93" i="25" s="1"/>
  <c r="E38" i="26"/>
  <c r="D36" i="14" s="1"/>
  <c r="E97" i="25" s="1"/>
  <c r="E44" i="26"/>
  <c r="D42" i="14" s="1"/>
  <c r="E103" i="25" s="1"/>
  <c r="E11" i="26"/>
  <c r="D9" i="14" s="1"/>
  <c r="E70" i="25" s="1"/>
  <c r="E9" i="26"/>
  <c r="D7" i="14" s="1"/>
  <c r="E68" i="25" s="1"/>
  <c r="E10" i="26"/>
  <c r="D8" i="14" s="1"/>
  <c r="E69" i="25" s="1"/>
  <c r="E35" i="26"/>
  <c r="D33" i="14" s="1"/>
  <c r="E94" i="25" s="1"/>
  <c r="D5" i="14"/>
  <c r="E66" i="25" s="1"/>
  <c r="T5" i="14" l="1" a="1"/>
  <c r="T6" i="14" s="1"/>
  <c r="T37" i="14" l="1"/>
  <c r="T29" i="14"/>
  <c r="T13" i="14"/>
  <c r="T5" i="14"/>
  <c r="T36" i="14"/>
  <c r="T28" i="14"/>
  <c r="T12" i="14"/>
  <c r="T43" i="14"/>
  <c r="T35" i="14"/>
  <c r="T27" i="14"/>
  <c r="T11" i="14"/>
  <c r="T42" i="14"/>
  <c r="T34" i="14"/>
  <c r="T26" i="14"/>
  <c r="T10" i="14"/>
  <c r="T41" i="14"/>
  <c r="T33" i="14"/>
  <c r="T25" i="14"/>
  <c r="T17" i="14"/>
  <c r="T9" i="14"/>
  <c r="T40" i="14"/>
  <c r="T32" i="14"/>
  <c r="T16" i="14"/>
  <c r="T8" i="14"/>
  <c r="T39" i="14"/>
  <c r="T31" i="14"/>
  <c r="T15" i="14"/>
  <c r="T7" i="14"/>
  <c r="T38" i="14"/>
  <c r="T30" i="14"/>
  <c r="T14" i="14"/>
  <c r="G5" i="14" a="1"/>
  <c r="G6" i="14" s="1"/>
  <c r="E5" i="14" a="1"/>
  <c r="E5" i="14" s="1"/>
  <c r="F5" i="14" s="1"/>
  <c r="G37" i="14" l="1"/>
  <c r="G21" i="14"/>
  <c r="G36" i="14"/>
  <c r="G28" i="14"/>
  <c r="G20" i="14"/>
  <c r="G29" i="14"/>
  <c r="G13" i="14"/>
  <c r="G5" i="14"/>
  <c r="G12" i="14"/>
  <c r="G43" i="14"/>
  <c r="G35" i="14"/>
  <c r="G27" i="14"/>
  <c r="G19" i="14"/>
  <c r="G11" i="14"/>
  <c r="G42" i="14"/>
  <c r="G34" i="14"/>
  <c r="G26" i="14"/>
  <c r="G18" i="14"/>
  <c r="G10" i="14"/>
  <c r="G41" i="14"/>
  <c r="G33" i="14"/>
  <c r="G25" i="14"/>
  <c r="G17" i="14"/>
  <c r="G9" i="14"/>
  <c r="G40" i="14"/>
  <c r="G32" i="14"/>
  <c r="G24" i="14"/>
  <c r="G16" i="14"/>
  <c r="G8" i="14"/>
  <c r="G39" i="14"/>
  <c r="G31" i="14"/>
  <c r="G23" i="14"/>
  <c r="G15" i="14"/>
  <c r="G7" i="14"/>
  <c r="G38" i="14"/>
  <c r="G30" i="14"/>
  <c r="G22" i="14"/>
  <c r="G14" i="14"/>
  <c r="E36" i="14"/>
  <c r="E20" i="14"/>
  <c r="E43" i="14"/>
  <c r="E19" i="14"/>
  <c r="E26" i="14"/>
  <c r="E41" i="14"/>
  <c r="E32" i="14"/>
  <c r="E8" i="14"/>
  <c r="E39" i="14"/>
  <c r="E31" i="14"/>
  <c r="E23" i="14"/>
  <c r="E15" i="14"/>
  <c r="E7" i="14"/>
  <c r="E28" i="14"/>
  <c r="E12" i="14"/>
  <c r="E27" i="14"/>
  <c r="E11" i="14"/>
  <c r="E34" i="14"/>
  <c r="E10" i="14"/>
  <c r="E25" i="14"/>
  <c r="E17" i="14"/>
  <c r="E24" i="14"/>
  <c r="E16" i="14"/>
  <c r="E38" i="14"/>
  <c r="E30" i="14"/>
  <c r="E22" i="14"/>
  <c r="E14" i="14"/>
  <c r="E6" i="14"/>
  <c r="E35" i="14"/>
  <c r="E42" i="14"/>
  <c r="E18" i="14"/>
  <c r="E33" i="14"/>
  <c r="E9" i="14"/>
  <c r="E40" i="14"/>
  <c r="E37" i="14"/>
  <c r="E29" i="14"/>
  <c r="E21" i="14"/>
  <c r="E13" i="14"/>
  <c r="J26" i="14" l="1"/>
  <c r="J40" i="14"/>
  <c r="J28" i="14"/>
  <c r="J42" i="14"/>
  <c r="J32" i="14"/>
  <c r="J23" i="14"/>
  <c r="J12" i="14"/>
  <c r="J15" i="14"/>
  <c r="J37" i="14"/>
  <c r="J17" i="14"/>
  <c r="J21" i="14"/>
  <c r="J19" i="14"/>
  <c r="J34" i="14"/>
  <c r="J9" i="14"/>
  <c r="J6" i="14"/>
  <c r="J25" i="14"/>
  <c r="J7" i="14"/>
  <c r="J27" i="14"/>
  <c r="J38" i="14"/>
  <c r="J13" i="14"/>
  <c r="J36" i="14"/>
  <c r="J39" i="14"/>
  <c r="J8" i="14"/>
  <c r="J33" i="14"/>
  <c r="J35" i="14"/>
  <c r="J24" i="14"/>
  <c r="J20" i="14"/>
  <c r="J29" i="14"/>
  <c r="J31" i="14"/>
  <c r="J14" i="14"/>
  <c r="J10" i="14"/>
  <c r="J22" i="14"/>
  <c r="J16" i="14"/>
  <c r="J41" i="14"/>
  <c r="J18" i="14"/>
  <c r="F18" i="14"/>
  <c r="H18" i="14"/>
  <c r="F38" i="14"/>
  <c r="H38" i="14"/>
  <c r="F32" i="14"/>
  <c r="H32" i="14"/>
  <c r="F20" i="14"/>
  <c r="H20" i="14"/>
  <c r="F34" i="14"/>
  <c r="H34" i="14"/>
  <c r="F13" i="14"/>
  <c r="H13" i="14"/>
  <c r="F15" i="14"/>
  <c r="H15" i="14"/>
  <c r="F40" i="14"/>
  <c r="H40" i="14"/>
  <c r="F28" i="14"/>
  <c r="H28" i="14"/>
  <c r="F42" i="14"/>
  <c r="H42" i="14"/>
  <c r="F22" i="14"/>
  <c r="H22" i="14"/>
  <c r="F29" i="14"/>
  <c r="H29" i="14"/>
  <c r="F23" i="14"/>
  <c r="H23" i="14"/>
  <c r="F9" i="14"/>
  <c r="H9" i="14"/>
  <c r="F36" i="14"/>
  <c r="H36" i="14"/>
  <c r="F37" i="14"/>
  <c r="H37" i="14"/>
  <c r="F31" i="14"/>
  <c r="H31" i="14"/>
  <c r="F17" i="14"/>
  <c r="H17" i="14"/>
  <c r="F21" i="14"/>
  <c r="H21" i="14"/>
  <c r="F19" i="14"/>
  <c r="H19" i="14"/>
  <c r="F6" i="14"/>
  <c r="H6" i="14"/>
  <c r="F39" i="14"/>
  <c r="H39" i="14"/>
  <c r="F25" i="14"/>
  <c r="H25" i="14"/>
  <c r="F27" i="14"/>
  <c r="H27" i="14"/>
  <c r="F16" i="14"/>
  <c r="H16" i="14"/>
  <c r="F7" i="14"/>
  <c r="H7" i="14"/>
  <c r="F14" i="14"/>
  <c r="H14" i="14"/>
  <c r="F8" i="14"/>
  <c r="H8" i="14"/>
  <c r="F33" i="14"/>
  <c r="H33" i="14"/>
  <c r="F10" i="14"/>
  <c r="H10" i="14"/>
  <c r="F35" i="14"/>
  <c r="H35" i="14"/>
  <c r="F41" i="14"/>
  <c r="H41" i="14"/>
  <c r="F24" i="14"/>
  <c r="H24" i="14"/>
  <c r="F12" i="14"/>
  <c r="H12" i="14"/>
  <c r="F26" i="14"/>
  <c r="H26" i="14"/>
  <c r="H5" i="14" l="1"/>
  <c r="J5" i="14"/>
  <c r="AP6" i="18" l="1"/>
  <c r="AP7" i="18"/>
  <c r="AP8" i="18"/>
  <c r="AP9" i="18"/>
  <c r="AP10" i="18"/>
  <c r="AP11" i="18"/>
  <c r="AP12" i="18"/>
  <c r="AP13" i="18"/>
  <c r="AP14" i="18"/>
  <c r="AP15" i="18"/>
  <c r="AP16" i="18"/>
  <c r="AP17" i="18"/>
  <c r="AP25" i="18"/>
  <c r="AP26" i="18"/>
  <c r="AP27" i="18"/>
  <c r="AP28" i="18"/>
  <c r="AP29" i="18"/>
  <c r="AP30" i="18"/>
  <c r="AP31" i="18"/>
  <c r="AP32" i="18"/>
  <c r="AP33" i="18"/>
  <c r="AP34" i="18"/>
  <c r="AP35" i="18"/>
  <c r="AP36" i="18"/>
  <c r="AP37" i="18"/>
  <c r="AP38" i="18"/>
  <c r="AP39" i="18"/>
  <c r="AP40" i="18"/>
  <c r="AP41" i="18"/>
  <c r="AP42" i="18"/>
  <c r="AP5" i="18"/>
  <c r="E43" i="18"/>
  <c r="F43" i="18"/>
  <c r="G43" i="18"/>
  <c r="H43" i="18"/>
  <c r="I43" i="18"/>
  <c r="J43" i="18"/>
  <c r="K43" i="18"/>
  <c r="L43" i="18"/>
  <c r="M43" i="18"/>
  <c r="N43" i="18"/>
  <c r="O43" i="18"/>
  <c r="P43" i="18"/>
  <c r="X43" i="18"/>
  <c r="Y43" i="18"/>
  <c r="Z43" i="18"/>
  <c r="AA43" i="18"/>
  <c r="AB43" i="18"/>
  <c r="AC43" i="18"/>
  <c r="AD43" i="18"/>
  <c r="AE43" i="18"/>
  <c r="AF43" i="18"/>
  <c r="AG43" i="18"/>
  <c r="AH43" i="18"/>
  <c r="AI43" i="18"/>
  <c r="AJ43" i="18"/>
  <c r="AK43" i="18"/>
  <c r="AL43" i="18"/>
  <c r="AM43" i="18"/>
  <c r="AN43" i="18"/>
  <c r="AO43" i="18"/>
  <c r="D43" i="18"/>
  <c r="DS57" i="16"/>
  <c r="DS58" i="16"/>
  <c r="DS59" i="16"/>
  <c r="DS60" i="16"/>
  <c r="DS61" i="16"/>
  <c r="DS62" i="16"/>
  <c r="DS64" i="16"/>
  <c r="DS65" i="16"/>
  <c r="DS66" i="16"/>
  <c r="DS67" i="16"/>
  <c r="DS68" i="16"/>
  <c r="DS69" i="16"/>
  <c r="DS70" i="16"/>
  <c r="DS71" i="16"/>
  <c r="DS72" i="16"/>
  <c r="DS73" i="16"/>
  <c r="DS75" i="16"/>
  <c r="DS76" i="16"/>
  <c r="DS77" i="16"/>
  <c r="DS78" i="16"/>
  <c r="DS79" i="16"/>
  <c r="DS80" i="16"/>
  <c r="DS81" i="16"/>
  <c r="DS82" i="16"/>
  <c r="DS83" i="16"/>
  <c r="DS84" i="16"/>
  <c r="DS85" i="16"/>
  <c r="DS87" i="16"/>
  <c r="DS88" i="16"/>
  <c r="DS89" i="16"/>
  <c r="DS90" i="16"/>
  <c r="DS91" i="16"/>
  <c r="DS92" i="16"/>
  <c r="DS93" i="16"/>
  <c r="DS94" i="16"/>
  <c r="DS95" i="16"/>
  <c r="DS96" i="16"/>
  <c r="DS97" i="16"/>
  <c r="DS98" i="16"/>
  <c r="DS99" i="16"/>
  <c r="DS100" i="16"/>
  <c r="DS101" i="16"/>
  <c r="DS102" i="16"/>
  <c r="DS103" i="16"/>
  <c r="DS104" i="16"/>
  <c r="DS105" i="16"/>
  <c r="DS106" i="16"/>
  <c r="DS107" i="16"/>
  <c r="DS108" i="16"/>
  <c r="DS109" i="16"/>
  <c r="DS110" i="16"/>
  <c r="DS111" i="16"/>
  <c r="DS112" i="16"/>
  <c r="DS113" i="16"/>
  <c r="DS114" i="16"/>
  <c r="DS115" i="16"/>
  <c r="DS116" i="16"/>
  <c r="DS117" i="16"/>
  <c r="DS118" i="16"/>
  <c r="DS119" i="16"/>
  <c r="DS120" i="16"/>
  <c r="DS121" i="16"/>
  <c r="DS122" i="16"/>
  <c r="DS123" i="16"/>
  <c r="DS124" i="16"/>
  <c r="DS125" i="16"/>
  <c r="DS126" i="16"/>
  <c r="DS127" i="16"/>
  <c r="DS128" i="16"/>
  <c r="DS129" i="16"/>
  <c r="DS130" i="16"/>
  <c r="DS131" i="16"/>
  <c r="DS132" i="16"/>
  <c r="DS133" i="16"/>
  <c r="DS134" i="16"/>
  <c r="DS135" i="16"/>
  <c r="DS136" i="16"/>
  <c r="DS137" i="16"/>
  <c r="DS138" i="16"/>
  <c r="DS139" i="16"/>
  <c r="DS140" i="16"/>
  <c r="DS141" i="16"/>
  <c r="DS142" i="16"/>
  <c r="DS143" i="16"/>
  <c r="DS144" i="16"/>
  <c r="DS145" i="16"/>
  <c r="DS146" i="16"/>
  <c r="DS147" i="16"/>
  <c r="DS148" i="16"/>
  <c r="DS149" i="16"/>
  <c r="DS150" i="16"/>
  <c r="DS151" i="16"/>
  <c r="DS152" i="16"/>
  <c r="DS153" i="16"/>
  <c r="DS154" i="16"/>
  <c r="DS155" i="16"/>
  <c r="DS156" i="16"/>
  <c r="DS157" i="16"/>
  <c r="DS56" i="16"/>
  <c r="DR57" i="16"/>
  <c r="DR58" i="16"/>
  <c r="DR59" i="16"/>
  <c r="DR60" i="16"/>
  <c r="DR61" i="16"/>
  <c r="DR62" i="16"/>
  <c r="DR63" i="16"/>
  <c r="DR64" i="16"/>
  <c r="DR65" i="16"/>
  <c r="DR66" i="16"/>
  <c r="DR67" i="16"/>
  <c r="DR68" i="16"/>
  <c r="DR69" i="16"/>
  <c r="DR70" i="16"/>
  <c r="DR71" i="16"/>
  <c r="DR72" i="16"/>
  <c r="DR73" i="16"/>
  <c r="DR74" i="16"/>
  <c r="DR75" i="16"/>
  <c r="DR76" i="16"/>
  <c r="DR77" i="16"/>
  <c r="DR78" i="16"/>
  <c r="DR79" i="16"/>
  <c r="DR80" i="16"/>
  <c r="DR81" i="16"/>
  <c r="DR82" i="16"/>
  <c r="DR83" i="16"/>
  <c r="DR84" i="16"/>
  <c r="DR85" i="16"/>
  <c r="DR86" i="16"/>
  <c r="DR87" i="16"/>
  <c r="DR88" i="16"/>
  <c r="DR89" i="16"/>
  <c r="DR90" i="16"/>
  <c r="DR91" i="16"/>
  <c r="DR92" i="16"/>
  <c r="DR93" i="16"/>
  <c r="DR94" i="16"/>
  <c r="DR95" i="16"/>
  <c r="DR96" i="16"/>
  <c r="DR97" i="16"/>
  <c r="DR98" i="16"/>
  <c r="DR99" i="16"/>
  <c r="DR100" i="16"/>
  <c r="DR101" i="16"/>
  <c r="DR102" i="16"/>
  <c r="DR103" i="16"/>
  <c r="DR104" i="16"/>
  <c r="DR105" i="16"/>
  <c r="DR106" i="16"/>
  <c r="DR107" i="16"/>
  <c r="DR108" i="16"/>
  <c r="DR109" i="16"/>
  <c r="DR110" i="16"/>
  <c r="DR111" i="16"/>
  <c r="DR112" i="16"/>
  <c r="DR113" i="16"/>
  <c r="DR114" i="16"/>
  <c r="DR115" i="16"/>
  <c r="DR116" i="16"/>
  <c r="DR117" i="16"/>
  <c r="DR118" i="16"/>
  <c r="DR119" i="16"/>
  <c r="DR120" i="16"/>
  <c r="DR121" i="16"/>
  <c r="DR122" i="16"/>
  <c r="DR123" i="16"/>
  <c r="DR124" i="16"/>
  <c r="DR125" i="16"/>
  <c r="DR126" i="16"/>
  <c r="DR127" i="16"/>
  <c r="DR128" i="16"/>
  <c r="DR129" i="16"/>
  <c r="DR130" i="16"/>
  <c r="DR131" i="16"/>
  <c r="DR132" i="16"/>
  <c r="DR133" i="16"/>
  <c r="DR134" i="16"/>
  <c r="DR135" i="16"/>
  <c r="DR136" i="16"/>
  <c r="DR137" i="16"/>
  <c r="DR138" i="16"/>
  <c r="DR139" i="16"/>
  <c r="DR140" i="16"/>
  <c r="DR141" i="16"/>
  <c r="DR142" i="16"/>
  <c r="DR143" i="16"/>
  <c r="DR144" i="16"/>
  <c r="DR145" i="16"/>
  <c r="DR146" i="16"/>
  <c r="DR147" i="16"/>
  <c r="DR148" i="16"/>
  <c r="DR149" i="16"/>
  <c r="DR150" i="16"/>
  <c r="DR151" i="16"/>
  <c r="DR152" i="16"/>
  <c r="DR153" i="16"/>
  <c r="DR154" i="16"/>
  <c r="DR155" i="16"/>
  <c r="DR156" i="16"/>
  <c r="DR157" i="16"/>
  <c r="DR56" i="16"/>
  <c r="DQ57" i="16"/>
  <c r="DQ58" i="16"/>
  <c r="DQ59" i="16"/>
  <c r="DQ60" i="16"/>
  <c r="DQ61" i="16"/>
  <c r="DQ62" i="16"/>
  <c r="DQ63" i="16"/>
  <c r="DQ64" i="16"/>
  <c r="DQ65" i="16"/>
  <c r="DQ66" i="16"/>
  <c r="DQ67" i="16"/>
  <c r="DQ68" i="16"/>
  <c r="DQ69" i="16"/>
  <c r="DQ70" i="16"/>
  <c r="DQ71" i="16"/>
  <c r="DQ72" i="16"/>
  <c r="DQ73" i="16"/>
  <c r="DQ74" i="16"/>
  <c r="DQ75" i="16"/>
  <c r="DQ76" i="16"/>
  <c r="DQ77" i="16"/>
  <c r="DQ78" i="16"/>
  <c r="DQ79" i="16"/>
  <c r="DQ80" i="16"/>
  <c r="DQ81" i="16"/>
  <c r="DQ82" i="16"/>
  <c r="DQ83" i="16"/>
  <c r="DQ84" i="16"/>
  <c r="DQ85" i="16"/>
  <c r="DQ86" i="16"/>
  <c r="DQ87" i="16"/>
  <c r="DQ88" i="16"/>
  <c r="DQ89" i="16"/>
  <c r="DQ90" i="16"/>
  <c r="DQ91" i="16"/>
  <c r="DQ92" i="16"/>
  <c r="DQ93" i="16"/>
  <c r="DQ94" i="16"/>
  <c r="DQ95" i="16"/>
  <c r="DQ96" i="16"/>
  <c r="DQ97" i="16"/>
  <c r="DQ98" i="16"/>
  <c r="DQ99" i="16"/>
  <c r="DQ100" i="16"/>
  <c r="DQ101" i="16"/>
  <c r="DQ102" i="16"/>
  <c r="DQ103" i="16"/>
  <c r="DQ104" i="16"/>
  <c r="DQ105" i="16"/>
  <c r="DQ106" i="16"/>
  <c r="DQ107" i="16"/>
  <c r="DQ108" i="16"/>
  <c r="DQ109" i="16"/>
  <c r="DQ110" i="16"/>
  <c r="DQ111" i="16"/>
  <c r="DQ112" i="16"/>
  <c r="DQ113" i="16"/>
  <c r="DQ114" i="16"/>
  <c r="DQ115" i="16"/>
  <c r="DQ116" i="16"/>
  <c r="DQ117" i="16"/>
  <c r="DQ118" i="16"/>
  <c r="DQ119" i="16"/>
  <c r="DQ120" i="16"/>
  <c r="DQ121" i="16"/>
  <c r="DQ122" i="16"/>
  <c r="DQ123" i="16"/>
  <c r="DQ124" i="16"/>
  <c r="DQ125" i="16"/>
  <c r="DQ126" i="16"/>
  <c r="DQ127" i="16"/>
  <c r="DQ128" i="16"/>
  <c r="DQ129" i="16"/>
  <c r="DQ130" i="16"/>
  <c r="DQ131" i="16"/>
  <c r="DQ132" i="16"/>
  <c r="DQ133" i="16"/>
  <c r="DQ134" i="16"/>
  <c r="DQ135" i="16"/>
  <c r="DQ136" i="16"/>
  <c r="DQ137" i="16"/>
  <c r="DQ138" i="16"/>
  <c r="DQ139" i="16"/>
  <c r="DQ140" i="16"/>
  <c r="DQ141" i="16"/>
  <c r="DQ142" i="16"/>
  <c r="DQ143" i="16"/>
  <c r="DQ144" i="16"/>
  <c r="DQ145" i="16"/>
  <c r="DQ146" i="16"/>
  <c r="DQ147" i="16"/>
  <c r="DQ148" i="16"/>
  <c r="DQ149" i="16"/>
  <c r="DQ150" i="16"/>
  <c r="DQ151" i="16"/>
  <c r="DQ152" i="16"/>
  <c r="DQ153" i="16"/>
  <c r="DQ154" i="16"/>
  <c r="DQ155" i="16"/>
  <c r="DQ156" i="16"/>
  <c r="DQ157" i="16"/>
  <c r="DQ56" i="16"/>
  <c r="BH6" i="16"/>
  <c r="BH7" i="16"/>
  <c r="BH8" i="16"/>
  <c r="BH9" i="16"/>
  <c r="BH11" i="16"/>
  <c r="BH12" i="16"/>
  <c r="BH13" i="16"/>
  <c r="BH14" i="16"/>
  <c r="BH15" i="16"/>
  <c r="BH16" i="16"/>
  <c r="BH17" i="16"/>
  <c r="BH18" i="16"/>
  <c r="T18" i="14" s="1"/>
  <c r="BH19" i="16"/>
  <c r="T19" i="14" s="1"/>
  <c r="BH20" i="16"/>
  <c r="T20" i="14" s="1"/>
  <c r="BH21" i="16"/>
  <c r="T21" i="14" s="1"/>
  <c r="BH22" i="16"/>
  <c r="T22" i="14" s="1"/>
  <c r="BH23" i="16"/>
  <c r="T23" i="14" s="1"/>
  <c r="BH24" i="16"/>
  <c r="T24" i="14" s="1"/>
  <c r="BH25" i="16"/>
  <c r="BH26" i="16"/>
  <c r="BH27" i="16"/>
  <c r="BH28" i="16"/>
  <c r="BH29" i="16"/>
  <c r="BH30" i="16"/>
  <c r="BH31" i="16"/>
  <c r="BH32" i="16"/>
  <c r="BH33" i="16"/>
  <c r="BH34" i="16"/>
  <c r="BH35" i="16"/>
  <c r="BH36" i="16"/>
  <c r="BH37" i="16"/>
  <c r="BH38" i="16"/>
  <c r="BH39" i="16"/>
  <c r="BH40" i="16"/>
  <c r="BH41" i="16"/>
  <c r="BH42" i="16"/>
  <c r="BH43" i="16"/>
  <c r="BH5" i="16"/>
  <c r="BF6" i="16"/>
  <c r="BF7" i="16"/>
  <c r="BF8" i="16"/>
  <c r="BF9" i="16"/>
  <c r="BF10" i="16"/>
  <c r="BF11" i="16"/>
  <c r="BF12" i="16"/>
  <c r="BF13" i="16"/>
  <c r="BF14" i="16"/>
  <c r="BF15" i="16"/>
  <c r="BF16" i="16"/>
  <c r="BF17" i="16"/>
  <c r="BF18" i="16"/>
  <c r="BG18" i="16" s="1"/>
  <c r="BF19" i="16"/>
  <c r="BG19" i="16" s="1"/>
  <c r="BF20" i="16"/>
  <c r="BG20" i="16" s="1"/>
  <c r="BF21" i="16"/>
  <c r="BG21" i="16" s="1"/>
  <c r="BF22" i="16"/>
  <c r="BG22" i="16" s="1"/>
  <c r="BF23" i="16"/>
  <c r="BG23" i="16" s="1"/>
  <c r="BF24" i="16"/>
  <c r="BG24" i="16" s="1"/>
  <c r="BF25" i="16"/>
  <c r="BF26" i="16"/>
  <c r="BF27" i="16"/>
  <c r="BF28" i="16"/>
  <c r="BF29" i="16"/>
  <c r="BF30" i="16"/>
  <c r="BF31" i="16"/>
  <c r="BF32" i="16"/>
  <c r="BF33" i="16"/>
  <c r="BF34" i="16"/>
  <c r="BF35" i="16"/>
  <c r="BF36" i="16"/>
  <c r="BF37" i="16"/>
  <c r="BF38" i="16"/>
  <c r="BF39" i="16"/>
  <c r="BF40" i="16"/>
  <c r="BF41" i="16"/>
  <c r="BF42" i="16"/>
  <c r="BF43" i="16"/>
  <c r="BF5" i="16"/>
  <c r="AP43" i="18" l="1"/>
  <c r="AI6" i="3"/>
  <c r="AJ6" i="3"/>
  <c r="AK6" i="3"/>
  <c r="AM6" i="3"/>
  <c r="AN6" i="3"/>
  <c r="AO6" i="3"/>
  <c r="AP6" i="3"/>
  <c r="AQ6" i="3"/>
  <c r="AI7" i="3"/>
  <c r="AJ7" i="3"/>
  <c r="AK7" i="3"/>
  <c r="AM7" i="3"/>
  <c r="AN7" i="3"/>
  <c r="AO7" i="3"/>
  <c r="AP7" i="3"/>
  <c r="AQ7" i="3"/>
  <c r="AI8" i="3"/>
  <c r="AJ8" i="3"/>
  <c r="AK8" i="3"/>
  <c r="AM8" i="3"/>
  <c r="AN8" i="3"/>
  <c r="AO8" i="3"/>
  <c r="AP8" i="3"/>
  <c r="AQ8" i="3"/>
  <c r="AI9" i="3"/>
  <c r="AJ9" i="3"/>
  <c r="AK9" i="3"/>
  <c r="AM9" i="3"/>
  <c r="AN9" i="3"/>
  <c r="AO9" i="3"/>
  <c r="AP9" i="3"/>
  <c r="AQ9" i="3"/>
  <c r="AI10" i="3"/>
  <c r="AJ10" i="3"/>
  <c r="AK10" i="3"/>
  <c r="AM10" i="3"/>
  <c r="AN10" i="3"/>
  <c r="AO10" i="3"/>
  <c r="AP10" i="3"/>
  <c r="AQ10" i="3"/>
  <c r="AI11" i="3"/>
  <c r="AJ11" i="3"/>
  <c r="AK11" i="3"/>
  <c r="AM11" i="3"/>
  <c r="AN11" i="3"/>
  <c r="AO11" i="3"/>
  <c r="AP11" i="3"/>
  <c r="AQ11" i="3"/>
  <c r="AI12" i="3"/>
  <c r="AJ12" i="3"/>
  <c r="AK12" i="3"/>
  <c r="AM12" i="3"/>
  <c r="AN12" i="3"/>
  <c r="AO12" i="3"/>
  <c r="AP12" i="3"/>
  <c r="AQ12" i="3"/>
  <c r="AI13" i="3"/>
  <c r="AJ13" i="3"/>
  <c r="AK13" i="3"/>
  <c r="AM13" i="3"/>
  <c r="AN13" i="3"/>
  <c r="AO13" i="3"/>
  <c r="AP13" i="3"/>
  <c r="AQ13" i="3"/>
  <c r="AI14" i="3"/>
  <c r="AJ14" i="3"/>
  <c r="AK14" i="3"/>
  <c r="AM14" i="3"/>
  <c r="AN14" i="3"/>
  <c r="AO14" i="3"/>
  <c r="AP14" i="3"/>
  <c r="AQ14" i="3"/>
  <c r="AI15" i="3"/>
  <c r="AJ15" i="3"/>
  <c r="AK15" i="3"/>
  <c r="AM15" i="3"/>
  <c r="AN15" i="3"/>
  <c r="AO15" i="3"/>
  <c r="AP15" i="3"/>
  <c r="AQ15" i="3"/>
  <c r="AI16" i="3"/>
  <c r="AJ16" i="3"/>
  <c r="AK16" i="3"/>
  <c r="AM16" i="3"/>
  <c r="AN16" i="3"/>
  <c r="AO16" i="3"/>
  <c r="AP16" i="3"/>
  <c r="AQ16" i="3"/>
  <c r="AI17" i="3"/>
  <c r="AJ17" i="3"/>
  <c r="AK17" i="3"/>
  <c r="AM17" i="3"/>
  <c r="AN17" i="3"/>
  <c r="AO17" i="3"/>
  <c r="AP17" i="3"/>
  <c r="AQ17" i="3"/>
  <c r="AI18" i="3"/>
  <c r="AJ18" i="3"/>
  <c r="AK18" i="3"/>
  <c r="AM18" i="3"/>
  <c r="AN18" i="3"/>
  <c r="AO18" i="3"/>
  <c r="AP18" i="3"/>
  <c r="AQ18" i="3"/>
  <c r="AI19" i="3"/>
  <c r="AJ19" i="3"/>
  <c r="AK19" i="3"/>
  <c r="AM19" i="3"/>
  <c r="AN19" i="3"/>
  <c r="AO19" i="3"/>
  <c r="AP19" i="3"/>
  <c r="AQ19" i="3"/>
  <c r="AI20" i="3"/>
  <c r="AJ20" i="3"/>
  <c r="AK20" i="3"/>
  <c r="AM20" i="3"/>
  <c r="AN20" i="3"/>
  <c r="AO20" i="3"/>
  <c r="AP20" i="3"/>
  <c r="AQ20" i="3"/>
  <c r="AI21" i="3"/>
  <c r="AJ21" i="3"/>
  <c r="AK21" i="3"/>
  <c r="AM21" i="3"/>
  <c r="AN21" i="3"/>
  <c r="AO21" i="3"/>
  <c r="AP21" i="3"/>
  <c r="AQ21" i="3"/>
  <c r="AI22" i="3"/>
  <c r="AJ22" i="3"/>
  <c r="AK22" i="3"/>
  <c r="AM22" i="3"/>
  <c r="AN22" i="3"/>
  <c r="AO22" i="3"/>
  <c r="AP22" i="3"/>
  <c r="AQ22" i="3"/>
  <c r="AI23" i="3"/>
  <c r="AJ23" i="3"/>
  <c r="AK23" i="3"/>
  <c r="AM23" i="3"/>
  <c r="AN23" i="3"/>
  <c r="AO23" i="3"/>
  <c r="AP23" i="3"/>
  <c r="AQ23" i="3"/>
  <c r="AI24" i="3"/>
  <c r="AJ24" i="3"/>
  <c r="AK24" i="3"/>
  <c r="AM24" i="3"/>
  <c r="AN24" i="3"/>
  <c r="AO24" i="3"/>
  <c r="AP24" i="3"/>
  <c r="AQ24" i="3"/>
  <c r="AI25" i="3"/>
  <c r="AJ25" i="3"/>
  <c r="AK25" i="3"/>
  <c r="AM25" i="3"/>
  <c r="AN25" i="3"/>
  <c r="AO25" i="3"/>
  <c r="AP25" i="3"/>
  <c r="AQ25" i="3"/>
  <c r="AI26" i="3"/>
  <c r="AJ26" i="3"/>
  <c r="AK26" i="3"/>
  <c r="AM26" i="3"/>
  <c r="AN26" i="3"/>
  <c r="AO26" i="3"/>
  <c r="AP26" i="3"/>
  <c r="AQ26" i="3"/>
  <c r="AI27" i="3"/>
  <c r="AJ27" i="3"/>
  <c r="AK27" i="3"/>
  <c r="AM27" i="3"/>
  <c r="AN27" i="3"/>
  <c r="AO27" i="3"/>
  <c r="AP27" i="3"/>
  <c r="AQ27" i="3"/>
  <c r="AI28" i="3"/>
  <c r="AJ28" i="3"/>
  <c r="AK28" i="3"/>
  <c r="AM28" i="3"/>
  <c r="AN28" i="3"/>
  <c r="AO28" i="3"/>
  <c r="AP28" i="3"/>
  <c r="AQ28" i="3"/>
  <c r="AI29" i="3"/>
  <c r="AJ29" i="3"/>
  <c r="AK29" i="3"/>
  <c r="AM29" i="3"/>
  <c r="AN29" i="3"/>
  <c r="AO29" i="3"/>
  <c r="AP29" i="3"/>
  <c r="AQ29" i="3"/>
  <c r="AI30" i="3"/>
  <c r="AJ30" i="3"/>
  <c r="AK30" i="3"/>
  <c r="AM30" i="3"/>
  <c r="AN30" i="3"/>
  <c r="AO30" i="3"/>
  <c r="AP30" i="3"/>
  <c r="AQ30" i="3"/>
  <c r="AI31" i="3"/>
  <c r="AJ31" i="3"/>
  <c r="AK31" i="3"/>
  <c r="AM31" i="3"/>
  <c r="AN31" i="3"/>
  <c r="AO31" i="3"/>
  <c r="AP31" i="3"/>
  <c r="AQ31" i="3"/>
  <c r="AI32" i="3"/>
  <c r="AJ32" i="3"/>
  <c r="AK32" i="3"/>
  <c r="AM32" i="3"/>
  <c r="AN32" i="3"/>
  <c r="AO32" i="3"/>
  <c r="AP32" i="3"/>
  <c r="AQ32" i="3"/>
  <c r="AI33" i="3"/>
  <c r="AJ33" i="3"/>
  <c r="AK33" i="3"/>
  <c r="AM33" i="3"/>
  <c r="AN33" i="3"/>
  <c r="AO33" i="3"/>
  <c r="AP33" i="3"/>
  <c r="AQ33" i="3"/>
  <c r="AI34" i="3"/>
  <c r="AJ34" i="3"/>
  <c r="AK34" i="3"/>
  <c r="AM34" i="3"/>
  <c r="AN34" i="3"/>
  <c r="AO34" i="3"/>
  <c r="AP34" i="3"/>
  <c r="AQ34" i="3"/>
  <c r="AI35" i="3"/>
  <c r="AJ35" i="3"/>
  <c r="AK35" i="3"/>
  <c r="AM35" i="3"/>
  <c r="AN35" i="3"/>
  <c r="AO35" i="3"/>
  <c r="AP35" i="3"/>
  <c r="AQ35" i="3"/>
  <c r="AI36" i="3"/>
  <c r="AJ36" i="3"/>
  <c r="AK36" i="3"/>
  <c r="AM36" i="3"/>
  <c r="AN36" i="3"/>
  <c r="AO36" i="3"/>
  <c r="AP36" i="3"/>
  <c r="AQ36" i="3"/>
  <c r="AI37" i="3"/>
  <c r="AJ37" i="3"/>
  <c r="AK37" i="3"/>
  <c r="AM37" i="3"/>
  <c r="AN37" i="3"/>
  <c r="AO37" i="3"/>
  <c r="AP37" i="3"/>
  <c r="AQ37" i="3"/>
  <c r="AI38" i="3"/>
  <c r="AJ38" i="3"/>
  <c r="AK38" i="3"/>
  <c r="AM38" i="3"/>
  <c r="AN38" i="3"/>
  <c r="AO38" i="3"/>
  <c r="AP38" i="3"/>
  <c r="AQ38" i="3"/>
  <c r="AI39" i="3"/>
  <c r="AJ39" i="3"/>
  <c r="AK39" i="3"/>
  <c r="AM39" i="3"/>
  <c r="AN39" i="3"/>
  <c r="AO39" i="3"/>
  <c r="AP39" i="3"/>
  <c r="AQ39" i="3"/>
  <c r="AI40" i="3"/>
  <c r="AJ40" i="3"/>
  <c r="AK40" i="3"/>
  <c r="AM40" i="3"/>
  <c r="AN40" i="3"/>
  <c r="AO40" i="3"/>
  <c r="AP40" i="3"/>
  <c r="AQ40" i="3"/>
  <c r="AI41" i="3"/>
  <c r="AJ41" i="3"/>
  <c r="AK41" i="3"/>
  <c r="AM41" i="3"/>
  <c r="AN41" i="3"/>
  <c r="AO41" i="3"/>
  <c r="AP41" i="3"/>
  <c r="AQ41" i="3"/>
  <c r="AI42" i="3"/>
  <c r="AJ42" i="3"/>
  <c r="AK42" i="3"/>
  <c r="AM42" i="3"/>
  <c r="AN42" i="3"/>
  <c r="AO42" i="3"/>
  <c r="AP42" i="3"/>
  <c r="AQ42" i="3"/>
  <c r="AQ5" i="3"/>
  <c r="AP5" i="3"/>
  <c r="AO5" i="3"/>
  <c r="AN5" i="3"/>
  <c r="AM5" i="3"/>
  <c r="AK5" i="3"/>
  <c r="AJ5" i="3"/>
  <c r="AI5" i="3"/>
  <c r="AH6" i="3"/>
  <c r="AH7" i="3"/>
  <c r="AH8" i="3"/>
  <c r="AH9" i="3"/>
  <c r="AH10" i="3"/>
  <c r="AH11" i="3"/>
  <c r="AH12" i="3"/>
  <c r="AH13" i="3"/>
  <c r="AH14" i="3"/>
  <c r="AH15" i="3"/>
  <c r="AH16" i="3"/>
  <c r="AH17" i="3"/>
  <c r="AH18" i="3"/>
  <c r="AH19" i="3"/>
  <c r="AH20" i="3"/>
  <c r="AH21" i="3"/>
  <c r="AH22" i="3"/>
  <c r="AH23" i="3"/>
  <c r="AH24" i="3"/>
  <c r="AH25" i="3"/>
  <c r="AH26" i="3"/>
  <c r="AH27" i="3"/>
  <c r="AH28" i="3"/>
  <c r="AH29" i="3"/>
  <c r="AH30" i="3"/>
  <c r="AH31" i="3"/>
  <c r="AH32" i="3"/>
  <c r="AH33" i="3"/>
  <c r="AH34" i="3"/>
  <c r="AH35" i="3"/>
  <c r="AH36" i="3"/>
  <c r="AH37" i="3"/>
  <c r="AH38" i="3"/>
  <c r="AH39" i="3"/>
  <c r="AH40" i="3"/>
  <c r="AH41" i="3"/>
  <c r="AH42" i="3"/>
  <c r="AH5" i="3"/>
  <c r="AG6" i="3"/>
  <c r="AG7" i="3"/>
  <c r="AG8" i="3"/>
  <c r="AG9" i="3"/>
  <c r="AG10" i="3"/>
  <c r="AG11" i="3"/>
  <c r="AG12" i="3"/>
  <c r="AG13" i="3"/>
  <c r="AG14" i="3"/>
  <c r="AG15" i="3"/>
  <c r="AG16" i="3"/>
  <c r="AG17" i="3"/>
  <c r="AG18" i="3"/>
  <c r="AG19" i="3"/>
  <c r="AG20" i="3"/>
  <c r="AG21" i="3"/>
  <c r="AG22" i="3"/>
  <c r="AG23" i="3"/>
  <c r="AG24" i="3"/>
  <c r="AG25" i="3"/>
  <c r="AG26" i="3"/>
  <c r="AG27" i="3"/>
  <c r="AG28" i="3"/>
  <c r="AG29" i="3"/>
  <c r="AG30" i="3"/>
  <c r="AG31" i="3"/>
  <c r="AG32" i="3"/>
  <c r="AG33" i="3"/>
  <c r="AG34" i="3"/>
  <c r="AG35" i="3"/>
  <c r="AG36" i="3"/>
  <c r="AG37" i="3"/>
  <c r="AG38" i="3"/>
  <c r="AG39" i="3"/>
  <c r="AG40" i="3"/>
  <c r="AG41" i="3"/>
  <c r="AG42" i="3"/>
  <c r="AG5" i="3"/>
  <c r="T6" i="3"/>
  <c r="U6" i="3"/>
  <c r="V6" i="3"/>
  <c r="W6" i="3"/>
  <c r="X6" i="3"/>
  <c r="Y6" i="3"/>
  <c r="Z6" i="3"/>
  <c r="AA6" i="3"/>
  <c r="AB6" i="3"/>
  <c r="AC6" i="3"/>
  <c r="AD6" i="3"/>
  <c r="T7" i="3"/>
  <c r="U7" i="3"/>
  <c r="V7" i="3"/>
  <c r="W7" i="3"/>
  <c r="X7" i="3"/>
  <c r="Y7" i="3"/>
  <c r="Z7" i="3"/>
  <c r="AA7" i="3"/>
  <c r="AB7" i="3"/>
  <c r="AC7" i="3"/>
  <c r="AD7" i="3"/>
  <c r="T8" i="3"/>
  <c r="U8" i="3"/>
  <c r="V8" i="3"/>
  <c r="W8" i="3"/>
  <c r="X8" i="3"/>
  <c r="Y8" i="3"/>
  <c r="Z8" i="3"/>
  <c r="AA8" i="3"/>
  <c r="AB8" i="3"/>
  <c r="AC8" i="3"/>
  <c r="AD8" i="3"/>
  <c r="T9" i="3"/>
  <c r="U9" i="3"/>
  <c r="V9" i="3"/>
  <c r="W9" i="3"/>
  <c r="X9" i="3"/>
  <c r="Y9" i="3"/>
  <c r="Z9" i="3"/>
  <c r="AA9" i="3"/>
  <c r="AB9" i="3"/>
  <c r="AC9" i="3"/>
  <c r="AD9" i="3"/>
  <c r="T10" i="3"/>
  <c r="U10" i="3"/>
  <c r="V10" i="3"/>
  <c r="W10" i="3"/>
  <c r="X10" i="3"/>
  <c r="Y10" i="3"/>
  <c r="Z10" i="3"/>
  <c r="AA10" i="3"/>
  <c r="AB10" i="3"/>
  <c r="AC10" i="3"/>
  <c r="AD10" i="3"/>
  <c r="T11" i="3"/>
  <c r="U11" i="3"/>
  <c r="V11" i="3"/>
  <c r="W11" i="3"/>
  <c r="X11" i="3"/>
  <c r="Y11" i="3"/>
  <c r="Z11" i="3"/>
  <c r="AA11" i="3"/>
  <c r="AB11" i="3"/>
  <c r="AC11" i="3"/>
  <c r="AD11" i="3"/>
  <c r="T12" i="3"/>
  <c r="U12" i="3"/>
  <c r="V12" i="3"/>
  <c r="W12" i="3"/>
  <c r="X12" i="3"/>
  <c r="Y12" i="3"/>
  <c r="Z12" i="3"/>
  <c r="AA12" i="3"/>
  <c r="AB12" i="3"/>
  <c r="AC12" i="3"/>
  <c r="AD12" i="3"/>
  <c r="T13" i="3"/>
  <c r="U13" i="3"/>
  <c r="V13" i="3"/>
  <c r="W13" i="3"/>
  <c r="X13" i="3"/>
  <c r="Y13" i="3"/>
  <c r="Z13" i="3"/>
  <c r="AA13" i="3"/>
  <c r="AB13" i="3"/>
  <c r="AC13" i="3"/>
  <c r="AD13" i="3"/>
  <c r="T14" i="3"/>
  <c r="U14" i="3"/>
  <c r="V14" i="3"/>
  <c r="W14" i="3"/>
  <c r="X14" i="3"/>
  <c r="Y14" i="3"/>
  <c r="Z14" i="3"/>
  <c r="AA14" i="3"/>
  <c r="AB14" i="3"/>
  <c r="AC14" i="3"/>
  <c r="AD14" i="3"/>
  <c r="T15" i="3"/>
  <c r="U15" i="3"/>
  <c r="V15" i="3"/>
  <c r="W15" i="3"/>
  <c r="X15" i="3"/>
  <c r="Y15" i="3"/>
  <c r="Z15" i="3"/>
  <c r="AA15" i="3"/>
  <c r="AB15" i="3"/>
  <c r="AC15" i="3"/>
  <c r="AD15" i="3"/>
  <c r="T16" i="3"/>
  <c r="U16" i="3"/>
  <c r="V16" i="3"/>
  <c r="W16" i="3"/>
  <c r="X16" i="3"/>
  <c r="Y16" i="3"/>
  <c r="Z16" i="3"/>
  <c r="AA16" i="3"/>
  <c r="AB16" i="3"/>
  <c r="AC16" i="3"/>
  <c r="AD16" i="3"/>
  <c r="T17" i="3"/>
  <c r="U17" i="3"/>
  <c r="V17" i="3"/>
  <c r="W17" i="3"/>
  <c r="X17" i="3"/>
  <c r="Y17" i="3"/>
  <c r="Z17" i="3"/>
  <c r="AA17" i="3"/>
  <c r="AB17" i="3"/>
  <c r="AC17" i="3"/>
  <c r="AD17" i="3"/>
  <c r="T18" i="3"/>
  <c r="U18" i="3"/>
  <c r="V18" i="3"/>
  <c r="W18" i="3"/>
  <c r="X18" i="3"/>
  <c r="Y18" i="3"/>
  <c r="Z18" i="3"/>
  <c r="AA18" i="3"/>
  <c r="AB18" i="3"/>
  <c r="AC18" i="3"/>
  <c r="AD18" i="3"/>
  <c r="T19" i="3"/>
  <c r="U19" i="3"/>
  <c r="V19" i="3"/>
  <c r="W19" i="3"/>
  <c r="X19" i="3"/>
  <c r="Y19" i="3"/>
  <c r="Z19" i="3"/>
  <c r="AA19" i="3"/>
  <c r="AB19" i="3"/>
  <c r="AC19" i="3"/>
  <c r="AD19" i="3"/>
  <c r="T20" i="3"/>
  <c r="U20" i="3"/>
  <c r="V20" i="3"/>
  <c r="W20" i="3"/>
  <c r="X20" i="3"/>
  <c r="Y20" i="3"/>
  <c r="Z20" i="3"/>
  <c r="AA20" i="3"/>
  <c r="AB20" i="3"/>
  <c r="AC20" i="3"/>
  <c r="AD20" i="3"/>
  <c r="T21" i="3"/>
  <c r="U21" i="3"/>
  <c r="V21" i="3"/>
  <c r="W21" i="3"/>
  <c r="X21" i="3"/>
  <c r="Y21" i="3"/>
  <c r="Z21" i="3"/>
  <c r="AA21" i="3"/>
  <c r="AB21" i="3"/>
  <c r="AC21" i="3"/>
  <c r="AD21" i="3"/>
  <c r="T22" i="3"/>
  <c r="U22" i="3"/>
  <c r="V22" i="3"/>
  <c r="W22" i="3"/>
  <c r="X22" i="3"/>
  <c r="Y22" i="3"/>
  <c r="Z22" i="3"/>
  <c r="AA22" i="3"/>
  <c r="AB22" i="3"/>
  <c r="AC22" i="3"/>
  <c r="AD22" i="3"/>
  <c r="T23" i="3"/>
  <c r="U23" i="3"/>
  <c r="V23" i="3"/>
  <c r="W23" i="3"/>
  <c r="X23" i="3"/>
  <c r="Y23" i="3"/>
  <c r="Z23" i="3"/>
  <c r="AA23" i="3"/>
  <c r="AB23" i="3"/>
  <c r="AC23" i="3"/>
  <c r="AD23" i="3"/>
  <c r="T24" i="3"/>
  <c r="U24" i="3"/>
  <c r="V24" i="3"/>
  <c r="W24" i="3"/>
  <c r="X24" i="3"/>
  <c r="Y24" i="3"/>
  <c r="Z24" i="3"/>
  <c r="AA24" i="3"/>
  <c r="AB24" i="3"/>
  <c r="AC24" i="3"/>
  <c r="AD24" i="3"/>
  <c r="T25" i="3"/>
  <c r="U25" i="3"/>
  <c r="V25" i="3"/>
  <c r="W25" i="3"/>
  <c r="X25" i="3"/>
  <c r="Y25" i="3"/>
  <c r="Z25" i="3"/>
  <c r="AA25" i="3"/>
  <c r="AB25" i="3"/>
  <c r="AC25" i="3"/>
  <c r="AD25" i="3"/>
  <c r="T26" i="3"/>
  <c r="U26" i="3"/>
  <c r="V26" i="3"/>
  <c r="W26" i="3"/>
  <c r="X26" i="3"/>
  <c r="Y26" i="3"/>
  <c r="Z26" i="3"/>
  <c r="AA26" i="3"/>
  <c r="AB26" i="3"/>
  <c r="AC26" i="3"/>
  <c r="AD26" i="3"/>
  <c r="T27" i="3"/>
  <c r="U27" i="3"/>
  <c r="V27" i="3"/>
  <c r="W27" i="3"/>
  <c r="X27" i="3"/>
  <c r="Y27" i="3"/>
  <c r="Z27" i="3"/>
  <c r="AA27" i="3"/>
  <c r="AB27" i="3"/>
  <c r="AC27" i="3"/>
  <c r="AD27" i="3"/>
  <c r="T28" i="3"/>
  <c r="U28" i="3"/>
  <c r="V28" i="3"/>
  <c r="W28" i="3"/>
  <c r="X28" i="3"/>
  <c r="Y28" i="3"/>
  <c r="Z28" i="3"/>
  <c r="AA28" i="3"/>
  <c r="AB28" i="3"/>
  <c r="AC28" i="3"/>
  <c r="AD28" i="3"/>
  <c r="T29" i="3"/>
  <c r="U29" i="3"/>
  <c r="V29" i="3"/>
  <c r="W29" i="3"/>
  <c r="X29" i="3"/>
  <c r="Y29" i="3"/>
  <c r="Z29" i="3"/>
  <c r="AA29" i="3"/>
  <c r="AB29" i="3"/>
  <c r="AC29" i="3"/>
  <c r="AD29" i="3"/>
  <c r="T30" i="3"/>
  <c r="U30" i="3"/>
  <c r="V30" i="3"/>
  <c r="W30" i="3"/>
  <c r="X30" i="3"/>
  <c r="Y30" i="3"/>
  <c r="Z30" i="3"/>
  <c r="AA30" i="3"/>
  <c r="AB30" i="3"/>
  <c r="AC30" i="3"/>
  <c r="AD30" i="3"/>
  <c r="T31" i="3"/>
  <c r="U31" i="3"/>
  <c r="V31" i="3"/>
  <c r="W31" i="3"/>
  <c r="X31" i="3"/>
  <c r="Y31" i="3"/>
  <c r="Z31" i="3"/>
  <c r="AA31" i="3"/>
  <c r="AB31" i="3"/>
  <c r="AC31" i="3"/>
  <c r="AD31" i="3"/>
  <c r="T32" i="3"/>
  <c r="U32" i="3"/>
  <c r="V32" i="3"/>
  <c r="W32" i="3"/>
  <c r="X32" i="3"/>
  <c r="Y32" i="3"/>
  <c r="Z32" i="3"/>
  <c r="AA32" i="3"/>
  <c r="AB32" i="3"/>
  <c r="AC32" i="3"/>
  <c r="AD32" i="3"/>
  <c r="T33" i="3"/>
  <c r="U33" i="3"/>
  <c r="V33" i="3"/>
  <c r="W33" i="3"/>
  <c r="X33" i="3"/>
  <c r="Y33" i="3"/>
  <c r="Z33" i="3"/>
  <c r="AA33" i="3"/>
  <c r="AB33" i="3"/>
  <c r="AC33" i="3"/>
  <c r="AD33" i="3"/>
  <c r="T34" i="3"/>
  <c r="U34" i="3"/>
  <c r="V34" i="3"/>
  <c r="W34" i="3"/>
  <c r="X34" i="3"/>
  <c r="Y34" i="3"/>
  <c r="Z34" i="3"/>
  <c r="AA34" i="3"/>
  <c r="AB34" i="3"/>
  <c r="AC34" i="3"/>
  <c r="AD34" i="3"/>
  <c r="T35" i="3"/>
  <c r="U35" i="3"/>
  <c r="V35" i="3"/>
  <c r="W35" i="3"/>
  <c r="X35" i="3"/>
  <c r="Y35" i="3"/>
  <c r="Z35" i="3"/>
  <c r="AA35" i="3"/>
  <c r="AB35" i="3"/>
  <c r="AC35" i="3"/>
  <c r="AD35" i="3"/>
  <c r="T36" i="3"/>
  <c r="U36" i="3"/>
  <c r="V36" i="3"/>
  <c r="W36" i="3"/>
  <c r="X36" i="3"/>
  <c r="Y36" i="3"/>
  <c r="Z36" i="3"/>
  <c r="AA36" i="3"/>
  <c r="AB36" i="3"/>
  <c r="AC36" i="3"/>
  <c r="AD36" i="3"/>
  <c r="T37" i="3"/>
  <c r="U37" i="3"/>
  <c r="V37" i="3"/>
  <c r="W37" i="3"/>
  <c r="X37" i="3"/>
  <c r="Y37" i="3"/>
  <c r="Z37" i="3"/>
  <c r="AA37" i="3"/>
  <c r="AB37" i="3"/>
  <c r="AC37" i="3"/>
  <c r="AD37" i="3"/>
  <c r="T38" i="3"/>
  <c r="U38" i="3"/>
  <c r="V38" i="3"/>
  <c r="W38" i="3"/>
  <c r="X38" i="3"/>
  <c r="Y38" i="3"/>
  <c r="Z38" i="3"/>
  <c r="AA38" i="3"/>
  <c r="AB38" i="3"/>
  <c r="AC38" i="3"/>
  <c r="AD38" i="3"/>
  <c r="T39" i="3"/>
  <c r="U39" i="3"/>
  <c r="V39" i="3"/>
  <c r="W39" i="3"/>
  <c r="X39" i="3"/>
  <c r="Y39" i="3"/>
  <c r="Z39" i="3"/>
  <c r="AA39" i="3"/>
  <c r="AB39" i="3"/>
  <c r="AC39" i="3"/>
  <c r="AD39" i="3"/>
  <c r="T40" i="3"/>
  <c r="U40" i="3"/>
  <c r="V40" i="3"/>
  <c r="W40" i="3"/>
  <c r="X40" i="3"/>
  <c r="Y40" i="3"/>
  <c r="Z40" i="3"/>
  <c r="AA40" i="3"/>
  <c r="AB40" i="3"/>
  <c r="AC40" i="3"/>
  <c r="AD40" i="3"/>
  <c r="T41" i="3"/>
  <c r="U41" i="3"/>
  <c r="V41" i="3"/>
  <c r="W41" i="3"/>
  <c r="X41" i="3"/>
  <c r="Y41" i="3"/>
  <c r="Z41" i="3"/>
  <c r="AA41" i="3"/>
  <c r="AB41" i="3"/>
  <c r="AC41" i="3"/>
  <c r="AD41" i="3"/>
  <c r="T42" i="3"/>
  <c r="U42" i="3"/>
  <c r="V42" i="3"/>
  <c r="W42" i="3"/>
  <c r="X42" i="3"/>
  <c r="Y42" i="3"/>
  <c r="Z42" i="3"/>
  <c r="AA42" i="3"/>
  <c r="AB42" i="3"/>
  <c r="AC42" i="3"/>
  <c r="AD42" i="3"/>
  <c r="T43" i="3"/>
  <c r="U43" i="3"/>
  <c r="V43" i="3"/>
  <c r="W43" i="3"/>
  <c r="X43" i="3"/>
  <c r="Y43" i="3"/>
  <c r="Z43" i="3"/>
  <c r="AA43" i="3"/>
  <c r="AB43" i="3"/>
  <c r="AC43" i="3"/>
  <c r="AD43" i="3"/>
  <c r="T44" i="3"/>
  <c r="U44" i="3"/>
  <c r="V44" i="3"/>
  <c r="W44" i="3"/>
  <c r="X44" i="3"/>
  <c r="Y44" i="3"/>
  <c r="Z44" i="3"/>
  <c r="AA44" i="3"/>
  <c r="AB44" i="3"/>
  <c r="AC44" i="3"/>
  <c r="AD44" i="3"/>
  <c r="T45" i="3"/>
  <c r="U45" i="3"/>
  <c r="V45" i="3"/>
  <c r="W45" i="3"/>
  <c r="X45" i="3"/>
  <c r="Y45" i="3"/>
  <c r="Z45" i="3"/>
  <c r="AA45" i="3"/>
  <c r="AB45" i="3"/>
  <c r="AC45" i="3"/>
  <c r="AD45" i="3"/>
  <c r="T46" i="3"/>
  <c r="U46" i="3"/>
  <c r="V46" i="3"/>
  <c r="W46" i="3"/>
  <c r="X46" i="3"/>
  <c r="Y46" i="3"/>
  <c r="Z46" i="3"/>
  <c r="AA46" i="3"/>
  <c r="AB46" i="3"/>
  <c r="AC46" i="3"/>
  <c r="AD46" i="3"/>
  <c r="T47" i="3"/>
  <c r="U47" i="3"/>
  <c r="V47" i="3"/>
  <c r="W47" i="3"/>
  <c r="X47" i="3"/>
  <c r="Y47" i="3"/>
  <c r="Z47" i="3"/>
  <c r="AA47" i="3"/>
  <c r="AB47" i="3"/>
  <c r="AC47" i="3"/>
  <c r="AD47" i="3"/>
  <c r="T48" i="3"/>
  <c r="U48" i="3"/>
  <c r="V48" i="3"/>
  <c r="W48" i="3"/>
  <c r="X48" i="3"/>
  <c r="Y48" i="3"/>
  <c r="Z48" i="3"/>
  <c r="AA48" i="3"/>
  <c r="AB48" i="3"/>
  <c r="AC48" i="3"/>
  <c r="AD48" i="3"/>
  <c r="T49" i="3"/>
  <c r="U49" i="3"/>
  <c r="V49" i="3"/>
  <c r="W49" i="3"/>
  <c r="X49" i="3"/>
  <c r="Y49" i="3"/>
  <c r="Z49" i="3"/>
  <c r="AA49" i="3"/>
  <c r="AB49" i="3"/>
  <c r="AC49" i="3"/>
  <c r="AD49" i="3"/>
  <c r="T50" i="3"/>
  <c r="U50" i="3"/>
  <c r="V50" i="3"/>
  <c r="W50" i="3"/>
  <c r="X50" i="3"/>
  <c r="Y50" i="3"/>
  <c r="Z50" i="3"/>
  <c r="AA50" i="3"/>
  <c r="AB50" i="3"/>
  <c r="AC50" i="3"/>
  <c r="AD50" i="3"/>
  <c r="T51" i="3"/>
  <c r="U51" i="3"/>
  <c r="V51" i="3"/>
  <c r="W51" i="3"/>
  <c r="X51" i="3"/>
  <c r="Y51" i="3"/>
  <c r="Z51" i="3"/>
  <c r="AA51" i="3"/>
  <c r="AB51" i="3"/>
  <c r="AC51" i="3"/>
  <c r="AD51" i="3"/>
  <c r="T52" i="3"/>
  <c r="U52" i="3"/>
  <c r="V52" i="3"/>
  <c r="W52" i="3"/>
  <c r="X52" i="3"/>
  <c r="Y52" i="3"/>
  <c r="Z52" i="3"/>
  <c r="AA52" i="3"/>
  <c r="AB52" i="3"/>
  <c r="AC52" i="3"/>
  <c r="AD52" i="3"/>
  <c r="T53" i="3"/>
  <c r="U53" i="3"/>
  <c r="V53" i="3"/>
  <c r="W53" i="3"/>
  <c r="X53" i="3"/>
  <c r="Y53" i="3"/>
  <c r="Z53" i="3"/>
  <c r="AA53" i="3"/>
  <c r="AB53" i="3"/>
  <c r="AC53" i="3"/>
  <c r="AD53" i="3"/>
  <c r="T54" i="3"/>
  <c r="U54" i="3"/>
  <c r="V54" i="3"/>
  <c r="W54" i="3"/>
  <c r="X54" i="3"/>
  <c r="Y54" i="3"/>
  <c r="Z54" i="3"/>
  <c r="AA54" i="3"/>
  <c r="AB54" i="3"/>
  <c r="AC54" i="3"/>
  <c r="AD54" i="3"/>
  <c r="T55" i="3"/>
  <c r="U55" i="3"/>
  <c r="V55" i="3"/>
  <c r="W55" i="3"/>
  <c r="X55" i="3"/>
  <c r="Y55" i="3"/>
  <c r="Z55" i="3"/>
  <c r="AA55" i="3"/>
  <c r="AB55" i="3"/>
  <c r="AC55" i="3"/>
  <c r="AD55" i="3"/>
  <c r="T56" i="3"/>
  <c r="U56" i="3"/>
  <c r="V56" i="3"/>
  <c r="W56" i="3"/>
  <c r="X56" i="3"/>
  <c r="Y56" i="3"/>
  <c r="Z56" i="3"/>
  <c r="AA56" i="3"/>
  <c r="AB56" i="3"/>
  <c r="AC56" i="3"/>
  <c r="AD56" i="3"/>
  <c r="T57" i="3"/>
  <c r="U57" i="3"/>
  <c r="V57" i="3"/>
  <c r="W57" i="3"/>
  <c r="X57" i="3"/>
  <c r="Y57" i="3"/>
  <c r="Z57" i="3"/>
  <c r="AA57" i="3"/>
  <c r="AB57" i="3"/>
  <c r="AC57" i="3"/>
  <c r="AD57" i="3"/>
  <c r="T58" i="3"/>
  <c r="U58" i="3"/>
  <c r="V58" i="3"/>
  <c r="W58" i="3"/>
  <c r="X58" i="3"/>
  <c r="Y58" i="3"/>
  <c r="Z58" i="3"/>
  <c r="AA58" i="3"/>
  <c r="AB58" i="3"/>
  <c r="AC58" i="3"/>
  <c r="AD58" i="3"/>
  <c r="T59" i="3"/>
  <c r="U59" i="3"/>
  <c r="V59" i="3"/>
  <c r="W59" i="3"/>
  <c r="X59" i="3"/>
  <c r="Y59" i="3"/>
  <c r="Z59" i="3"/>
  <c r="AA59" i="3"/>
  <c r="AB59" i="3"/>
  <c r="AC59" i="3"/>
  <c r="AD59" i="3"/>
  <c r="T60" i="3"/>
  <c r="U60" i="3"/>
  <c r="V60" i="3"/>
  <c r="W60" i="3"/>
  <c r="X60" i="3"/>
  <c r="Y60" i="3"/>
  <c r="Z60" i="3"/>
  <c r="AA60" i="3"/>
  <c r="AB60" i="3"/>
  <c r="AC60" i="3"/>
  <c r="AD60" i="3"/>
  <c r="T61" i="3"/>
  <c r="U61" i="3"/>
  <c r="V61" i="3"/>
  <c r="W61" i="3"/>
  <c r="X61" i="3"/>
  <c r="Y61" i="3"/>
  <c r="Z61" i="3"/>
  <c r="AA61" i="3"/>
  <c r="AB61" i="3"/>
  <c r="AC61" i="3"/>
  <c r="AD61" i="3"/>
  <c r="T62" i="3"/>
  <c r="U62" i="3"/>
  <c r="V62" i="3"/>
  <c r="W62" i="3"/>
  <c r="X62" i="3"/>
  <c r="Y62" i="3"/>
  <c r="Z62" i="3"/>
  <c r="AA62" i="3"/>
  <c r="AB62" i="3"/>
  <c r="AC62" i="3"/>
  <c r="AD62" i="3"/>
  <c r="T63" i="3"/>
  <c r="U63" i="3"/>
  <c r="V63" i="3"/>
  <c r="W63" i="3"/>
  <c r="X63" i="3"/>
  <c r="Y63" i="3"/>
  <c r="Z63" i="3"/>
  <c r="AA63" i="3"/>
  <c r="AB63" i="3"/>
  <c r="AC63" i="3"/>
  <c r="AD63" i="3"/>
  <c r="T64" i="3"/>
  <c r="U64" i="3"/>
  <c r="V64" i="3"/>
  <c r="W64" i="3"/>
  <c r="X64" i="3"/>
  <c r="Y64" i="3"/>
  <c r="Z64" i="3"/>
  <c r="AA64" i="3"/>
  <c r="AB64" i="3"/>
  <c r="AC64" i="3"/>
  <c r="AD64" i="3"/>
  <c r="T65" i="3"/>
  <c r="U65" i="3"/>
  <c r="V65" i="3"/>
  <c r="W65" i="3"/>
  <c r="X65" i="3"/>
  <c r="Y65" i="3"/>
  <c r="Z65" i="3"/>
  <c r="AA65" i="3"/>
  <c r="AB65" i="3"/>
  <c r="AC65" i="3"/>
  <c r="AD65" i="3"/>
  <c r="T66" i="3"/>
  <c r="U66" i="3"/>
  <c r="V66" i="3"/>
  <c r="W66" i="3"/>
  <c r="X66" i="3"/>
  <c r="Y66" i="3"/>
  <c r="Z66" i="3"/>
  <c r="AA66" i="3"/>
  <c r="AB66" i="3"/>
  <c r="AC66" i="3"/>
  <c r="AD66" i="3"/>
  <c r="T67" i="3"/>
  <c r="U67" i="3"/>
  <c r="V67" i="3"/>
  <c r="W67" i="3"/>
  <c r="X67" i="3"/>
  <c r="Y67" i="3"/>
  <c r="Z67" i="3"/>
  <c r="AA67" i="3"/>
  <c r="AB67" i="3"/>
  <c r="AC67" i="3"/>
  <c r="AD67" i="3"/>
  <c r="T68" i="3"/>
  <c r="U68" i="3"/>
  <c r="V68" i="3"/>
  <c r="W68" i="3"/>
  <c r="X68" i="3"/>
  <c r="Y68" i="3"/>
  <c r="Z68" i="3"/>
  <c r="AA68" i="3"/>
  <c r="AB68" i="3"/>
  <c r="AC68" i="3"/>
  <c r="AD68" i="3"/>
  <c r="T69" i="3"/>
  <c r="U69" i="3"/>
  <c r="V69" i="3"/>
  <c r="W69" i="3"/>
  <c r="X69" i="3"/>
  <c r="Y69" i="3"/>
  <c r="Z69" i="3"/>
  <c r="AA69" i="3"/>
  <c r="AB69" i="3"/>
  <c r="AC69" i="3"/>
  <c r="AD69" i="3"/>
  <c r="T70" i="3"/>
  <c r="U70" i="3"/>
  <c r="V70" i="3"/>
  <c r="W70" i="3"/>
  <c r="X70" i="3"/>
  <c r="Y70" i="3"/>
  <c r="Z70" i="3"/>
  <c r="AA70" i="3"/>
  <c r="AB70" i="3"/>
  <c r="AC70" i="3"/>
  <c r="AD70" i="3"/>
  <c r="T71" i="3"/>
  <c r="U71" i="3"/>
  <c r="V71" i="3"/>
  <c r="W71" i="3"/>
  <c r="X71" i="3"/>
  <c r="Y71" i="3"/>
  <c r="Z71" i="3"/>
  <c r="AA71" i="3"/>
  <c r="AB71" i="3"/>
  <c r="AC71" i="3"/>
  <c r="AD71" i="3"/>
  <c r="T72" i="3"/>
  <c r="U72" i="3"/>
  <c r="V72" i="3"/>
  <c r="W72" i="3"/>
  <c r="X72" i="3"/>
  <c r="Y72" i="3"/>
  <c r="Z72" i="3"/>
  <c r="AA72" i="3"/>
  <c r="AB72" i="3"/>
  <c r="AC72" i="3"/>
  <c r="AD72" i="3"/>
  <c r="T73" i="3"/>
  <c r="U73" i="3"/>
  <c r="V73" i="3"/>
  <c r="W73" i="3"/>
  <c r="X73" i="3"/>
  <c r="Y73" i="3"/>
  <c r="Z73" i="3"/>
  <c r="AA73" i="3"/>
  <c r="AB73" i="3"/>
  <c r="AC73" i="3"/>
  <c r="AD73" i="3"/>
  <c r="T74" i="3"/>
  <c r="U74" i="3"/>
  <c r="V74" i="3"/>
  <c r="W74" i="3"/>
  <c r="X74" i="3"/>
  <c r="Y74" i="3"/>
  <c r="Z74" i="3"/>
  <c r="AA74" i="3"/>
  <c r="AB74" i="3"/>
  <c r="AC74" i="3"/>
  <c r="AD74" i="3"/>
  <c r="T75" i="3"/>
  <c r="U75" i="3"/>
  <c r="V75" i="3"/>
  <c r="W75" i="3"/>
  <c r="X75" i="3"/>
  <c r="Y75" i="3"/>
  <c r="Z75" i="3"/>
  <c r="AA75" i="3"/>
  <c r="AB75" i="3"/>
  <c r="AC75" i="3"/>
  <c r="AD75" i="3"/>
  <c r="T76" i="3"/>
  <c r="U76" i="3"/>
  <c r="V76" i="3"/>
  <c r="W76" i="3"/>
  <c r="X76" i="3"/>
  <c r="Y76" i="3"/>
  <c r="Z76" i="3"/>
  <c r="AA76" i="3"/>
  <c r="AB76" i="3"/>
  <c r="AC76" i="3"/>
  <c r="AD76" i="3"/>
  <c r="T77" i="3"/>
  <c r="U77" i="3"/>
  <c r="V77" i="3"/>
  <c r="W77" i="3"/>
  <c r="X77" i="3"/>
  <c r="Y77" i="3"/>
  <c r="Z77" i="3"/>
  <c r="AA77" i="3"/>
  <c r="AB77" i="3"/>
  <c r="AC77" i="3"/>
  <c r="AD77" i="3"/>
  <c r="T78" i="3"/>
  <c r="U78" i="3"/>
  <c r="V78" i="3"/>
  <c r="W78" i="3"/>
  <c r="X78" i="3"/>
  <c r="Y78" i="3"/>
  <c r="Z78" i="3"/>
  <c r="AA78" i="3"/>
  <c r="AB78" i="3"/>
  <c r="AC78" i="3"/>
  <c r="AD78" i="3"/>
  <c r="T79" i="3"/>
  <c r="U79" i="3"/>
  <c r="V79" i="3"/>
  <c r="W79" i="3"/>
  <c r="X79" i="3"/>
  <c r="Y79" i="3"/>
  <c r="Z79" i="3"/>
  <c r="AA79" i="3"/>
  <c r="AB79" i="3"/>
  <c r="AC79" i="3"/>
  <c r="AD79" i="3"/>
  <c r="T80" i="3"/>
  <c r="U80" i="3"/>
  <c r="V80" i="3"/>
  <c r="W80" i="3"/>
  <c r="X80" i="3"/>
  <c r="Y80" i="3"/>
  <c r="Z80" i="3"/>
  <c r="AA80" i="3"/>
  <c r="AB80" i="3"/>
  <c r="AC80" i="3"/>
  <c r="AD80" i="3"/>
  <c r="T81" i="3"/>
  <c r="U81" i="3"/>
  <c r="V81" i="3"/>
  <c r="W81" i="3"/>
  <c r="X81" i="3"/>
  <c r="Y81" i="3"/>
  <c r="Z81" i="3"/>
  <c r="AA81" i="3"/>
  <c r="AB81" i="3"/>
  <c r="AC81" i="3"/>
  <c r="AD81" i="3"/>
  <c r="T82" i="3"/>
  <c r="U82" i="3"/>
  <c r="V82" i="3"/>
  <c r="W82" i="3"/>
  <c r="X82" i="3"/>
  <c r="Y82" i="3"/>
  <c r="Z82" i="3"/>
  <c r="AA82" i="3"/>
  <c r="AB82" i="3"/>
  <c r="AC82" i="3"/>
  <c r="AD82" i="3"/>
  <c r="T83" i="3"/>
  <c r="U83" i="3"/>
  <c r="V83" i="3"/>
  <c r="W83" i="3"/>
  <c r="X83" i="3"/>
  <c r="Y83" i="3"/>
  <c r="Z83" i="3"/>
  <c r="AA83" i="3"/>
  <c r="AB83" i="3"/>
  <c r="AC83" i="3"/>
  <c r="AD83" i="3"/>
  <c r="T84" i="3"/>
  <c r="U84" i="3"/>
  <c r="V84" i="3"/>
  <c r="W84" i="3"/>
  <c r="X84" i="3"/>
  <c r="Y84" i="3"/>
  <c r="Z84" i="3"/>
  <c r="AA84" i="3"/>
  <c r="AB84" i="3"/>
  <c r="AC84" i="3"/>
  <c r="AD84" i="3"/>
  <c r="T85" i="3"/>
  <c r="U85" i="3"/>
  <c r="V85" i="3"/>
  <c r="W85" i="3"/>
  <c r="X85" i="3"/>
  <c r="Y85" i="3"/>
  <c r="Z85" i="3"/>
  <c r="AA85" i="3"/>
  <c r="AB85" i="3"/>
  <c r="AC85" i="3"/>
  <c r="AD85" i="3"/>
  <c r="T86" i="3"/>
  <c r="U86" i="3"/>
  <c r="V86" i="3"/>
  <c r="W86" i="3"/>
  <c r="X86" i="3"/>
  <c r="Y86" i="3"/>
  <c r="Z86" i="3"/>
  <c r="AA86" i="3"/>
  <c r="AB86" i="3"/>
  <c r="AC86" i="3"/>
  <c r="AD86" i="3"/>
  <c r="T87" i="3"/>
  <c r="U87" i="3"/>
  <c r="V87" i="3"/>
  <c r="W87" i="3"/>
  <c r="X87" i="3"/>
  <c r="Y87" i="3"/>
  <c r="Z87" i="3"/>
  <c r="AA87" i="3"/>
  <c r="AB87" i="3"/>
  <c r="AC87" i="3"/>
  <c r="AD87" i="3"/>
  <c r="T88" i="3"/>
  <c r="U88" i="3"/>
  <c r="V88" i="3"/>
  <c r="W88" i="3"/>
  <c r="X88" i="3"/>
  <c r="Y88" i="3"/>
  <c r="Z88" i="3"/>
  <c r="AA88" i="3"/>
  <c r="AB88" i="3"/>
  <c r="AC88" i="3"/>
  <c r="AD88" i="3"/>
  <c r="T89" i="3"/>
  <c r="U89" i="3"/>
  <c r="V89" i="3"/>
  <c r="W89" i="3"/>
  <c r="X89" i="3"/>
  <c r="Y89" i="3"/>
  <c r="Z89" i="3"/>
  <c r="AA89" i="3"/>
  <c r="AB89" i="3"/>
  <c r="AC89" i="3"/>
  <c r="AD89" i="3"/>
  <c r="T90" i="3"/>
  <c r="U90" i="3"/>
  <c r="V90" i="3"/>
  <c r="W90" i="3"/>
  <c r="X90" i="3"/>
  <c r="Y90" i="3"/>
  <c r="Z90" i="3"/>
  <c r="AA90" i="3"/>
  <c r="AB90" i="3"/>
  <c r="AC90" i="3"/>
  <c r="AD90" i="3"/>
  <c r="T91" i="3"/>
  <c r="U91" i="3"/>
  <c r="V91" i="3"/>
  <c r="W91" i="3"/>
  <c r="X91" i="3"/>
  <c r="Y91" i="3"/>
  <c r="Z91" i="3"/>
  <c r="AA91" i="3"/>
  <c r="AB91" i="3"/>
  <c r="AC91" i="3"/>
  <c r="AD91" i="3"/>
  <c r="T92" i="3"/>
  <c r="U92" i="3"/>
  <c r="V92" i="3"/>
  <c r="W92" i="3"/>
  <c r="X92" i="3"/>
  <c r="Y92" i="3"/>
  <c r="Z92" i="3"/>
  <c r="AA92" i="3"/>
  <c r="AB92" i="3"/>
  <c r="AC92" i="3"/>
  <c r="AD92" i="3"/>
  <c r="T93" i="3"/>
  <c r="U93" i="3"/>
  <c r="V93" i="3"/>
  <c r="W93" i="3"/>
  <c r="X93" i="3"/>
  <c r="Y93" i="3"/>
  <c r="Z93" i="3"/>
  <c r="AA93" i="3"/>
  <c r="AB93" i="3"/>
  <c r="AC93" i="3"/>
  <c r="AD93" i="3"/>
  <c r="T94" i="3"/>
  <c r="U94" i="3"/>
  <c r="V94" i="3"/>
  <c r="W94" i="3"/>
  <c r="X94" i="3"/>
  <c r="Y94" i="3"/>
  <c r="Z94" i="3"/>
  <c r="AA94" i="3"/>
  <c r="AB94" i="3"/>
  <c r="AC94" i="3"/>
  <c r="AD94" i="3"/>
  <c r="T95" i="3"/>
  <c r="U95" i="3"/>
  <c r="V95" i="3"/>
  <c r="W95" i="3"/>
  <c r="X95" i="3"/>
  <c r="Y95" i="3"/>
  <c r="Z95" i="3"/>
  <c r="AA95" i="3"/>
  <c r="AB95" i="3"/>
  <c r="AC95" i="3"/>
  <c r="AD95" i="3"/>
  <c r="T96" i="3"/>
  <c r="U96" i="3"/>
  <c r="V96" i="3"/>
  <c r="W96" i="3"/>
  <c r="X96" i="3"/>
  <c r="Y96" i="3"/>
  <c r="Z96" i="3"/>
  <c r="AA96" i="3"/>
  <c r="AB96" i="3"/>
  <c r="AC96" i="3"/>
  <c r="AD96" i="3"/>
  <c r="T97" i="3"/>
  <c r="U97" i="3"/>
  <c r="V97" i="3"/>
  <c r="W97" i="3"/>
  <c r="X97" i="3"/>
  <c r="Y97" i="3"/>
  <c r="Z97" i="3"/>
  <c r="AA97" i="3"/>
  <c r="AB97" i="3"/>
  <c r="AC97" i="3"/>
  <c r="AD97" i="3"/>
  <c r="T98" i="3"/>
  <c r="U98" i="3"/>
  <c r="V98" i="3"/>
  <c r="W98" i="3"/>
  <c r="X98" i="3"/>
  <c r="Y98" i="3"/>
  <c r="Z98" i="3"/>
  <c r="AA98" i="3"/>
  <c r="AB98" i="3"/>
  <c r="AC98" i="3"/>
  <c r="AD98" i="3"/>
  <c r="T99" i="3"/>
  <c r="U99" i="3"/>
  <c r="V99" i="3"/>
  <c r="W99" i="3"/>
  <c r="X99" i="3"/>
  <c r="Y99" i="3"/>
  <c r="Z99" i="3"/>
  <c r="AA99" i="3"/>
  <c r="AB99" i="3"/>
  <c r="AC99" i="3"/>
  <c r="AD99" i="3"/>
  <c r="T100" i="3"/>
  <c r="U100" i="3"/>
  <c r="V100" i="3"/>
  <c r="W100" i="3"/>
  <c r="X100" i="3"/>
  <c r="Y100" i="3"/>
  <c r="Z100" i="3"/>
  <c r="AA100" i="3"/>
  <c r="AB100" i="3"/>
  <c r="AC100" i="3"/>
  <c r="AD100" i="3"/>
  <c r="T101" i="3"/>
  <c r="U101" i="3"/>
  <c r="V101" i="3"/>
  <c r="W101" i="3"/>
  <c r="X101" i="3"/>
  <c r="Y101" i="3"/>
  <c r="Z101" i="3"/>
  <c r="AA101" i="3"/>
  <c r="AB101" i="3"/>
  <c r="AC101" i="3"/>
  <c r="AD101" i="3"/>
  <c r="T102" i="3"/>
  <c r="U102" i="3"/>
  <c r="V102" i="3"/>
  <c r="W102" i="3"/>
  <c r="X102" i="3"/>
  <c r="Y102" i="3"/>
  <c r="Z102" i="3"/>
  <c r="AA102" i="3"/>
  <c r="AB102" i="3"/>
  <c r="AC102" i="3"/>
  <c r="AD102" i="3"/>
  <c r="T103" i="3"/>
  <c r="U103" i="3"/>
  <c r="V103" i="3"/>
  <c r="W103" i="3"/>
  <c r="X103" i="3"/>
  <c r="Y103" i="3"/>
  <c r="Z103" i="3"/>
  <c r="AA103" i="3"/>
  <c r="AB103" i="3"/>
  <c r="AC103" i="3"/>
  <c r="AD103" i="3"/>
  <c r="T104" i="3"/>
  <c r="U104" i="3"/>
  <c r="V104" i="3"/>
  <c r="W104" i="3"/>
  <c r="X104" i="3"/>
  <c r="Y104" i="3"/>
  <c r="Z104" i="3"/>
  <c r="AA104" i="3"/>
  <c r="AB104" i="3"/>
  <c r="AC104" i="3"/>
  <c r="AD104" i="3"/>
  <c r="T105" i="3"/>
  <c r="U105" i="3"/>
  <c r="V105" i="3"/>
  <c r="W105" i="3"/>
  <c r="X105" i="3"/>
  <c r="Y105" i="3"/>
  <c r="Z105" i="3"/>
  <c r="AA105" i="3"/>
  <c r="AB105" i="3"/>
  <c r="AC105" i="3"/>
  <c r="AD105" i="3"/>
  <c r="AD5" i="3"/>
  <c r="AC5" i="3"/>
  <c r="AB5" i="3"/>
  <c r="AA5" i="3"/>
  <c r="Z5" i="3"/>
  <c r="Y5" i="3"/>
  <c r="X5" i="3"/>
  <c r="W5" i="3"/>
  <c r="V5" i="3"/>
  <c r="U5" i="3"/>
  <c r="T5" i="3"/>
  <c r="AC106" i="3" l="1"/>
  <c r="U106" i="3"/>
  <c r="V106" i="3"/>
  <c r="AD106" i="3"/>
  <c r="AP43" i="3"/>
  <c r="AI43" i="3"/>
  <c r="AQ43" i="3"/>
  <c r="X106" i="3"/>
  <c r="AJ43" i="3"/>
  <c r="AO43" i="3"/>
  <c r="AB106" i="3"/>
  <c r="AH43" i="3"/>
  <c r="AK43" i="3"/>
  <c r="Y106" i="3"/>
  <c r="Z106" i="3"/>
  <c r="AL43" i="3"/>
  <c r="AA106" i="3"/>
  <c r="T106" i="3"/>
  <c r="W106" i="3"/>
  <c r="AG43" i="3"/>
  <c r="AM43" i="3"/>
  <c r="AN43" i="3"/>
  <c r="AL44" i="3" l="1"/>
  <c r="I15" i="21" l="1"/>
  <c r="E13" i="26" s="1"/>
  <c r="D11" i="14" s="1"/>
  <c r="G47" i="21"/>
  <c r="G34" i="21" s="1"/>
  <c r="I34" i="21" s="1"/>
  <c r="E32" i="26" s="1"/>
  <c r="D30" i="14" s="1"/>
  <c r="F11" i="14" l="1"/>
  <c r="D43" i="14"/>
  <c r="J11" i="14"/>
  <c r="H11" i="14"/>
  <c r="E72" i="25"/>
  <c r="K5" i="14" a="1"/>
  <c r="E91" i="25"/>
  <c r="F30" i="14"/>
  <c r="H30" i="14"/>
  <c r="J30" i="14"/>
  <c r="I47" i="21"/>
  <c r="E20" i="25" s="1"/>
  <c r="E45" i="26"/>
  <c r="E22" i="25" s="1"/>
  <c r="K27" i="14" l="1"/>
  <c r="L27" i="14" s="1"/>
  <c r="K22" i="14"/>
  <c r="L22" i="14" s="1"/>
  <c r="K10" i="14"/>
  <c r="L10" i="14" s="1"/>
  <c r="K29" i="14"/>
  <c r="L29" i="14" s="1"/>
  <c r="K5" i="14"/>
  <c r="L5" i="14" s="1"/>
  <c r="K15" i="14"/>
  <c r="L15" i="14" s="1"/>
  <c r="K19" i="14"/>
  <c r="L19" i="14" s="1"/>
  <c r="K24" i="14"/>
  <c r="L24" i="14" s="1"/>
  <c r="K39" i="14"/>
  <c r="L39" i="14" s="1"/>
  <c r="K36" i="14"/>
  <c r="L36" i="14" s="1"/>
  <c r="K30" i="14"/>
  <c r="L30" i="14" s="1"/>
  <c r="K13" i="14"/>
  <c r="L13" i="14" s="1"/>
  <c r="K37" i="14"/>
  <c r="L37" i="14" s="1"/>
  <c r="K23" i="14"/>
  <c r="L23" i="14" s="1"/>
  <c r="K11" i="14"/>
  <c r="L11" i="14" s="1"/>
  <c r="K34" i="14"/>
  <c r="L34" i="14" s="1"/>
  <c r="K7" i="14"/>
  <c r="L7" i="14" s="1"/>
  <c r="K17" i="14"/>
  <c r="L17" i="14" s="1"/>
  <c r="K38" i="14"/>
  <c r="L38" i="14" s="1"/>
  <c r="K42" i="14"/>
  <c r="L42" i="14" s="1"/>
  <c r="K9" i="14"/>
  <c r="L9" i="14" s="1"/>
  <c r="K26" i="14"/>
  <c r="L26" i="14" s="1"/>
  <c r="K33" i="14"/>
  <c r="L33" i="14" s="1"/>
  <c r="K20" i="14"/>
  <c r="L20" i="14" s="1"/>
  <c r="K32" i="14"/>
  <c r="L32" i="14" s="1"/>
  <c r="K14" i="14"/>
  <c r="L14" i="14" s="1"/>
  <c r="K41" i="14"/>
  <c r="L41" i="14" s="1"/>
  <c r="K40" i="14"/>
  <c r="L40" i="14" s="1"/>
  <c r="K28" i="14"/>
  <c r="L28" i="14" s="1"/>
  <c r="K6" i="14"/>
  <c r="L6" i="14" s="1"/>
  <c r="K35" i="14"/>
  <c r="L35" i="14" s="1"/>
  <c r="K18" i="14"/>
  <c r="L18" i="14" s="1"/>
  <c r="K31" i="14"/>
  <c r="L31" i="14" s="1"/>
  <c r="K8" i="14"/>
  <c r="L8" i="14" s="1"/>
  <c r="K25" i="14"/>
  <c r="L25" i="14" s="1"/>
  <c r="K16" i="14"/>
  <c r="L16" i="14" s="1"/>
  <c r="K12" i="14"/>
  <c r="L12" i="14" s="1"/>
  <c r="K21" i="14"/>
  <c r="L21" i="14" s="1"/>
  <c r="E104" i="25"/>
  <c r="P7" i="25" s="1"/>
  <c r="H43" i="14"/>
  <c r="J43" i="14"/>
  <c r="P8" i="25" s="1"/>
  <c r="F43" i="14"/>
  <c r="L43" i="14" l="1"/>
  <c r="J20" i="25"/>
  <c r="K43" i="14"/>
  <c r="E24" i="25" s="1"/>
  <c r="J22" i="25"/>
  <c r="E27" i="25" l="1"/>
  <c r="M5" i="14" a="1"/>
  <c r="M25" i="14" l="1"/>
  <c r="M27" i="14"/>
  <c r="M18" i="14"/>
  <c r="M31" i="14"/>
  <c r="M28" i="14"/>
  <c r="M34" i="14"/>
  <c r="M24" i="14"/>
  <c r="M40" i="14"/>
  <c r="M23" i="14"/>
  <c r="M32" i="14"/>
  <c r="M35" i="14"/>
  <c r="M29" i="14"/>
  <c r="M19" i="14"/>
  <c r="M42" i="14"/>
  <c r="M15" i="14"/>
  <c r="M33" i="14"/>
  <c r="M6" i="14"/>
  <c r="M41" i="14"/>
  <c r="M13" i="14"/>
  <c r="M26" i="14"/>
  <c r="M12" i="14"/>
  <c r="M14" i="14"/>
  <c r="M39" i="14"/>
  <c r="M17" i="14"/>
  <c r="M22" i="14"/>
  <c r="M20" i="14"/>
  <c r="M10" i="14"/>
  <c r="M7" i="14"/>
  <c r="M8" i="14"/>
  <c r="M36" i="14"/>
  <c r="M9" i="14"/>
  <c r="M21" i="14"/>
  <c r="M5" i="14"/>
  <c r="M30" i="14"/>
  <c r="M11" i="14"/>
  <c r="M37" i="14"/>
  <c r="M16" i="14"/>
  <c r="M38" i="14"/>
  <c r="F66" i="25" l="1"/>
  <c r="O5" i="14"/>
  <c r="M43" i="14"/>
  <c r="E29" i="25" s="1"/>
  <c r="P5" i="14"/>
  <c r="N5" i="14"/>
  <c r="P22" i="14"/>
  <c r="F83" i="25"/>
  <c r="N22" i="14"/>
  <c r="O22" i="14"/>
  <c r="P6" i="14"/>
  <c r="F67" i="25"/>
  <c r="N6" i="14"/>
  <c r="O6" i="14"/>
  <c r="F84" i="25"/>
  <c r="N23" i="14"/>
  <c r="O23" i="14"/>
  <c r="P23" i="14"/>
  <c r="O25" i="14"/>
  <c r="N25" i="14"/>
  <c r="F86" i="25"/>
  <c r="P25" i="14"/>
  <c r="P21" i="14"/>
  <c r="F82" i="25"/>
  <c r="N21" i="14"/>
  <c r="O21" i="14"/>
  <c r="N17" i="14"/>
  <c r="F78" i="25"/>
  <c r="P17" i="14"/>
  <c r="O17" i="14"/>
  <c r="P33" i="14"/>
  <c r="F94" i="25"/>
  <c r="N33" i="14"/>
  <c r="O33" i="14"/>
  <c r="N40" i="14"/>
  <c r="F101" i="25"/>
  <c r="O40" i="14"/>
  <c r="P40" i="14"/>
  <c r="F70" i="25"/>
  <c r="P9" i="14"/>
  <c r="N9" i="14"/>
  <c r="O9" i="14"/>
  <c r="P39" i="14"/>
  <c r="F100" i="25"/>
  <c r="O39" i="14"/>
  <c r="N39" i="14"/>
  <c r="P15" i="14"/>
  <c r="F76" i="25"/>
  <c r="N15" i="14"/>
  <c r="O15" i="14"/>
  <c r="N24" i="14"/>
  <c r="O24" i="14"/>
  <c r="F85" i="25"/>
  <c r="P24" i="14"/>
  <c r="N38" i="14"/>
  <c r="O38" i="14"/>
  <c r="P38" i="14"/>
  <c r="F99" i="25"/>
  <c r="F97" i="25"/>
  <c r="P36" i="14"/>
  <c r="N36" i="14"/>
  <c r="O36" i="14"/>
  <c r="F75" i="25"/>
  <c r="N14" i="14"/>
  <c r="P14" i="14"/>
  <c r="O14" i="14"/>
  <c r="P42" i="14"/>
  <c r="F103" i="25"/>
  <c r="O42" i="14"/>
  <c r="N42" i="14"/>
  <c r="F95" i="25"/>
  <c r="O34" i="14"/>
  <c r="N34" i="14"/>
  <c r="P34" i="14"/>
  <c r="F77" i="25"/>
  <c r="P16" i="14"/>
  <c r="N16" i="14"/>
  <c r="O16" i="14"/>
  <c r="O8" i="14"/>
  <c r="F69" i="25"/>
  <c r="N8" i="14"/>
  <c r="P8" i="14"/>
  <c r="F73" i="25"/>
  <c r="N12" i="14"/>
  <c r="P12" i="14"/>
  <c r="O12" i="14"/>
  <c r="F80" i="25"/>
  <c r="N19" i="14"/>
  <c r="O19" i="14"/>
  <c r="P19" i="14"/>
  <c r="F89" i="25"/>
  <c r="O28" i="14"/>
  <c r="N28" i="14"/>
  <c r="P28" i="14"/>
  <c r="F98" i="25"/>
  <c r="O37" i="14"/>
  <c r="N37" i="14"/>
  <c r="P37" i="14"/>
  <c r="F68" i="25"/>
  <c r="O7" i="14"/>
  <c r="N7" i="14"/>
  <c r="P7" i="14"/>
  <c r="F87" i="25"/>
  <c r="O26" i="14"/>
  <c r="N26" i="14"/>
  <c r="P26" i="14"/>
  <c r="F90" i="25"/>
  <c r="P29" i="14"/>
  <c r="N29" i="14"/>
  <c r="O29" i="14"/>
  <c r="F92" i="25"/>
  <c r="N31" i="14"/>
  <c r="P31" i="14"/>
  <c r="O31" i="14"/>
  <c r="N11" i="14"/>
  <c r="F72" i="25"/>
  <c r="O11" i="14"/>
  <c r="P11" i="14"/>
  <c r="O10" i="14"/>
  <c r="F71" i="25"/>
  <c r="N10" i="14"/>
  <c r="P10" i="14"/>
  <c r="F74" i="25"/>
  <c r="P13" i="14"/>
  <c r="N13" i="14"/>
  <c r="O13" i="14"/>
  <c r="F96" i="25"/>
  <c r="N35" i="14"/>
  <c r="P35" i="14"/>
  <c r="O35" i="14"/>
  <c r="F79" i="25"/>
  <c r="O18" i="14"/>
  <c r="N18" i="14"/>
  <c r="P18" i="14"/>
  <c r="N30" i="14"/>
  <c r="F91" i="25"/>
  <c r="O30" i="14"/>
  <c r="P30" i="14"/>
  <c r="N20" i="14"/>
  <c r="F81" i="25"/>
  <c r="O20" i="14"/>
  <c r="P20" i="14"/>
  <c r="F102" i="25"/>
  <c r="N41" i="14"/>
  <c r="O41" i="14"/>
  <c r="P41" i="14"/>
  <c r="F93" i="25"/>
  <c r="O32" i="14"/>
  <c r="N32" i="14"/>
  <c r="P32" i="14"/>
  <c r="O27" i="14"/>
  <c r="N27" i="14"/>
  <c r="F88" i="25"/>
  <c r="P27" i="14"/>
  <c r="N43" i="14" l="1"/>
  <c r="P43" i="14"/>
  <c r="P10" i="25" s="1"/>
  <c r="O43" i="14"/>
  <c r="Q43" i="14" s="1"/>
  <c r="F104" i="25"/>
  <c r="P9" i="25" s="1"/>
  <c r="J27" i="25" l="1"/>
  <c r="J29" i="25"/>
  <c r="S43" i="14"/>
  <c r="U38" i="14" l="1"/>
  <c r="V38" i="14" s="1"/>
  <c r="U26" i="14"/>
  <c r="V26" i="14" s="1"/>
  <c r="U20" i="14"/>
  <c r="V20" i="14" s="1"/>
  <c r="U7" i="14"/>
  <c r="V7" i="14" s="1"/>
  <c r="U30" i="14"/>
  <c r="V30" i="14" s="1"/>
  <c r="U33" i="14"/>
  <c r="V33" i="14" s="1"/>
  <c r="U24" i="14"/>
  <c r="V24" i="14" s="1"/>
  <c r="U36" i="14"/>
  <c r="V36" i="14" s="1"/>
  <c r="U25" i="14"/>
  <c r="V25" i="14" s="1"/>
  <c r="U6" i="14"/>
  <c r="V6" i="14" s="1"/>
  <c r="U21" i="14"/>
  <c r="V21" i="14" s="1"/>
  <c r="U14" i="14"/>
  <c r="V14" i="14" s="1"/>
  <c r="U11" i="14"/>
  <c r="V11" i="14" s="1"/>
  <c r="U40" i="14"/>
  <c r="V40" i="14" s="1"/>
  <c r="U18" i="14"/>
  <c r="V18" i="14" s="1"/>
  <c r="U13" i="14"/>
  <c r="V13" i="14" s="1"/>
  <c r="U19" i="14"/>
  <c r="V19" i="14" s="1"/>
  <c r="U35" i="14"/>
  <c r="V35" i="14" s="1"/>
  <c r="U10" i="14"/>
  <c r="V10" i="14" s="1"/>
  <c r="U8" i="14"/>
  <c r="V8" i="14" s="1"/>
  <c r="U5" i="14"/>
  <c r="V5" i="14" s="1"/>
  <c r="U41" i="14"/>
  <c r="V41" i="14" s="1"/>
  <c r="U34" i="14"/>
  <c r="V34" i="14" s="1"/>
  <c r="U15" i="14"/>
  <c r="V15" i="14" s="1"/>
  <c r="U16" i="14"/>
  <c r="V16" i="14" s="1"/>
  <c r="U42" i="14"/>
  <c r="V42" i="14" s="1"/>
  <c r="U37" i="14"/>
  <c r="V37" i="14" s="1"/>
  <c r="U29" i="14"/>
  <c r="V29" i="14" s="1"/>
  <c r="U9" i="14"/>
  <c r="V9" i="14" s="1"/>
  <c r="U32" i="14"/>
  <c r="V32" i="14" s="1"/>
  <c r="U31" i="14"/>
  <c r="V31" i="14" s="1"/>
  <c r="U17" i="14"/>
  <c r="V17" i="14" s="1"/>
  <c r="U28" i="14"/>
  <c r="V28" i="14" s="1"/>
  <c r="U23" i="14"/>
  <c r="V23" i="14" s="1"/>
  <c r="U27" i="14"/>
  <c r="V27" i="14" s="1"/>
  <c r="U12" i="14"/>
  <c r="V12" i="14" s="1"/>
  <c r="U22" i="14"/>
  <c r="V22" i="14" s="1"/>
  <c r="U39" i="14"/>
  <c r="V39" i="14" s="1"/>
  <c r="U43" i="14" l="1"/>
  <c r="E33" i="25" s="1"/>
  <c r="V43" i="14" l="1"/>
  <c r="E35" i="25" s="1"/>
  <c r="W5" i="14" a="1"/>
  <c r="W31" i="14" l="1"/>
  <c r="W38" i="14"/>
  <c r="W9" i="14"/>
  <c r="W30" i="14"/>
  <c r="W13" i="14"/>
  <c r="W16" i="14"/>
  <c r="W17" i="14"/>
  <c r="W33" i="14"/>
  <c r="W15" i="14"/>
  <c r="W20" i="14"/>
  <c r="W23" i="14"/>
  <c r="W5" i="14"/>
  <c r="W21" i="14"/>
  <c r="W6" i="14"/>
  <c r="W42" i="14"/>
  <c r="W11" i="14"/>
  <c r="W19" i="14"/>
  <c r="W39" i="14"/>
  <c r="W41" i="14"/>
  <c r="W29" i="14"/>
  <c r="W26" i="14"/>
  <c r="W28" i="14"/>
  <c r="W8" i="14"/>
  <c r="W32" i="14"/>
  <c r="W35" i="14"/>
  <c r="W22" i="14"/>
  <c r="W24" i="14"/>
  <c r="W37" i="14"/>
  <c r="W34" i="14"/>
  <c r="W10" i="14"/>
  <c r="W25" i="14"/>
  <c r="W40" i="14"/>
  <c r="W27" i="14"/>
  <c r="W7" i="14"/>
  <c r="W18" i="14"/>
  <c r="W12" i="14"/>
  <c r="W14" i="14"/>
  <c r="W36" i="14"/>
  <c r="Z27" i="14" l="1"/>
  <c r="AD27" i="14" s="1"/>
  <c r="K88" i="25" s="1"/>
  <c r="G88" i="25"/>
  <c r="Y27" i="14"/>
  <c r="AC27" i="14" s="1"/>
  <c r="J88" i="25" s="1"/>
  <c r="X27" i="14"/>
  <c r="AB27" i="14" s="1"/>
  <c r="I88" i="25" s="1"/>
  <c r="AA27" i="14"/>
  <c r="H88" i="25" s="1"/>
  <c r="Z35" i="14"/>
  <c r="AD35" i="14" s="1"/>
  <c r="K96" i="25" s="1"/>
  <c r="X35" i="14"/>
  <c r="AB35" i="14" s="1"/>
  <c r="I96" i="25" s="1"/>
  <c r="G96" i="25"/>
  <c r="Y35" i="14"/>
  <c r="AC35" i="14" s="1"/>
  <c r="J96" i="25" s="1"/>
  <c r="AA35" i="14"/>
  <c r="H96" i="25" s="1"/>
  <c r="Z19" i="14"/>
  <c r="AD19" i="14" s="1"/>
  <c r="K80" i="25" s="1"/>
  <c r="G80" i="25"/>
  <c r="Y19" i="14"/>
  <c r="AC19" i="14" s="1"/>
  <c r="J80" i="25" s="1"/>
  <c r="X19" i="14"/>
  <c r="AB19" i="14" s="1"/>
  <c r="I80" i="25" s="1"/>
  <c r="AA19" i="14"/>
  <c r="H80" i="25" s="1"/>
  <c r="G76" i="25"/>
  <c r="X15" i="14"/>
  <c r="AB15" i="14" s="1"/>
  <c r="I76" i="25" s="1"/>
  <c r="Z15" i="14"/>
  <c r="AD15" i="14" s="1"/>
  <c r="K76" i="25" s="1"/>
  <c r="Y15" i="14"/>
  <c r="AC15" i="14" s="1"/>
  <c r="J76" i="25" s="1"/>
  <c r="AA15" i="14"/>
  <c r="H76" i="25" s="1"/>
  <c r="G101" i="25"/>
  <c r="X40" i="14"/>
  <c r="AB40" i="14" s="1"/>
  <c r="I101" i="25" s="1"/>
  <c r="Z40" i="14"/>
  <c r="AD40" i="14" s="1"/>
  <c r="K101" i="25" s="1"/>
  <c r="Y40" i="14"/>
  <c r="AC40" i="14" s="1"/>
  <c r="J101" i="25" s="1"/>
  <c r="AA40" i="14"/>
  <c r="H101" i="25" s="1"/>
  <c r="G93" i="25"/>
  <c r="Z32" i="14"/>
  <c r="AD32" i="14" s="1"/>
  <c r="K93" i="25" s="1"/>
  <c r="X32" i="14"/>
  <c r="AB32" i="14" s="1"/>
  <c r="I93" i="25" s="1"/>
  <c r="Y32" i="14"/>
  <c r="AC32" i="14" s="1"/>
  <c r="J93" i="25" s="1"/>
  <c r="AA32" i="14"/>
  <c r="H93" i="25" s="1"/>
  <c r="Z11" i="14"/>
  <c r="AD11" i="14" s="1"/>
  <c r="K72" i="25" s="1"/>
  <c r="X11" i="14"/>
  <c r="AB11" i="14" s="1"/>
  <c r="I72" i="25" s="1"/>
  <c r="Y11" i="14"/>
  <c r="AC11" i="14" s="1"/>
  <c r="J72" i="25" s="1"/>
  <c r="G72" i="25"/>
  <c r="AA11" i="14"/>
  <c r="H72" i="25" s="1"/>
  <c r="G94" i="25"/>
  <c r="Z33" i="14"/>
  <c r="AD33" i="14" s="1"/>
  <c r="K94" i="25" s="1"/>
  <c r="Y33" i="14"/>
  <c r="AC33" i="14" s="1"/>
  <c r="J94" i="25" s="1"/>
  <c r="X33" i="14"/>
  <c r="AB33" i="14" s="1"/>
  <c r="I94" i="25" s="1"/>
  <c r="AA33" i="14"/>
  <c r="H94" i="25" s="1"/>
  <c r="Y25" i="14"/>
  <c r="AC25" i="14" s="1"/>
  <c r="J86" i="25" s="1"/>
  <c r="G86" i="25"/>
  <c r="X25" i="14"/>
  <c r="AB25" i="14" s="1"/>
  <c r="I86" i="25" s="1"/>
  <c r="Z25" i="14"/>
  <c r="AD25" i="14" s="1"/>
  <c r="K86" i="25" s="1"/>
  <c r="AA25" i="14"/>
  <c r="H86" i="25" s="1"/>
  <c r="G69" i="25"/>
  <c r="X8" i="14"/>
  <c r="AB8" i="14" s="1"/>
  <c r="I69" i="25" s="1"/>
  <c r="Z8" i="14"/>
  <c r="AD8" i="14" s="1"/>
  <c r="K69" i="25" s="1"/>
  <c r="Y8" i="14"/>
  <c r="AC8" i="14" s="1"/>
  <c r="J69" i="25" s="1"/>
  <c r="AA8" i="14"/>
  <c r="H69" i="25" s="1"/>
  <c r="Y42" i="14"/>
  <c r="AC42" i="14" s="1"/>
  <c r="J103" i="25" s="1"/>
  <c r="G103" i="25"/>
  <c r="Z42" i="14"/>
  <c r="AD42" i="14" s="1"/>
  <c r="K103" i="25" s="1"/>
  <c r="X42" i="14"/>
  <c r="AB42" i="14" s="1"/>
  <c r="I103" i="25" s="1"/>
  <c r="AA42" i="14"/>
  <c r="H103" i="25" s="1"/>
  <c r="Z17" i="14"/>
  <c r="AD17" i="14" s="1"/>
  <c r="K78" i="25" s="1"/>
  <c r="Y17" i="14"/>
  <c r="AC17" i="14" s="1"/>
  <c r="J78" i="25" s="1"/>
  <c r="X17" i="14"/>
  <c r="AB17" i="14" s="1"/>
  <c r="I78" i="25" s="1"/>
  <c r="G78" i="25"/>
  <c r="AA17" i="14"/>
  <c r="H78" i="25" s="1"/>
  <c r="X36" i="14"/>
  <c r="AB36" i="14" s="1"/>
  <c r="I97" i="25" s="1"/>
  <c r="Z36" i="14"/>
  <c r="AD36" i="14" s="1"/>
  <c r="K97" i="25" s="1"/>
  <c r="Y36" i="14"/>
  <c r="AC36" i="14" s="1"/>
  <c r="J97" i="25" s="1"/>
  <c r="G97" i="25"/>
  <c r="AA36" i="14"/>
  <c r="H97" i="25" s="1"/>
  <c r="Z10" i="14"/>
  <c r="AD10" i="14" s="1"/>
  <c r="K71" i="25" s="1"/>
  <c r="G71" i="25"/>
  <c r="X10" i="14"/>
  <c r="AB10" i="14" s="1"/>
  <c r="I71" i="25" s="1"/>
  <c r="Y10" i="14"/>
  <c r="AC10" i="14" s="1"/>
  <c r="J71" i="25" s="1"/>
  <c r="AA10" i="14"/>
  <c r="H71" i="25" s="1"/>
  <c r="Y28" i="14"/>
  <c r="AC28" i="14" s="1"/>
  <c r="J89" i="25" s="1"/>
  <c r="Z28" i="14"/>
  <c r="AD28" i="14" s="1"/>
  <c r="K89" i="25" s="1"/>
  <c r="X28" i="14"/>
  <c r="AB28" i="14" s="1"/>
  <c r="I89" i="25" s="1"/>
  <c r="G89" i="25"/>
  <c r="AA28" i="14"/>
  <c r="H89" i="25" s="1"/>
  <c r="X6" i="14"/>
  <c r="AB6" i="14" s="1"/>
  <c r="I67" i="25" s="1"/>
  <c r="Y6" i="14"/>
  <c r="AC6" i="14" s="1"/>
  <c r="J67" i="25" s="1"/>
  <c r="Z6" i="14"/>
  <c r="AD6" i="14" s="1"/>
  <c r="K67" i="25" s="1"/>
  <c r="G67" i="25"/>
  <c r="AA6" i="14"/>
  <c r="H67" i="25" s="1"/>
  <c r="G77" i="25"/>
  <c r="Y16" i="14"/>
  <c r="AC16" i="14" s="1"/>
  <c r="J77" i="25" s="1"/>
  <c r="X16" i="14"/>
  <c r="AB16" i="14" s="1"/>
  <c r="I77" i="25" s="1"/>
  <c r="Z16" i="14"/>
  <c r="AD16" i="14" s="1"/>
  <c r="K77" i="25" s="1"/>
  <c r="AA16" i="14"/>
  <c r="H77" i="25" s="1"/>
  <c r="Y14" i="14"/>
  <c r="AC14" i="14" s="1"/>
  <c r="J75" i="25" s="1"/>
  <c r="G75" i="25"/>
  <c r="X14" i="14"/>
  <c r="AB14" i="14" s="1"/>
  <c r="I75" i="25" s="1"/>
  <c r="Z14" i="14"/>
  <c r="AD14" i="14" s="1"/>
  <c r="K75" i="25" s="1"/>
  <c r="AA14" i="14"/>
  <c r="H75" i="25" s="1"/>
  <c r="Y34" i="14"/>
  <c r="AC34" i="14" s="1"/>
  <c r="J95" i="25" s="1"/>
  <c r="G95" i="25"/>
  <c r="X34" i="14"/>
  <c r="AB34" i="14" s="1"/>
  <c r="I95" i="25" s="1"/>
  <c r="Z34" i="14"/>
  <c r="AD34" i="14" s="1"/>
  <c r="K95" i="25" s="1"/>
  <c r="AA34" i="14"/>
  <c r="H95" i="25" s="1"/>
  <c r="G87" i="25"/>
  <c r="X26" i="14"/>
  <c r="AB26" i="14" s="1"/>
  <c r="I87" i="25" s="1"/>
  <c r="Y26" i="14"/>
  <c r="AC26" i="14" s="1"/>
  <c r="J87" i="25" s="1"/>
  <c r="Z26" i="14"/>
  <c r="AD26" i="14" s="1"/>
  <c r="K87" i="25" s="1"/>
  <c r="AA26" i="14"/>
  <c r="H87" i="25" s="1"/>
  <c r="X21" i="14"/>
  <c r="AB21" i="14" s="1"/>
  <c r="I82" i="25" s="1"/>
  <c r="Y21" i="14"/>
  <c r="AC21" i="14" s="1"/>
  <c r="J82" i="25" s="1"/>
  <c r="G82" i="25"/>
  <c r="Z21" i="14"/>
  <c r="AD21" i="14" s="1"/>
  <c r="K82" i="25" s="1"/>
  <c r="AA21" i="14"/>
  <c r="H82" i="25" s="1"/>
  <c r="G74" i="25"/>
  <c r="Z13" i="14"/>
  <c r="AD13" i="14" s="1"/>
  <c r="K74" i="25" s="1"/>
  <c r="X13" i="14"/>
  <c r="AB13" i="14" s="1"/>
  <c r="I74" i="25" s="1"/>
  <c r="Y13" i="14"/>
  <c r="AC13" i="14" s="1"/>
  <c r="J74" i="25" s="1"/>
  <c r="AA13" i="14"/>
  <c r="H74" i="25" s="1"/>
  <c r="Y12" i="14"/>
  <c r="AC12" i="14" s="1"/>
  <c r="J73" i="25" s="1"/>
  <c r="G73" i="25"/>
  <c r="Z12" i="14"/>
  <c r="AD12" i="14" s="1"/>
  <c r="K73" i="25" s="1"/>
  <c r="X12" i="14"/>
  <c r="AB12" i="14" s="1"/>
  <c r="I73" i="25" s="1"/>
  <c r="AA12" i="14"/>
  <c r="H73" i="25" s="1"/>
  <c r="Z37" i="14"/>
  <c r="AD37" i="14" s="1"/>
  <c r="K98" i="25" s="1"/>
  <c r="X37" i="14"/>
  <c r="AB37" i="14" s="1"/>
  <c r="I98" i="25" s="1"/>
  <c r="G98" i="25"/>
  <c r="Y37" i="14"/>
  <c r="AC37" i="14" s="1"/>
  <c r="J98" i="25" s="1"/>
  <c r="AA37" i="14"/>
  <c r="H98" i="25" s="1"/>
  <c r="Y29" i="14"/>
  <c r="AC29" i="14" s="1"/>
  <c r="J90" i="25" s="1"/>
  <c r="Z29" i="14"/>
  <c r="AD29" i="14" s="1"/>
  <c r="K90" i="25" s="1"/>
  <c r="X29" i="14"/>
  <c r="AB29" i="14" s="1"/>
  <c r="I90" i="25" s="1"/>
  <c r="G90" i="25"/>
  <c r="AA29" i="14"/>
  <c r="H90" i="25" s="1"/>
  <c r="Z5" i="14"/>
  <c r="AD5" i="14" s="1"/>
  <c r="W43" i="14"/>
  <c r="E37" i="25" s="1"/>
  <c r="Y5" i="14"/>
  <c r="X5" i="14"/>
  <c r="G66" i="25"/>
  <c r="AA5" i="14"/>
  <c r="Z30" i="14"/>
  <c r="AD30" i="14" s="1"/>
  <c r="K91" i="25" s="1"/>
  <c r="G91" i="25"/>
  <c r="X30" i="14"/>
  <c r="AB30" i="14" s="1"/>
  <c r="I91" i="25" s="1"/>
  <c r="Y30" i="14"/>
  <c r="AC30" i="14" s="1"/>
  <c r="J91" i="25" s="1"/>
  <c r="AA30" i="14"/>
  <c r="H91" i="25" s="1"/>
  <c r="Z18" i="14"/>
  <c r="AD18" i="14" s="1"/>
  <c r="K79" i="25" s="1"/>
  <c r="Y18" i="14"/>
  <c r="AC18" i="14" s="1"/>
  <c r="J79" i="25" s="1"/>
  <c r="G79" i="25"/>
  <c r="X18" i="14"/>
  <c r="AB18" i="14" s="1"/>
  <c r="I79" i="25" s="1"/>
  <c r="AA18" i="14"/>
  <c r="H79" i="25" s="1"/>
  <c r="Y24" i="14"/>
  <c r="AC24" i="14" s="1"/>
  <c r="J85" i="25" s="1"/>
  <c r="G85" i="25"/>
  <c r="Z24" i="14"/>
  <c r="AD24" i="14" s="1"/>
  <c r="K85" i="25" s="1"/>
  <c r="X24" i="14"/>
  <c r="AB24" i="14" s="1"/>
  <c r="I85" i="25" s="1"/>
  <c r="AA24" i="14"/>
  <c r="H85" i="25" s="1"/>
  <c r="Y41" i="14"/>
  <c r="AC41" i="14" s="1"/>
  <c r="J102" i="25" s="1"/>
  <c r="X41" i="14"/>
  <c r="AB41" i="14" s="1"/>
  <c r="I102" i="25" s="1"/>
  <c r="Z41" i="14"/>
  <c r="AD41" i="14" s="1"/>
  <c r="K102" i="25" s="1"/>
  <c r="G102" i="25"/>
  <c r="AA41" i="14"/>
  <c r="H102" i="25" s="1"/>
  <c r="X23" i="14"/>
  <c r="AB23" i="14" s="1"/>
  <c r="I84" i="25" s="1"/>
  <c r="G84" i="25"/>
  <c r="Y23" i="14"/>
  <c r="AC23" i="14" s="1"/>
  <c r="J84" i="25" s="1"/>
  <c r="Z23" i="14"/>
  <c r="AD23" i="14" s="1"/>
  <c r="K84" i="25" s="1"/>
  <c r="AA23" i="14"/>
  <c r="H84" i="25" s="1"/>
  <c r="Z9" i="14"/>
  <c r="AD9" i="14" s="1"/>
  <c r="K70" i="25" s="1"/>
  <c r="X9" i="14"/>
  <c r="AB9" i="14" s="1"/>
  <c r="I70" i="25" s="1"/>
  <c r="G70" i="25"/>
  <c r="Y9" i="14"/>
  <c r="AC9" i="14" s="1"/>
  <c r="J70" i="25" s="1"/>
  <c r="AA9" i="14"/>
  <c r="H70" i="25" s="1"/>
  <c r="G68" i="25"/>
  <c r="Z7" i="14"/>
  <c r="AD7" i="14" s="1"/>
  <c r="K68" i="25" s="1"/>
  <c r="X7" i="14"/>
  <c r="AB7" i="14" s="1"/>
  <c r="I68" i="25" s="1"/>
  <c r="Y7" i="14"/>
  <c r="AC7" i="14" s="1"/>
  <c r="J68" i="25" s="1"/>
  <c r="AA7" i="14"/>
  <c r="H68" i="25" s="1"/>
  <c r="Z22" i="14"/>
  <c r="AD22" i="14" s="1"/>
  <c r="K83" i="25" s="1"/>
  <c r="X22" i="14"/>
  <c r="AB22" i="14" s="1"/>
  <c r="I83" i="25" s="1"/>
  <c r="G83" i="25"/>
  <c r="Y22" i="14"/>
  <c r="AC22" i="14" s="1"/>
  <c r="J83" i="25" s="1"/>
  <c r="AA22" i="14"/>
  <c r="H83" i="25" s="1"/>
  <c r="X39" i="14"/>
  <c r="AB39" i="14" s="1"/>
  <c r="I100" i="25" s="1"/>
  <c r="G100" i="25"/>
  <c r="Y39" i="14"/>
  <c r="AC39" i="14" s="1"/>
  <c r="J100" i="25" s="1"/>
  <c r="Z39" i="14"/>
  <c r="AD39" i="14" s="1"/>
  <c r="K100" i="25" s="1"/>
  <c r="AA39" i="14"/>
  <c r="H100" i="25" s="1"/>
  <c r="G81" i="25"/>
  <c r="Z20" i="14"/>
  <c r="AD20" i="14" s="1"/>
  <c r="K81" i="25" s="1"/>
  <c r="X20" i="14"/>
  <c r="AB20" i="14" s="1"/>
  <c r="I81" i="25" s="1"/>
  <c r="Y20" i="14"/>
  <c r="AC20" i="14" s="1"/>
  <c r="J81" i="25" s="1"/>
  <c r="AA20" i="14"/>
  <c r="H81" i="25" s="1"/>
  <c r="X38" i="14"/>
  <c r="AB38" i="14" s="1"/>
  <c r="I99" i="25" s="1"/>
  <c r="Y38" i="14"/>
  <c r="AC38" i="14" s="1"/>
  <c r="J99" i="25" s="1"/>
  <c r="Z38" i="14"/>
  <c r="AD38" i="14" s="1"/>
  <c r="K99" i="25" s="1"/>
  <c r="G99" i="25"/>
  <c r="AA38" i="14"/>
  <c r="H99" i="25" s="1"/>
  <c r="G92" i="25"/>
  <c r="X31" i="14"/>
  <c r="AB31" i="14" s="1"/>
  <c r="I92" i="25" s="1"/>
  <c r="Z31" i="14"/>
  <c r="AD31" i="14" s="1"/>
  <c r="K92" i="25" s="1"/>
  <c r="Y31" i="14"/>
  <c r="AC31" i="14" s="1"/>
  <c r="J92" i="25" s="1"/>
  <c r="AA31" i="14"/>
  <c r="H92" i="25" s="1"/>
  <c r="D36" i="22" l="1"/>
  <c r="K36" i="22"/>
  <c r="L36" i="22"/>
  <c r="F36" i="22"/>
  <c r="M36" i="22"/>
  <c r="G36" i="22"/>
  <c r="J36" i="22"/>
  <c r="E36" i="22"/>
  <c r="H36" i="22"/>
  <c r="I36" i="22"/>
  <c r="K34" i="22"/>
  <c r="F34" i="22"/>
  <c r="E34" i="22"/>
  <c r="I34" i="22"/>
  <c r="L34" i="22"/>
  <c r="M34" i="22"/>
  <c r="D34" i="22"/>
  <c r="H34" i="22"/>
  <c r="G34" i="22"/>
  <c r="J34" i="22"/>
  <c r="F44" i="22"/>
  <c r="D44" i="22"/>
  <c r="L44" i="22"/>
  <c r="K44" i="22"/>
  <c r="I44" i="22"/>
  <c r="M44" i="22"/>
  <c r="G44" i="22"/>
  <c r="J44" i="22"/>
  <c r="E44" i="22"/>
  <c r="H44" i="22"/>
  <c r="J37" i="22"/>
  <c r="G37" i="22"/>
  <c r="L37" i="22"/>
  <c r="F37" i="22"/>
  <c r="H37" i="22"/>
  <c r="I37" i="22"/>
  <c r="E37" i="22"/>
  <c r="M37" i="22"/>
  <c r="K37" i="22"/>
  <c r="D37" i="22"/>
  <c r="F45" i="22"/>
  <c r="H45" i="22"/>
  <c r="D45" i="22"/>
  <c r="L45" i="22"/>
  <c r="G45" i="22"/>
  <c r="J45" i="22"/>
  <c r="K45" i="22"/>
  <c r="M45" i="22"/>
  <c r="I45" i="22"/>
  <c r="E45" i="22"/>
  <c r="L22" i="22"/>
  <c r="I22" i="22"/>
  <c r="M22" i="22"/>
  <c r="G22" i="22"/>
  <c r="F22" i="22"/>
  <c r="D22" i="22"/>
  <c r="K22" i="22"/>
  <c r="E22" i="22"/>
  <c r="H22" i="22"/>
  <c r="J22" i="22"/>
  <c r="E21" i="22"/>
  <c r="H21" i="22"/>
  <c r="I21" i="22"/>
  <c r="J21" i="22"/>
  <c r="D21" i="22"/>
  <c r="L21" i="22"/>
  <c r="F21" i="22"/>
  <c r="M21" i="22"/>
  <c r="G21" i="22"/>
  <c r="K21" i="22"/>
  <c r="I19" i="22"/>
  <c r="K19" i="22"/>
  <c r="H19" i="22"/>
  <c r="M19" i="22"/>
  <c r="J19" i="22"/>
  <c r="E19" i="22"/>
  <c r="D19" i="22"/>
  <c r="F19" i="22"/>
  <c r="L19" i="22"/>
  <c r="G19" i="22"/>
  <c r="I28" i="22"/>
  <c r="G28" i="22"/>
  <c r="M28" i="22"/>
  <c r="H28" i="22"/>
  <c r="L28" i="22"/>
  <c r="E28" i="22"/>
  <c r="D28" i="22"/>
  <c r="J28" i="22"/>
  <c r="K28" i="22"/>
  <c r="F28" i="22"/>
  <c r="J30" i="22"/>
  <c r="K30" i="22"/>
  <c r="I30" i="22"/>
  <c r="H30" i="22"/>
  <c r="D30" i="22"/>
  <c r="F30" i="22"/>
  <c r="M30" i="22"/>
  <c r="G30" i="22"/>
  <c r="E30" i="22"/>
  <c r="L30" i="22"/>
  <c r="F13" i="22"/>
  <c r="E13" i="22"/>
  <c r="J13" i="22"/>
  <c r="K13" i="22"/>
  <c r="H13" i="22"/>
  <c r="G13" i="22"/>
  <c r="M13" i="22"/>
  <c r="D13" i="22"/>
  <c r="I13" i="22"/>
  <c r="L13" i="22"/>
  <c r="F35" i="22"/>
  <c r="D35" i="22"/>
  <c r="H35" i="22"/>
  <c r="J35" i="22"/>
  <c r="E35" i="22"/>
  <c r="G35" i="22"/>
  <c r="I35" i="22"/>
  <c r="M35" i="22"/>
  <c r="L35" i="22"/>
  <c r="K35" i="22"/>
  <c r="D26" i="22"/>
  <c r="I26" i="22"/>
  <c r="M26" i="22"/>
  <c r="H26" i="22"/>
  <c r="J26" i="22"/>
  <c r="F26" i="22"/>
  <c r="K26" i="22"/>
  <c r="E26" i="22"/>
  <c r="L26" i="22"/>
  <c r="G26" i="22"/>
  <c r="K20" i="22"/>
  <c r="E20" i="22"/>
  <c r="M20" i="22"/>
  <c r="J20" i="22"/>
  <c r="F20" i="22"/>
  <c r="G20" i="22"/>
  <c r="L20" i="22"/>
  <c r="H20" i="22"/>
  <c r="I20" i="22"/>
  <c r="D20" i="22"/>
  <c r="I18" i="22"/>
  <c r="D18" i="22"/>
  <c r="F18" i="22"/>
  <c r="G18" i="22"/>
  <c r="K18" i="22"/>
  <c r="M18" i="22"/>
  <c r="L18" i="22"/>
  <c r="E18" i="22"/>
  <c r="H18" i="22"/>
  <c r="J18" i="22"/>
  <c r="H33" i="22"/>
  <c r="E33" i="22"/>
  <c r="M33" i="22"/>
  <c r="G33" i="22"/>
  <c r="F33" i="22"/>
  <c r="K33" i="22"/>
  <c r="L33" i="22"/>
  <c r="D33" i="22"/>
  <c r="J33" i="22"/>
  <c r="I33" i="22"/>
  <c r="G16" i="22"/>
  <c r="I16" i="22"/>
  <c r="L16" i="22"/>
  <c r="M16" i="22"/>
  <c r="H16" i="22"/>
  <c r="F16" i="22"/>
  <c r="D16" i="22"/>
  <c r="E16" i="22"/>
  <c r="K16" i="22"/>
  <c r="J16" i="22"/>
  <c r="F25" i="22"/>
  <c r="L25" i="22"/>
  <c r="M25" i="22"/>
  <c r="E25" i="22"/>
  <c r="G25" i="22"/>
  <c r="K25" i="22"/>
  <c r="H25" i="22"/>
  <c r="J25" i="22"/>
  <c r="D25" i="22"/>
  <c r="I25" i="22"/>
  <c r="AA43" i="14"/>
  <c r="H66" i="25"/>
  <c r="M15" i="22"/>
  <c r="F15" i="22"/>
  <c r="L15" i="22"/>
  <c r="D15" i="22"/>
  <c r="I15" i="22"/>
  <c r="E15" i="22"/>
  <c r="G15" i="22"/>
  <c r="H15" i="22"/>
  <c r="K15" i="22"/>
  <c r="J15" i="22"/>
  <c r="J31" i="22"/>
  <c r="I31" i="22"/>
  <c r="H31" i="22"/>
  <c r="L31" i="22"/>
  <c r="M31" i="22"/>
  <c r="D31" i="22"/>
  <c r="F31" i="22"/>
  <c r="K31" i="22"/>
  <c r="E31" i="22"/>
  <c r="G31" i="22"/>
  <c r="L14" i="22"/>
  <c r="E14" i="22"/>
  <c r="H14" i="22"/>
  <c r="D14" i="22"/>
  <c r="K14" i="22"/>
  <c r="I14" i="22"/>
  <c r="M14" i="22"/>
  <c r="J14" i="22"/>
  <c r="G14" i="22"/>
  <c r="F14" i="22"/>
  <c r="Y43" i="14"/>
  <c r="J37" i="25" s="1"/>
  <c r="AC5" i="14"/>
  <c r="E10" i="22"/>
  <c r="K10" i="22"/>
  <c r="L10" i="22"/>
  <c r="F10" i="22"/>
  <c r="G10" i="22"/>
  <c r="J10" i="22"/>
  <c r="I10" i="22"/>
  <c r="H10" i="22"/>
  <c r="D10" i="22"/>
  <c r="M10" i="22"/>
  <c r="Z43" i="14"/>
  <c r="P12" i="25" s="1"/>
  <c r="M23" i="22"/>
  <c r="L23" i="22"/>
  <c r="G23" i="22"/>
  <c r="H23" i="22"/>
  <c r="I23" i="22"/>
  <c r="D23" i="22"/>
  <c r="K23" i="22"/>
  <c r="E23" i="22"/>
  <c r="J23" i="22"/>
  <c r="F23" i="22"/>
  <c r="E32" i="22"/>
  <c r="H32" i="22"/>
  <c r="M32" i="22"/>
  <c r="J32" i="22"/>
  <c r="D32" i="22"/>
  <c r="K32" i="22"/>
  <c r="F32" i="22"/>
  <c r="I32" i="22"/>
  <c r="G32" i="22"/>
  <c r="L32" i="22"/>
  <c r="K29" i="22"/>
  <c r="E29" i="22"/>
  <c r="G29" i="22"/>
  <c r="J29" i="22"/>
  <c r="F29" i="22"/>
  <c r="D29" i="22"/>
  <c r="L29" i="22"/>
  <c r="H29" i="22"/>
  <c r="M29" i="22"/>
  <c r="I29" i="22"/>
  <c r="K41" i="22"/>
  <c r="E41" i="22"/>
  <c r="D41" i="22"/>
  <c r="M41" i="22"/>
  <c r="L41" i="22"/>
  <c r="I41" i="22"/>
  <c r="H41" i="22"/>
  <c r="J41" i="22"/>
  <c r="F41" i="22"/>
  <c r="G41" i="22"/>
  <c r="F27" i="22"/>
  <c r="L27" i="22"/>
  <c r="D27" i="22"/>
  <c r="M27" i="22"/>
  <c r="G27" i="22"/>
  <c r="H27" i="22"/>
  <c r="J27" i="22"/>
  <c r="I27" i="22"/>
  <c r="K27" i="22"/>
  <c r="E27" i="22"/>
  <c r="G104" i="25"/>
  <c r="P11" i="25" s="1"/>
  <c r="F17" i="22"/>
  <c r="I17" i="22"/>
  <c r="E17" i="22"/>
  <c r="H17" i="22"/>
  <c r="K17" i="22"/>
  <c r="D17" i="22"/>
  <c r="J17" i="22"/>
  <c r="M17" i="22"/>
  <c r="G17" i="22"/>
  <c r="L17" i="22"/>
  <c r="H11" i="22"/>
  <c r="F11" i="22"/>
  <c r="D11" i="22"/>
  <c r="G11" i="22"/>
  <c r="I11" i="22"/>
  <c r="E11" i="22"/>
  <c r="K11" i="22"/>
  <c r="L11" i="22"/>
  <c r="J11" i="22"/>
  <c r="M11" i="22"/>
  <c r="K38" i="22"/>
  <c r="J38" i="22"/>
  <c r="D38" i="22"/>
  <c r="F38" i="22"/>
  <c r="I38" i="22"/>
  <c r="L38" i="22"/>
  <c r="M38" i="22"/>
  <c r="G38" i="22"/>
  <c r="H38" i="22"/>
  <c r="E38" i="22"/>
  <c r="F42" i="22"/>
  <c r="E42" i="22"/>
  <c r="M42" i="22"/>
  <c r="L42" i="22"/>
  <c r="J42" i="22"/>
  <c r="D42" i="22"/>
  <c r="G42" i="22"/>
  <c r="I42" i="22"/>
  <c r="K42" i="22"/>
  <c r="H42" i="22"/>
  <c r="I40" i="22"/>
  <c r="E40" i="22"/>
  <c r="M40" i="22"/>
  <c r="G40" i="22"/>
  <c r="J40" i="22"/>
  <c r="H40" i="22"/>
  <c r="D40" i="22"/>
  <c r="L40" i="22"/>
  <c r="F40" i="22"/>
  <c r="K40" i="22"/>
  <c r="J9" i="22"/>
  <c r="M9" i="22"/>
  <c r="D9" i="22"/>
  <c r="H9" i="22"/>
  <c r="G9" i="22"/>
  <c r="F9" i="22"/>
  <c r="K9" i="22"/>
  <c r="I9" i="22"/>
  <c r="E9" i="22"/>
  <c r="L9" i="22"/>
  <c r="K12" i="22"/>
  <c r="G12" i="22"/>
  <c r="E12" i="22"/>
  <c r="D12" i="22"/>
  <c r="H12" i="22"/>
  <c r="J12" i="22"/>
  <c r="I12" i="22"/>
  <c r="F12" i="22"/>
  <c r="L12" i="22"/>
  <c r="M12" i="22"/>
  <c r="X43" i="14"/>
  <c r="AB5" i="14"/>
  <c r="J24" i="22"/>
  <c r="I24" i="22"/>
  <c r="K24" i="22"/>
  <c r="M24" i="22"/>
  <c r="D24" i="22"/>
  <c r="L24" i="22"/>
  <c r="H24" i="22"/>
  <c r="G24" i="22"/>
  <c r="E24" i="22"/>
  <c r="F24" i="22"/>
  <c r="H39" i="22"/>
  <c r="J39" i="22"/>
  <c r="D39" i="22"/>
  <c r="M39" i="22"/>
  <c r="G39" i="22"/>
  <c r="F39" i="22"/>
  <c r="K39" i="22"/>
  <c r="I39" i="22"/>
  <c r="E39" i="22"/>
  <c r="L39" i="22"/>
  <c r="D43" i="22"/>
  <c r="I43" i="22"/>
  <c r="K43" i="22"/>
  <c r="H43" i="22"/>
  <c r="F43" i="22"/>
  <c r="J43" i="22"/>
  <c r="M43" i="22"/>
  <c r="G43" i="22"/>
  <c r="E43" i="22"/>
  <c r="L43" i="22"/>
  <c r="H104" i="25" l="1"/>
  <c r="M8" i="22"/>
  <c r="M46" i="22" s="1"/>
  <c r="G8" i="22"/>
  <c r="G46" i="22" s="1"/>
  <c r="E8" i="22"/>
  <c r="E46" i="22" s="1"/>
  <c r="J8" i="22"/>
  <c r="J46" i="22" s="1"/>
  <c r="L8" i="22"/>
  <c r="L46" i="22" s="1"/>
  <c r="D8" i="22"/>
  <c r="D46" i="22" s="1"/>
  <c r="F8" i="22"/>
  <c r="F46" i="22" s="1"/>
  <c r="H8" i="22"/>
  <c r="H46" i="22" s="1"/>
  <c r="I8" i="22"/>
  <c r="I46" i="22" s="1"/>
  <c r="K8" i="22"/>
  <c r="K46" i="22" s="1"/>
  <c r="AC43" i="14"/>
  <c r="J66" i="25"/>
  <c r="J104" i="25" s="1"/>
  <c r="I66" i="25"/>
  <c r="I104" i="25" s="1"/>
  <c r="AB43" i="14"/>
  <c r="K66" i="25"/>
  <c r="K104" i="25" s="1"/>
  <c r="AD43" i="14"/>
  <c r="J35" i="25"/>
  <c r="P14" i="25" l="1"/>
  <c r="J12" i="25" s="1"/>
  <c r="P13" i="25"/>
  <c r="J11" i="25" s="1"/>
</calcChain>
</file>

<file path=xl/sharedStrings.xml><?xml version="1.0" encoding="utf-8"?>
<sst xmlns="http://schemas.openxmlformats.org/spreadsheetml/2006/main" count="3223" uniqueCount="1393">
  <si>
    <t>耕種農業</t>
  </si>
  <si>
    <t>畜産</t>
  </si>
  <si>
    <t>農業サービス</t>
  </si>
  <si>
    <t>林業</t>
  </si>
  <si>
    <t>漁業</t>
  </si>
  <si>
    <t>鉱業</t>
  </si>
  <si>
    <t>飲食料品</t>
  </si>
  <si>
    <t>繊維製品</t>
  </si>
  <si>
    <t>パルプ・紙・木製品</t>
  </si>
  <si>
    <t>印刷・製版・製本</t>
  </si>
  <si>
    <t>化学製品</t>
  </si>
  <si>
    <t>石油・石炭製品</t>
  </si>
  <si>
    <t>プラスチック・ゴム製品</t>
  </si>
  <si>
    <t>窯業・土石製品</t>
  </si>
  <si>
    <t>鉄鋼・非鉄金属</t>
  </si>
  <si>
    <t>金属製品</t>
  </si>
  <si>
    <t>生産用・業務用機械</t>
  </si>
  <si>
    <t>電気機械・情報通信機器</t>
  </si>
  <si>
    <t>輸送機械</t>
  </si>
  <si>
    <t>建築</t>
  </si>
  <si>
    <t>土木</t>
  </si>
  <si>
    <t>電力・ガス・熱供給</t>
  </si>
  <si>
    <t>水道</t>
  </si>
  <si>
    <t>廃棄物処理</t>
  </si>
  <si>
    <t>商業</t>
  </si>
  <si>
    <t>金融・保険</t>
  </si>
  <si>
    <t>不動産</t>
  </si>
  <si>
    <t>運輸・郵便</t>
  </si>
  <si>
    <t>情報通信</t>
  </si>
  <si>
    <t>公務</t>
  </si>
  <si>
    <t>教育・研究</t>
  </si>
  <si>
    <t>医療・福祉</t>
  </si>
  <si>
    <t>他に分類されない会員制団体</t>
  </si>
  <si>
    <t>対事業所サービス</t>
  </si>
  <si>
    <t>対個人サービス</t>
  </si>
  <si>
    <t>事務用品</t>
  </si>
  <si>
    <t>分類不明</t>
  </si>
  <si>
    <t>その他の製造工業製品</t>
  </si>
  <si>
    <t>その他の製造工業製品</t>
    <phoneticPr fontId="2"/>
  </si>
  <si>
    <t>内生部門計</t>
  </si>
  <si>
    <t>国内生産額</t>
  </si>
  <si>
    <t>t-CO2</t>
  </si>
  <si>
    <t>t-CO2eq</t>
  </si>
  <si>
    <t>米</t>
  </si>
  <si>
    <t>麦類</t>
  </si>
  <si>
    <t>いも類</t>
  </si>
  <si>
    <t>豆類</t>
  </si>
  <si>
    <t>野菜</t>
  </si>
  <si>
    <t>果実</t>
  </si>
  <si>
    <t>砂糖原料作物</t>
  </si>
  <si>
    <t>飲料用作物</t>
  </si>
  <si>
    <t>その他の食用耕種作物</t>
  </si>
  <si>
    <t>飼料作物</t>
  </si>
  <si>
    <t>種苗</t>
  </si>
  <si>
    <t>花き・花木類</t>
  </si>
  <si>
    <t>その他の非食用耕種作物</t>
  </si>
  <si>
    <t>酪農</t>
  </si>
  <si>
    <t>肉用牛</t>
  </si>
  <si>
    <t>豚</t>
  </si>
  <si>
    <t>鶏卵</t>
  </si>
  <si>
    <t>肉鶏</t>
  </si>
  <si>
    <t>その他の畜産</t>
  </si>
  <si>
    <t>獣医業</t>
  </si>
  <si>
    <t>農業サービス（獣医業を除く。）</t>
  </si>
  <si>
    <t>育林</t>
  </si>
  <si>
    <t>素材</t>
  </si>
  <si>
    <t>特用林産物（狩猟業を含む。）</t>
  </si>
  <si>
    <t>海面漁業</t>
  </si>
  <si>
    <t>海面養殖業</t>
  </si>
  <si>
    <t>内水面漁業・養殖業</t>
  </si>
  <si>
    <t>石炭・原油・天然ガス</t>
  </si>
  <si>
    <t>砂利・採石</t>
  </si>
  <si>
    <t>砕石</t>
  </si>
  <si>
    <t>その他の鉱物</t>
  </si>
  <si>
    <t>食肉</t>
  </si>
  <si>
    <t>酪農品</t>
  </si>
  <si>
    <t>その他の畜産食料品</t>
  </si>
  <si>
    <t>冷凍魚介類</t>
  </si>
  <si>
    <t>塩・干・くん製品</t>
  </si>
  <si>
    <t>水産びん・かん詰</t>
  </si>
  <si>
    <t>ねり製品</t>
  </si>
  <si>
    <t>その他の水産食料品</t>
  </si>
  <si>
    <t>精穀</t>
  </si>
  <si>
    <t>製粉</t>
  </si>
  <si>
    <t>めん類</t>
  </si>
  <si>
    <t>パン類</t>
  </si>
  <si>
    <t>菓子類</t>
  </si>
  <si>
    <t>農産保存食料品</t>
  </si>
  <si>
    <t>砂糖</t>
  </si>
  <si>
    <t>でん粉</t>
  </si>
  <si>
    <t>ぶどう糖・水あめ・異性化糖</t>
  </si>
  <si>
    <t>動植物油脂</t>
  </si>
  <si>
    <t>調味料</t>
  </si>
  <si>
    <t>冷凍調理食品</t>
  </si>
  <si>
    <t>レトルト食品</t>
  </si>
  <si>
    <t>そう菜・すし・弁当</t>
  </si>
  <si>
    <t>その他の食料品</t>
  </si>
  <si>
    <t>清酒</t>
  </si>
  <si>
    <t>ビール類</t>
  </si>
  <si>
    <t>ウイスキー類</t>
  </si>
  <si>
    <t>その他の酒類</t>
  </si>
  <si>
    <t>茶・コーヒー</t>
  </si>
  <si>
    <t>清涼飲料</t>
  </si>
  <si>
    <t>製氷</t>
  </si>
  <si>
    <t>飼料</t>
  </si>
  <si>
    <t>有機質肥料（別掲を除く。）</t>
  </si>
  <si>
    <t>たばこ</t>
  </si>
  <si>
    <t>紡績糸</t>
  </si>
  <si>
    <t>綿・スフ織物（合繊短繊維織物を含む。）</t>
  </si>
  <si>
    <t>絹・人絹織物（合繊長繊維織物を含む。）</t>
  </si>
  <si>
    <t>その他の織物</t>
  </si>
  <si>
    <t>ニット生地</t>
  </si>
  <si>
    <t>染色整理</t>
  </si>
  <si>
    <t>その他の繊維工業製品</t>
  </si>
  <si>
    <t>織物製衣服</t>
  </si>
  <si>
    <t>ニット製衣服</t>
  </si>
  <si>
    <t>その他の衣服・身の回り品</t>
  </si>
  <si>
    <t>寝具</t>
  </si>
  <si>
    <t>じゅうたん・床敷物</t>
  </si>
  <si>
    <t>その他の繊維既製品</t>
  </si>
  <si>
    <t>製材</t>
  </si>
  <si>
    <t>合板・集成材</t>
  </si>
  <si>
    <t>木材チップ</t>
  </si>
  <si>
    <t>その他の木製品</t>
  </si>
  <si>
    <t>木製家具</t>
  </si>
  <si>
    <t>金属製家具</t>
  </si>
  <si>
    <t>木製建具</t>
  </si>
  <si>
    <t>その他の家具・装備品</t>
  </si>
  <si>
    <t>パルプ</t>
  </si>
  <si>
    <t>洋紙・和紙</t>
  </si>
  <si>
    <t>板紙</t>
  </si>
  <si>
    <t>段ボール</t>
  </si>
  <si>
    <t>塗工紙・建設用加工紙</t>
  </si>
  <si>
    <t>段ボール箱</t>
  </si>
  <si>
    <t>その他の紙製容器</t>
  </si>
  <si>
    <t>紙製衛生材料・用品</t>
  </si>
  <si>
    <t>その他のパルプ・紙・紙加工品</t>
  </si>
  <si>
    <t>化学肥料</t>
  </si>
  <si>
    <t>ソーダ工業製品</t>
  </si>
  <si>
    <t>無機顔料</t>
  </si>
  <si>
    <t>圧縮ガス・液化ガス</t>
  </si>
  <si>
    <t>塩</t>
  </si>
  <si>
    <t>その他の無機化学工業製品</t>
  </si>
  <si>
    <t>石油化学基礎製品</t>
  </si>
  <si>
    <t>石油化学系芳香族製品</t>
  </si>
  <si>
    <t>脂肪族中間物</t>
  </si>
  <si>
    <t>環式中間物・合成染料・有機顔料</t>
  </si>
  <si>
    <t>合成ゴム</t>
  </si>
  <si>
    <t>メタン誘導品</t>
  </si>
  <si>
    <t>可塑剤</t>
  </si>
  <si>
    <t>その他の有機化学工業製品</t>
  </si>
  <si>
    <t>熱硬化性樹脂</t>
  </si>
  <si>
    <t>熱可塑性樹脂</t>
  </si>
  <si>
    <t>高機能性樹脂</t>
  </si>
  <si>
    <t>その他の合成樹脂</t>
  </si>
  <si>
    <t>化学繊維</t>
  </si>
  <si>
    <t>医薬品</t>
  </si>
  <si>
    <t>油脂加工製品・界面活性剤</t>
  </si>
  <si>
    <t>化粧品・歯磨</t>
  </si>
  <si>
    <t>塗料</t>
  </si>
  <si>
    <t>印刷インキ</t>
  </si>
  <si>
    <t>農薬</t>
  </si>
  <si>
    <t>ゼラチン・接着剤</t>
  </si>
  <si>
    <t>写真感光材料</t>
  </si>
  <si>
    <t>その他の化学最終製品</t>
  </si>
  <si>
    <t>石油製品</t>
  </si>
  <si>
    <t>石炭製品</t>
  </si>
  <si>
    <t>舗装材料</t>
  </si>
  <si>
    <t>プラスチック製品</t>
  </si>
  <si>
    <t>タイヤ・チューブ</t>
  </si>
  <si>
    <t>その他のゴム製品</t>
  </si>
  <si>
    <t>革製履物</t>
  </si>
  <si>
    <t>なめし革・革製品・毛皮（革製履物を除く。）</t>
  </si>
  <si>
    <t>板ガラス・安全ガラス</t>
  </si>
  <si>
    <t>ガラス繊維・同製品</t>
  </si>
  <si>
    <t>その他のガラス製品</t>
  </si>
  <si>
    <t>セメント</t>
  </si>
  <si>
    <t>生コンクリート</t>
  </si>
  <si>
    <t>セメント製品</t>
  </si>
  <si>
    <t>陶磁器</t>
  </si>
  <si>
    <t>耐火物</t>
  </si>
  <si>
    <t>その他の建設用土石製品</t>
  </si>
  <si>
    <t>炭素・黒鉛製品</t>
  </si>
  <si>
    <t>研磨材</t>
  </si>
  <si>
    <t>その他の窯業・土石製品</t>
  </si>
  <si>
    <t>銑鉄</t>
  </si>
  <si>
    <t>フェロアロイ</t>
  </si>
  <si>
    <t>粗鋼（転炉）</t>
  </si>
  <si>
    <t>粗鋼（電気炉）</t>
  </si>
  <si>
    <t>鉄屑</t>
  </si>
  <si>
    <t>熱間圧延鋼材</t>
  </si>
  <si>
    <t>鋼管</t>
  </si>
  <si>
    <t>冷間仕上鋼材</t>
  </si>
  <si>
    <t>めっき鋼材</t>
  </si>
  <si>
    <t>鋳鍛鋼</t>
  </si>
  <si>
    <t>鋳鉄管</t>
  </si>
  <si>
    <t>鋳鉄品・鍛工品（鉄）</t>
  </si>
  <si>
    <t>鉄鋼シャースリット業</t>
  </si>
  <si>
    <t>その他の鉄鋼製品</t>
  </si>
  <si>
    <t>銅</t>
  </si>
  <si>
    <t>鉛・亜鉛（再生を含む。）</t>
  </si>
  <si>
    <t>アルミニウム（再生を含む。）</t>
  </si>
  <si>
    <t>その他の非鉄金属地金</t>
  </si>
  <si>
    <t>非鉄金属屑</t>
  </si>
  <si>
    <t>電線・ケーブル</t>
  </si>
  <si>
    <t>光ファイバケーブル</t>
  </si>
  <si>
    <t>伸銅品</t>
  </si>
  <si>
    <t>アルミ圧延製品</t>
  </si>
  <si>
    <t>非鉄金属素形材</t>
  </si>
  <si>
    <t>核燃料</t>
  </si>
  <si>
    <t>その他の非鉄金属製品</t>
  </si>
  <si>
    <t>建設用金属製品</t>
  </si>
  <si>
    <t>建築用金属製品</t>
  </si>
  <si>
    <t>ガス・石油機器・暖房・調理装置</t>
  </si>
  <si>
    <t>ボルト・ナット・リベット・スプリング</t>
  </si>
  <si>
    <t>金属製容器・製缶板金製品</t>
  </si>
  <si>
    <t>配管工事附属品・粉末や金製品・道具類</t>
  </si>
  <si>
    <t>その他の金属製品</t>
  </si>
  <si>
    <t>ボイラ</t>
  </si>
  <si>
    <t>タービン</t>
  </si>
  <si>
    <t>原動機</t>
  </si>
  <si>
    <t>ポンプ・圧縮機</t>
  </si>
  <si>
    <t>運搬機械</t>
  </si>
  <si>
    <t>冷凍機・温湿調整装置</t>
  </si>
  <si>
    <t>ベアリング</t>
  </si>
  <si>
    <t>その他のはん用機械</t>
  </si>
  <si>
    <t>農業用機械</t>
  </si>
  <si>
    <t>建設・鉱山機械</t>
  </si>
  <si>
    <t>繊維機械</t>
  </si>
  <si>
    <t>生活関連産業用機械</t>
  </si>
  <si>
    <t>化学機械</t>
  </si>
  <si>
    <t>鋳造装置・プラスチック加工機械</t>
  </si>
  <si>
    <t>金属工作機械</t>
  </si>
  <si>
    <t>金属加工機械</t>
  </si>
  <si>
    <t>機械工具</t>
  </si>
  <si>
    <t>半導体製造装置</t>
  </si>
  <si>
    <t>金型</t>
  </si>
  <si>
    <t>真空装置・真空機器</t>
  </si>
  <si>
    <t>ロボット</t>
  </si>
  <si>
    <t>その他の生産用機械</t>
  </si>
  <si>
    <t>複写機</t>
  </si>
  <si>
    <t>その他の事務用機械</t>
  </si>
  <si>
    <t>サービス用・娯楽用機器</t>
  </si>
  <si>
    <t>計測機器</t>
  </si>
  <si>
    <t>医療用機械器具</t>
  </si>
  <si>
    <t>光学機械・レンズ</t>
  </si>
  <si>
    <t>武器</t>
  </si>
  <si>
    <t>半導体素子</t>
  </si>
  <si>
    <t>集積回路</t>
  </si>
  <si>
    <t>液晶パネル</t>
  </si>
  <si>
    <t>フラットパネル・電子管</t>
  </si>
  <si>
    <t>記録メディア</t>
  </si>
  <si>
    <t>電子回路</t>
  </si>
  <si>
    <t>その他の電子部品</t>
  </si>
  <si>
    <t>回転電気機械</t>
  </si>
  <si>
    <t>変圧器・変成器</t>
  </si>
  <si>
    <t>開閉制御装置・配電盤</t>
  </si>
  <si>
    <t>配線器具</t>
  </si>
  <si>
    <t>内燃機関電装品</t>
  </si>
  <si>
    <t>その他の産業用電気機器</t>
  </si>
  <si>
    <t>民生用エアコンディショナ</t>
  </si>
  <si>
    <t>民生用電気機器（エアコンを除く。）</t>
  </si>
  <si>
    <t>電子応用装置</t>
  </si>
  <si>
    <t>電気計測器</t>
  </si>
  <si>
    <t>電球類</t>
  </si>
  <si>
    <t>電気照明器具</t>
  </si>
  <si>
    <t>電池</t>
  </si>
  <si>
    <t>その他の電気機械器具</t>
  </si>
  <si>
    <t>有線電気通信機器</t>
  </si>
  <si>
    <t>携帯電話機</t>
  </si>
  <si>
    <t>無線電気通信機器（携帯電話機を除く。）</t>
  </si>
  <si>
    <t>ラジオ・テレビ受信機</t>
  </si>
  <si>
    <t>その他の電気通信機器</t>
  </si>
  <si>
    <t>ビデオ機器・デジタルカメラ</t>
  </si>
  <si>
    <t>電気音響機器</t>
  </si>
  <si>
    <t>パーソナルコンピュータ</t>
  </si>
  <si>
    <t>電子計算機本体（パソコンを除く。）</t>
  </si>
  <si>
    <t>電子計算機附属装置</t>
  </si>
  <si>
    <t>乗用車</t>
  </si>
  <si>
    <t>トラック・バス・その他の自動車</t>
  </si>
  <si>
    <t>二輪自動車</t>
  </si>
  <si>
    <t>自動車用内燃機関</t>
  </si>
  <si>
    <t>自動車部品</t>
  </si>
  <si>
    <t>鋼船</t>
  </si>
  <si>
    <t>その他の船舶</t>
  </si>
  <si>
    <t>舶用内燃機関</t>
  </si>
  <si>
    <t>船舶修理</t>
  </si>
  <si>
    <t>鉄道車両</t>
  </si>
  <si>
    <t>鉄道車両修理</t>
  </si>
  <si>
    <t>航空機</t>
  </si>
  <si>
    <t>航空機修理</t>
  </si>
  <si>
    <t>自転車</t>
  </si>
  <si>
    <t>その他の輸送機械</t>
  </si>
  <si>
    <t>がん具</t>
  </si>
  <si>
    <t>運動用品</t>
  </si>
  <si>
    <t>身辺細貨品</t>
  </si>
  <si>
    <t>時計</t>
  </si>
  <si>
    <t>楽器</t>
  </si>
  <si>
    <t>筆記具・文具</t>
  </si>
  <si>
    <t>畳・わら加工品</t>
  </si>
  <si>
    <t>情報記録物</t>
  </si>
  <si>
    <t>再生資源回収・加工処理</t>
  </si>
  <si>
    <t>住宅建築（木造）</t>
  </si>
  <si>
    <t>住宅建築（非木造）</t>
  </si>
  <si>
    <t>非住宅建築（木造）</t>
  </si>
  <si>
    <t>非住宅建築（非木造）</t>
  </si>
  <si>
    <t>建設補修</t>
  </si>
  <si>
    <t>道路関係公共事業</t>
  </si>
  <si>
    <t>河川・下水道・その他の公共事業</t>
  </si>
  <si>
    <t>農林関係公共事業</t>
  </si>
  <si>
    <t>鉄道軌道建設</t>
  </si>
  <si>
    <t>電力施設建設</t>
  </si>
  <si>
    <t>電気通信施設建設</t>
  </si>
  <si>
    <t>その他の土木建設</t>
  </si>
  <si>
    <t>事業用電力</t>
  </si>
  <si>
    <t>自家発電</t>
  </si>
  <si>
    <t>都市ガス</t>
  </si>
  <si>
    <t>熱供給業</t>
  </si>
  <si>
    <t>上水道・簡易水道</t>
  </si>
  <si>
    <t>工業用水</t>
  </si>
  <si>
    <t>下水道★★</t>
  </si>
  <si>
    <t>廃棄物処理（公営）★★</t>
  </si>
  <si>
    <t>卸売</t>
  </si>
  <si>
    <t>小売</t>
  </si>
  <si>
    <t>金融</t>
  </si>
  <si>
    <t>生命保険</t>
  </si>
  <si>
    <t>損害保険</t>
  </si>
  <si>
    <t>不動産仲介・管理業</t>
  </si>
  <si>
    <t>不動産賃貸業</t>
  </si>
  <si>
    <t>住宅賃貸料</t>
  </si>
  <si>
    <t>住宅賃貸料（帰属家賃）</t>
  </si>
  <si>
    <t>鉄道旅客輸送</t>
  </si>
  <si>
    <t>鉄道貨物輸送</t>
  </si>
  <si>
    <t>バス</t>
  </si>
  <si>
    <t>ハイヤー・タクシー</t>
  </si>
  <si>
    <t>道路貨物輸送（自家輸送を除く。）</t>
  </si>
  <si>
    <t>自家輸送（旅客自動車）</t>
  </si>
  <si>
    <t>自家輸送（貨物自動車）</t>
  </si>
  <si>
    <t>外洋輸送</t>
  </si>
  <si>
    <t>沿海・内水面輸送</t>
  </si>
  <si>
    <t>港湾運送</t>
  </si>
  <si>
    <t>航空輸送</t>
  </si>
  <si>
    <t>貨物利用運送</t>
  </si>
  <si>
    <t>倉庫</t>
  </si>
  <si>
    <t>こん包</t>
  </si>
  <si>
    <t>道路輸送施設提供</t>
  </si>
  <si>
    <t>水運施設管理（国公営）★★</t>
  </si>
  <si>
    <t>水運施設管理</t>
  </si>
  <si>
    <t>水運附帯サービス</t>
  </si>
  <si>
    <t>航空施設管理（公営）★★</t>
  </si>
  <si>
    <t>航空施設管理</t>
  </si>
  <si>
    <t>航空附帯サービス</t>
  </si>
  <si>
    <t>旅行・その他の運輸附帯サービス</t>
  </si>
  <si>
    <t>郵便・信書便</t>
  </si>
  <si>
    <t>固定電気通信</t>
  </si>
  <si>
    <t>移動電気通信</t>
  </si>
  <si>
    <t>電気通信に附帯するサービス</t>
  </si>
  <si>
    <t>公共放送</t>
  </si>
  <si>
    <t>民間放送</t>
  </si>
  <si>
    <t>有線放送</t>
  </si>
  <si>
    <t>情報サービス</t>
  </si>
  <si>
    <t>インターネット附随サービス</t>
  </si>
  <si>
    <t>映像・音声・文字情報制作（新聞・出版を除く。）</t>
  </si>
  <si>
    <t>新聞</t>
  </si>
  <si>
    <t>出版</t>
  </si>
  <si>
    <t>公務（中央）★★</t>
  </si>
  <si>
    <t>公務（地方）★★</t>
  </si>
  <si>
    <t>学校教育（国公立）★★</t>
  </si>
  <si>
    <t>学校教育（私立）★</t>
  </si>
  <si>
    <t>学校給食（国公立）★★</t>
  </si>
  <si>
    <t>学校給食（私立）★</t>
  </si>
  <si>
    <t>社会教育（国公立）★★</t>
  </si>
  <si>
    <t>社会教育（非営利）★</t>
  </si>
  <si>
    <t>その他の教育訓練機関（国公立）★★</t>
  </si>
  <si>
    <t>その他の教育訓練機関</t>
  </si>
  <si>
    <t>自然科学研究機関（国公立）★★</t>
  </si>
  <si>
    <t>人文・社会科学研究機関（国公立）★★</t>
  </si>
  <si>
    <t>自然科学研究機関（非営利）★</t>
  </si>
  <si>
    <t>人文・社会科学研究機関（非営利）★</t>
  </si>
  <si>
    <t>自然科学研究機関</t>
  </si>
  <si>
    <t>人文・社会科学研究機関</t>
  </si>
  <si>
    <t>企業内研究開発</t>
  </si>
  <si>
    <t>医療（入院診療）</t>
  </si>
  <si>
    <t>医療（入院外診療）</t>
  </si>
  <si>
    <t>医療（歯科診療）</t>
  </si>
  <si>
    <t>医療（調剤）</t>
  </si>
  <si>
    <t>医療（その他の医療サービス）</t>
  </si>
  <si>
    <t>保健衛生（国公立）★★</t>
  </si>
  <si>
    <t>保健衛生</t>
  </si>
  <si>
    <t>社会保険事業★★</t>
  </si>
  <si>
    <t>社会福祉（国公立）★★</t>
  </si>
  <si>
    <t>社会福祉（非営利）★</t>
  </si>
  <si>
    <t>社会福祉</t>
  </si>
  <si>
    <t>保育所</t>
  </si>
  <si>
    <t>介護（施設サービス）</t>
  </si>
  <si>
    <t>介護（施設サービスを除く。）</t>
  </si>
  <si>
    <t>会員制企業団体</t>
  </si>
  <si>
    <t>対家計民間非営利団体（別掲を除く。）★</t>
  </si>
  <si>
    <t>物品賃貸業（貸自動車を除く。）</t>
  </si>
  <si>
    <t>貸自動車業</t>
  </si>
  <si>
    <t>広告</t>
  </si>
  <si>
    <t>自動車整備</t>
  </si>
  <si>
    <t>機械修理</t>
  </si>
  <si>
    <t>法務・財務・会計サービス</t>
  </si>
  <si>
    <t>土木建築サービス</t>
  </si>
  <si>
    <t>労働者派遣サービス</t>
  </si>
  <si>
    <t>建物サービス</t>
  </si>
  <si>
    <t>警備業</t>
  </si>
  <si>
    <t>その他の対事業所サービス</t>
  </si>
  <si>
    <t>宿泊業</t>
  </si>
  <si>
    <t>飲食店</t>
  </si>
  <si>
    <t>持ち帰り・配達飲食サービス</t>
  </si>
  <si>
    <t>洗濯業</t>
  </si>
  <si>
    <t>理容業</t>
  </si>
  <si>
    <t>美容業</t>
  </si>
  <si>
    <t>浴場業</t>
  </si>
  <si>
    <t>その他の洗濯・理容・美容・浴場業</t>
  </si>
  <si>
    <t>映画館</t>
  </si>
  <si>
    <t>興行場（映画館を除く。）・興行団</t>
  </si>
  <si>
    <t>競輪・競馬等の競走場・競技団</t>
  </si>
  <si>
    <t>スポーツ施設提供業・公園・遊園地</t>
  </si>
  <si>
    <t>遊戯場</t>
  </si>
  <si>
    <t>その他の娯楽</t>
  </si>
  <si>
    <t>写真業</t>
  </si>
  <si>
    <t>冠婚葬祭業</t>
  </si>
  <si>
    <t>個人教授業</t>
  </si>
  <si>
    <t>各種修理業（別掲を除く。）</t>
  </si>
  <si>
    <t>その他の対個人サービス</t>
  </si>
  <si>
    <t>家計外消費支出（列）</t>
  </si>
  <si>
    <t>家計消費支出</t>
  </si>
  <si>
    <t>国内生産額</t>
    <rPh sb="0" eb="2">
      <t>コクナイ</t>
    </rPh>
    <rPh sb="2" eb="4">
      <t>セイサン</t>
    </rPh>
    <rPh sb="4" eb="5">
      <t>ガク</t>
    </rPh>
    <phoneticPr fontId="1"/>
  </si>
  <si>
    <t>直接HFCs排出量</t>
    <rPh sb="0" eb="2">
      <t>チョクセツ</t>
    </rPh>
    <rPh sb="6" eb="8">
      <t>ハイシュツ</t>
    </rPh>
    <rPh sb="8" eb="9">
      <t>リョウ</t>
    </rPh>
    <phoneticPr fontId="1"/>
  </si>
  <si>
    <t>直接PFCs排出量</t>
    <rPh sb="0" eb="2">
      <t>チョクセツ</t>
    </rPh>
    <rPh sb="6" eb="8">
      <t>ハイシュツ</t>
    </rPh>
    <rPh sb="8" eb="9">
      <t>リョウ</t>
    </rPh>
    <phoneticPr fontId="1"/>
  </si>
  <si>
    <t>直接GHG排出量</t>
    <rPh sb="0" eb="2">
      <t>チョクセツ</t>
    </rPh>
    <rPh sb="5" eb="7">
      <t>ハイシュツ</t>
    </rPh>
    <rPh sb="7" eb="8">
      <t>リョウ</t>
    </rPh>
    <phoneticPr fontId="1"/>
  </si>
  <si>
    <t>列コード</t>
    <rPh sb="0" eb="1">
      <t>レツ</t>
    </rPh>
    <phoneticPr fontId="1"/>
  </si>
  <si>
    <t>部門名</t>
    <rPh sb="0" eb="2">
      <t>ブモン</t>
    </rPh>
    <rPh sb="2" eb="3">
      <t>メイ</t>
    </rPh>
    <phoneticPr fontId="1"/>
  </si>
  <si>
    <t>単位（生産者価格ベース）</t>
    <rPh sb="0" eb="2">
      <t>タンイ</t>
    </rPh>
    <rPh sb="3" eb="5">
      <t>セイサン</t>
    </rPh>
    <rPh sb="5" eb="6">
      <t>シャ</t>
    </rPh>
    <rPh sb="6" eb="8">
      <t>カカク</t>
    </rPh>
    <phoneticPr fontId="1"/>
  </si>
  <si>
    <t>百万円</t>
    <rPh sb="0" eb="3">
      <t>ヒャクマンエン</t>
    </rPh>
    <phoneticPr fontId="1"/>
  </si>
  <si>
    <t>011101</t>
  </si>
  <si>
    <t>011102</t>
  </si>
  <si>
    <t>011201</t>
  </si>
  <si>
    <t>011202</t>
  </si>
  <si>
    <t>0113001</t>
  </si>
  <si>
    <t>011401</t>
  </si>
  <si>
    <t>011501</t>
  </si>
  <si>
    <t>011502</t>
  </si>
  <si>
    <t>011509</t>
  </si>
  <si>
    <t>011601</t>
  </si>
  <si>
    <t>011602</t>
  </si>
  <si>
    <t>011603</t>
  </si>
  <si>
    <t>011609</t>
  </si>
  <si>
    <t>012101</t>
  </si>
  <si>
    <t>012102</t>
  </si>
  <si>
    <t>012103</t>
  </si>
  <si>
    <t>012104</t>
  </si>
  <si>
    <t>012105</t>
  </si>
  <si>
    <t>012109</t>
  </si>
  <si>
    <t>013101</t>
  </si>
  <si>
    <t>013102</t>
  </si>
  <si>
    <t>015101</t>
  </si>
  <si>
    <t>015201</t>
  </si>
  <si>
    <t>015301</t>
  </si>
  <si>
    <t>017101</t>
  </si>
  <si>
    <t>017102</t>
  </si>
  <si>
    <t>0172001</t>
  </si>
  <si>
    <t>061101</t>
  </si>
  <si>
    <t>062101</t>
  </si>
  <si>
    <t>062102</t>
  </si>
  <si>
    <t>062909</t>
  </si>
  <si>
    <t>111101</t>
  </si>
  <si>
    <t>111102</t>
  </si>
  <si>
    <t>111109</t>
  </si>
  <si>
    <t>111201</t>
  </si>
  <si>
    <t>111202</t>
  </si>
  <si>
    <t>111203</t>
  </si>
  <si>
    <t>111204</t>
  </si>
  <si>
    <t>111209</t>
  </si>
  <si>
    <t>計</t>
    <rPh sb="0" eb="1">
      <t>ケイ</t>
    </rPh>
    <phoneticPr fontId="5"/>
  </si>
  <si>
    <t>111301</t>
  </si>
  <si>
    <t>111302</t>
  </si>
  <si>
    <t>111401</t>
  </si>
  <si>
    <t>111402</t>
  </si>
  <si>
    <t>111403</t>
  </si>
  <si>
    <t>111501</t>
  </si>
  <si>
    <t>111601</t>
  </si>
  <si>
    <t>111602</t>
  </si>
  <si>
    <t>111603</t>
  </si>
  <si>
    <t>111604</t>
  </si>
  <si>
    <t>111605</t>
  </si>
  <si>
    <t>111901</t>
  </si>
  <si>
    <t>111902</t>
  </si>
  <si>
    <t>111903</t>
  </si>
  <si>
    <t>111909</t>
  </si>
  <si>
    <t>112101</t>
  </si>
  <si>
    <t>112102</t>
  </si>
  <si>
    <t>112103</t>
  </si>
  <si>
    <t>112109</t>
  </si>
  <si>
    <t>112901</t>
  </si>
  <si>
    <t>112902</t>
  </si>
  <si>
    <t>112903</t>
  </si>
  <si>
    <t>113101</t>
  </si>
  <si>
    <t>113102</t>
  </si>
  <si>
    <t>114101</t>
  </si>
  <si>
    <t>151101</t>
  </si>
  <si>
    <t>151201</t>
  </si>
  <si>
    <t>151202</t>
  </si>
  <si>
    <t>151209</t>
  </si>
  <si>
    <t>151301</t>
  </si>
  <si>
    <t>151401</t>
  </si>
  <si>
    <t>151909</t>
  </si>
  <si>
    <t>152101</t>
  </si>
  <si>
    <t>152102</t>
  </si>
  <si>
    <t>152209</t>
  </si>
  <si>
    <t>152901</t>
  </si>
  <si>
    <t>152902</t>
  </si>
  <si>
    <t>152909</t>
  </si>
  <si>
    <t>161101</t>
  </si>
  <si>
    <t>161102</t>
  </si>
  <si>
    <t>161103</t>
  </si>
  <si>
    <t>161909</t>
  </si>
  <si>
    <t>162101</t>
  </si>
  <si>
    <t>162102</t>
  </si>
  <si>
    <t>162103</t>
  </si>
  <si>
    <t>162109</t>
  </si>
  <si>
    <t>163101</t>
  </si>
  <si>
    <t>163201</t>
  </si>
  <si>
    <t>163202</t>
  </si>
  <si>
    <t>163301</t>
  </si>
  <si>
    <t>163302</t>
  </si>
  <si>
    <t>164101</t>
  </si>
  <si>
    <t>164109</t>
  </si>
  <si>
    <t>164901</t>
  </si>
  <si>
    <t>164909</t>
  </si>
  <si>
    <t>191101</t>
  </si>
  <si>
    <t>201101</t>
  </si>
  <si>
    <t>202101</t>
  </si>
  <si>
    <t>202901</t>
  </si>
  <si>
    <t>202902</t>
  </si>
  <si>
    <t>202903</t>
  </si>
  <si>
    <t>202909</t>
  </si>
  <si>
    <t>203101</t>
  </si>
  <si>
    <t>203102</t>
  </si>
  <si>
    <t>204101</t>
  </si>
  <si>
    <t>204102</t>
  </si>
  <si>
    <t>204201</t>
  </si>
  <si>
    <t>204901</t>
  </si>
  <si>
    <t>204902</t>
  </si>
  <si>
    <t>204909</t>
  </si>
  <si>
    <t>205101</t>
  </si>
  <si>
    <t>205102</t>
  </si>
  <si>
    <t>205103</t>
  </si>
  <si>
    <t>205109</t>
  </si>
  <si>
    <t>206101</t>
  </si>
  <si>
    <t>207101</t>
  </si>
  <si>
    <t>208101</t>
  </si>
  <si>
    <t>208201</t>
  </si>
  <si>
    <t>208301</t>
  </si>
  <si>
    <t>208302</t>
  </si>
  <si>
    <t>208401</t>
  </si>
  <si>
    <t>208901</t>
  </si>
  <si>
    <t>208902</t>
  </si>
  <si>
    <t>208909</t>
  </si>
  <si>
    <t>211101</t>
  </si>
  <si>
    <t>212101</t>
  </si>
  <si>
    <t>212102</t>
  </si>
  <si>
    <t>221101</t>
  </si>
  <si>
    <t>222101</t>
  </si>
  <si>
    <t>222909</t>
  </si>
  <si>
    <t>231101</t>
  </si>
  <si>
    <t>231201</t>
  </si>
  <si>
    <t>251101</t>
  </si>
  <si>
    <t>251102</t>
  </si>
  <si>
    <t>251109</t>
  </si>
  <si>
    <t>252101</t>
  </si>
  <si>
    <t>252102</t>
  </si>
  <si>
    <t>252103</t>
  </si>
  <si>
    <t>253101</t>
  </si>
  <si>
    <t>259101</t>
  </si>
  <si>
    <t>259109</t>
  </si>
  <si>
    <t>259901</t>
  </si>
  <si>
    <t>259902</t>
  </si>
  <si>
    <t>259909</t>
  </si>
  <si>
    <t>261101</t>
  </si>
  <si>
    <t>261102</t>
  </si>
  <si>
    <t>261103</t>
  </si>
  <si>
    <t>261104</t>
  </si>
  <si>
    <t>2612011</t>
  </si>
  <si>
    <t>262101</t>
  </si>
  <si>
    <t>262201</t>
  </si>
  <si>
    <t>262301</t>
  </si>
  <si>
    <t>262302</t>
  </si>
  <si>
    <t>263101</t>
  </si>
  <si>
    <t>263102</t>
  </si>
  <si>
    <t>263103</t>
  </si>
  <si>
    <t>269901</t>
  </si>
  <si>
    <t>269909</t>
  </si>
  <si>
    <t>271101</t>
  </si>
  <si>
    <t>271102</t>
  </si>
  <si>
    <t>271103</t>
  </si>
  <si>
    <t>271109</t>
  </si>
  <si>
    <t>2712011</t>
  </si>
  <si>
    <t>272101</t>
  </si>
  <si>
    <t>272102</t>
  </si>
  <si>
    <t>272901</t>
  </si>
  <si>
    <t>272902</t>
  </si>
  <si>
    <t>272903</t>
  </si>
  <si>
    <t>272904</t>
  </si>
  <si>
    <t>272909</t>
  </si>
  <si>
    <t>281101</t>
  </si>
  <si>
    <t>281201</t>
  </si>
  <si>
    <t>289101</t>
  </si>
  <si>
    <t>289901</t>
  </si>
  <si>
    <t>289902</t>
  </si>
  <si>
    <t>289903</t>
  </si>
  <si>
    <t>289909</t>
  </si>
  <si>
    <t>291101</t>
  </si>
  <si>
    <t>291102</t>
  </si>
  <si>
    <t>291103</t>
  </si>
  <si>
    <t>291201</t>
  </si>
  <si>
    <t>291301</t>
  </si>
  <si>
    <t>291401</t>
  </si>
  <si>
    <t>291901</t>
  </si>
  <si>
    <t>291909</t>
  </si>
  <si>
    <t>301101</t>
  </si>
  <si>
    <t>301201</t>
  </si>
  <si>
    <t>301301</t>
  </si>
  <si>
    <t>301401</t>
  </si>
  <si>
    <t>301501</t>
  </si>
  <si>
    <t>301502</t>
  </si>
  <si>
    <t>301601</t>
  </si>
  <si>
    <t>301602</t>
  </si>
  <si>
    <t>301603</t>
  </si>
  <si>
    <t>301701</t>
  </si>
  <si>
    <t>301901</t>
  </si>
  <si>
    <t>301902</t>
  </si>
  <si>
    <t>301903</t>
  </si>
  <si>
    <t>301909</t>
  </si>
  <si>
    <t>311101</t>
  </si>
  <si>
    <t>311109</t>
  </si>
  <si>
    <t>311201</t>
  </si>
  <si>
    <t>311301</t>
  </si>
  <si>
    <t>311401</t>
  </si>
  <si>
    <t>311501</t>
  </si>
  <si>
    <t>311601</t>
  </si>
  <si>
    <t>321101</t>
  </si>
  <si>
    <t>321102</t>
  </si>
  <si>
    <t>321103</t>
  </si>
  <si>
    <t>321104</t>
  </si>
  <si>
    <t>329901</t>
  </si>
  <si>
    <t>329902</t>
  </si>
  <si>
    <t>329909</t>
  </si>
  <si>
    <t>331101</t>
  </si>
  <si>
    <t>331102</t>
  </si>
  <si>
    <t>331103</t>
  </si>
  <si>
    <t>331104</t>
  </si>
  <si>
    <t>331105</t>
  </si>
  <si>
    <t>331109</t>
  </si>
  <si>
    <t>332101</t>
  </si>
  <si>
    <t>332102</t>
  </si>
  <si>
    <t>333101</t>
  </si>
  <si>
    <t>333201</t>
  </si>
  <si>
    <t>339901</t>
  </si>
  <si>
    <t>339902</t>
  </si>
  <si>
    <t>339903</t>
  </si>
  <si>
    <t>339909</t>
  </si>
  <si>
    <t>341101</t>
  </si>
  <si>
    <t>341102</t>
  </si>
  <si>
    <t>341103</t>
  </si>
  <si>
    <t>341104</t>
  </si>
  <si>
    <t>341109</t>
  </si>
  <si>
    <t>341201</t>
  </si>
  <si>
    <t>341202</t>
  </si>
  <si>
    <t>342101</t>
  </si>
  <si>
    <t>342102</t>
  </si>
  <si>
    <t>342103</t>
  </si>
  <si>
    <t>351101</t>
  </si>
  <si>
    <t>352101</t>
  </si>
  <si>
    <t>352201</t>
  </si>
  <si>
    <t>353101</t>
  </si>
  <si>
    <t>353102</t>
  </si>
  <si>
    <t>354101</t>
  </si>
  <si>
    <t>354102</t>
  </si>
  <si>
    <t>354103</t>
  </si>
  <si>
    <t>354110</t>
  </si>
  <si>
    <t>359101</t>
  </si>
  <si>
    <t>359110</t>
  </si>
  <si>
    <t>359201</t>
  </si>
  <si>
    <t>359210</t>
  </si>
  <si>
    <t>359901</t>
  </si>
  <si>
    <t>359909</t>
  </si>
  <si>
    <t>391101</t>
  </si>
  <si>
    <t>391102</t>
  </si>
  <si>
    <t>391901</t>
  </si>
  <si>
    <t>391902</t>
  </si>
  <si>
    <t>391903</t>
  </si>
  <si>
    <t>391904</t>
  </si>
  <si>
    <t>391905</t>
  </si>
  <si>
    <t>391906</t>
  </si>
  <si>
    <t>391909</t>
  </si>
  <si>
    <t>392101</t>
  </si>
  <si>
    <t>411101</t>
  </si>
  <si>
    <t>411102</t>
  </si>
  <si>
    <t>411201</t>
  </si>
  <si>
    <t>411202</t>
  </si>
  <si>
    <t>412101</t>
  </si>
  <si>
    <t>413101</t>
  </si>
  <si>
    <t>413102</t>
  </si>
  <si>
    <t>413103</t>
  </si>
  <si>
    <t>419101</t>
  </si>
  <si>
    <t>419102</t>
  </si>
  <si>
    <t>419103</t>
  </si>
  <si>
    <t>419109</t>
  </si>
  <si>
    <t>4611001</t>
  </si>
  <si>
    <t>461103</t>
  </si>
  <si>
    <t>462101</t>
  </si>
  <si>
    <t>462201</t>
  </si>
  <si>
    <t>471101</t>
  </si>
  <si>
    <t>471102</t>
  </si>
  <si>
    <t>471103</t>
  </si>
  <si>
    <t>481101</t>
  </si>
  <si>
    <t>481102</t>
  </si>
  <si>
    <t>511101</t>
  </si>
  <si>
    <t>511201</t>
  </si>
  <si>
    <t>531101</t>
  </si>
  <si>
    <t>531201</t>
  </si>
  <si>
    <t>531202</t>
  </si>
  <si>
    <t>551101</t>
  </si>
  <si>
    <t>551102</t>
  </si>
  <si>
    <t>552101</t>
  </si>
  <si>
    <t>553101</t>
  </si>
  <si>
    <t>571101</t>
  </si>
  <si>
    <t>571201</t>
  </si>
  <si>
    <t>572101</t>
  </si>
  <si>
    <t>572102</t>
  </si>
  <si>
    <t>572201</t>
  </si>
  <si>
    <t>573101</t>
  </si>
  <si>
    <t>573201</t>
  </si>
  <si>
    <t>574101</t>
  </si>
  <si>
    <t>574201</t>
  </si>
  <si>
    <t>574301</t>
  </si>
  <si>
    <t>575101</t>
  </si>
  <si>
    <t>576101</t>
  </si>
  <si>
    <t>577101</t>
  </si>
  <si>
    <t>578101</t>
  </si>
  <si>
    <t>578901</t>
  </si>
  <si>
    <t>578902</t>
  </si>
  <si>
    <t>578903</t>
  </si>
  <si>
    <t>578904</t>
  </si>
  <si>
    <t>578905</t>
  </si>
  <si>
    <t>578906</t>
  </si>
  <si>
    <t>578907</t>
  </si>
  <si>
    <t>578909</t>
  </si>
  <si>
    <t>579101</t>
  </si>
  <si>
    <t>591101</t>
  </si>
  <si>
    <t>591102</t>
  </si>
  <si>
    <t>591103</t>
  </si>
  <si>
    <t>592101</t>
  </si>
  <si>
    <t>592102</t>
  </si>
  <si>
    <t>592103</t>
  </si>
  <si>
    <t>593101</t>
  </si>
  <si>
    <t>594101</t>
  </si>
  <si>
    <t>595101</t>
  </si>
  <si>
    <t>595102</t>
  </si>
  <si>
    <t>595103</t>
  </si>
  <si>
    <t>611101</t>
  </si>
  <si>
    <t>611201</t>
  </si>
  <si>
    <t>631101</t>
  </si>
  <si>
    <t>631102</t>
  </si>
  <si>
    <t>631103</t>
  </si>
  <si>
    <t>631104</t>
  </si>
  <si>
    <t>631201</t>
  </si>
  <si>
    <t>631202</t>
  </si>
  <si>
    <t>631203</t>
  </si>
  <si>
    <t>631204</t>
  </si>
  <si>
    <t>632101</t>
  </si>
  <si>
    <t>632102</t>
  </si>
  <si>
    <t>632103</t>
  </si>
  <si>
    <t>632104</t>
  </si>
  <si>
    <t>632105</t>
  </si>
  <si>
    <t>632106</t>
  </si>
  <si>
    <t>632201</t>
  </si>
  <si>
    <t>641101</t>
  </si>
  <si>
    <t>641102</t>
  </si>
  <si>
    <t>641103</t>
  </si>
  <si>
    <t>641104</t>
  </si>
  <si>
    <t>641105</t>
  </si>
  <si>
    <t>642101</t>
  </si>
  <si>
    <t>642102</t>
  </si>
  <si>
    <t>643101</t>
  </si>
  <si>
    <t>643102</t>
  </si>
  <si>
    <t>643103</t>
  </si>
  <si>
    <t>643104</t>
  </si>
  <si>
    <t>643105</t>
  </si>
  <si>
    <t>644101</t>
  </si>
  <si>
    <t>644102</t>
  </si>
  <si>
    <t>659901</t>
  </si>
  <si>
    <t>659902</t>
  </si>
  <si>
    <t>661101</t>
  </si>
  <si>
    <t>661201</t>
  </si>
  <si>
    <t>662101</t>
  </si>
  <si>
    <t>663110</t>
  </si>
  <si>
    <t>663210</t>
  </si>
  <si>
    <t>669901</t>
  </si>
  <si>
    <t>669902</t>
  </si>
  <si>
    <t>669903</t>
  </si>
  <si>
    <t>669904</t>
  </si>
  <si>
    <t>669905</t>
  </si>
  <si>
    <t>669909</t>
  </si>
  <si>
    <t>671101</t>
  </si>
  <si>
    <t>672101</t>
  </si>
  <si>
    <t>672102</t>
  </si>
  <si>
    <t>673101</t>
  </si>
  <si>
    <t>673102</t>
  </si>
  <si>
    <t>673103</t>
  </si>
  <si>
    <t>673104</t>
  </si>
  <si>
    <t>673109</t>
  </si>
  <si>
    <t>674101</t>
  </si>
  <si>
    <t>674102</t>
  </si>
  <si>
    <t>674103</t>
  </si>
  <si>
    <t>674104</t>
  </si>
  <si>
    <t>674105</t>
  </si>
  <si>
    <t>674109</t>
  </si>
  <si>
    <t>679901</t>
  </si>
  <si>
    <t>679902</t>
  </si>
  <si>
    <t>679903</t>
  </si>
  <si>
    <t>679904</t>
  </si>
  <si>
    <t>679909</t>
  </si>
  <si>
    <t>681100</t>
  </si>
  <si>
    <t>691100</t>
  </si>
  <si>
    <t>700000</t>
  </si>
  <si>
    <t>711100</t>
  </si>
  <si>
    <t>721100</t>
  </si>
  <si>
    <t>970000</t>
  </si>
  <si>
    <t>直接エネルギー消費量</t>
    <rPh sb="0" eb="2">
      <t>チョクセツ</t>
    </rPh>
    <rPh sb="7" eb="9">
      <t>ショウヒ</t>
    </rPh>
    <rPh sb="9" eb="10">
      <t>リョウ</t>
    </rPh>
    <phoneticPr fontId="1"/>
  </si>
  <si>
    <t>GJ</t>
  </si>
  <si>
    <t>営業余剰</t>
  </si>
  <si>
    <t>資本減耗引当</t>
  </si>
  <si>
    <t>粗付加価値部門計</t>
  </si>
  <si>
    <t>１　はじめに</t>
    <phoneticPr fontId="2"/>
  </si>
  <si>
    <t>２　利用上の注意</t>
    <rPh sb="2" eb="5">
      <t>リヨウジョウ</t>
    </rPh>
    <rPh sb="6" eb="8">
      <t>チュウイ</t>
    </rPh>
    <phoneticPr fontId="2"/>
  </si>
  <si>
    <t>はん用機械</t>
  </si>
  <si>
    <t>生産用機械</t>
  </si>
  <si>
    <t>業務用機械</t>
  </si>
  <si>
    <t>合計</t>
    <rPh sb="0" eb="2">
      <t>ゴウケイ</t>
    </rPh>
    <phoneticPr fontId="2"/>
  </si>
  <si>
    <t>耕種農業</t>
    <rPh sb="0" eb="2">
      <t>コウシュ</t>
    </rPh>
    <rPh sb="2" eb="4">
      <t>ノウギョウ</t>
    </rPh>
    <phoneticPr fontId="8"/>
  </si>
  <si>
    <t>鉄鋼・非鉄金属</t>
    <rPh sb="3" eb="7">
      <t>ヒテツキンゾク</t>
    </rPh>
    <phoneticPr fontId="8"/>
  </si>
  <si>
    <t>生産用・業務用機械</t>
    <rPh sb="4" eb="7">
      <t>ギョウムヨウ</t>
    </rPh>
    <rPh sb="7" eb="9">
      <t>キカイ</t>
    </rPh>
    <phoneticPr fontId="8"/>
  </si>
  <si>
    <t>電気機械・情報通信機器</t>
    <rPh sb="5" eb="7">
      <t>ジョウホウ</t>
    </rPh>
    <rPh sb="7" eb="9">
      <t>ツウシン</t>
    </rPh>
    <rPh sb="9" eb="11">
      <t>キキ</t>
    </rPh>
    <phoneticPr fontId="8"/>
  </si>
  <si>
    <t>建築</t>
    <rPh sb="0" eb="2">
      <t>ケンチク</t>
    </rPh>
    <phoneticPr fontId="8"/>
  </si>
  <si>
    <t>土木</t>
    <rPh sb="0" eb="2">
      <t>ドボク</t>
    </rPh>
    <phoneticPr fontId="8"/>
  </si>
  <si>
    <t>水道</t>
    <rPh sb="0" eb="2">
      <t>スイドウ</t>
    </rPh>
    <phoneticPr fontId="2"/>
  </si>
  <si>
    <t>事務用品</t>
    <rPh sb="0" eb="2">
      <t>ジム</t>
    </rPh>
    <rPh sb="2" eb="4">
      <t>ヨウヒン</t>
    </rPh>
    <phoneticPr fontId="8"/>
  </si>
  <si>
    <t>分類不明</t>
    <rPh sb="0" eb="2">
      <t>ブンルイ</t>
    </rPh>
    <rPh sb="2" eb="4">
      <t>フメイ</t>
    </rPh>
    <phoneticPr fontId="8"/>
  </si>
  <si>
    <t>一般政府消費支出</t>
  </si>
  <si>
    <t>県内総固定資本形成（公的）</t>
    <rPh sb="0" eb="1">
      <t>ケン</t>
    </rPh>
    <phoneticPr fontId="2"/>
  </si>
  <si>
    <t>県内総固定資本形成（民間）</t>
    <rPh sb="0" eb="1">
      <t>ケン</t>
    </rPh>
    <phoneticPr fontId="2"/>
  </si>
  <si>
    <t>在庫純増</t>
  </si>
  <si>
    <t>県内最終需要計</t>
    <rPh sb="0" eb="1">
      <t>ケン</t>
    </rPh>
    <phoneticPr fontId="2"/>
  </si>
  <si>
    <t>輸移出計</t>
    <rPh sb="0" eb="1">
      <t>ユ</t>
    </rPh>
    <rPh sb="1" eb="2">
      <t>イ</t>
    </rPh>
    <rPh sb="2" eb="3">
      <t>シュツ</t>
    </rPh>
    <rPh sb="3" eb="4">
      <t>ケイ</t>
    </rPh>
    <phoneticPr fontId="2"/>
  </si>
  <si>
    <t>最終需要計</t>
  </si>
  <si>
    <t>需要合計</t>
  </si>
  <si>
    <t>輸移入計</t>
    <rPh sb="0" eb="1">
      <t>ユ</t>
    </rPh>
    <rPh sb="1" eb="3">
      <t>イニュウ</t>
    </rPh>
    <rPh sb="3" eb="4">
      <t>ケイ</t>
    </rPh>
    <phoneticPr fontId="2"/>
  </si>
  <si>
    <t>県内生産額</t>
    <rPh sb="0" eb="1">
      <t>ケン</t>
    </rPh>
    <phoneticPr fontId="2"/>
  </si>
  <si>
    <t>廃棄物処理</t>
    <phoneticPr fontId="2"/>
  </si>
  <si>
    <t>家計外消費支出（行）</t>
  </si>
  <si>
    <t>雇用者所得</t>
    <rPh sb="0" eb="2">
      <t>コヨウ</t>
    </rPh>
    <rPh sb="2" eb="3">
      <t>シャ</t>
    </rPh>
    <rPh sb="3" eb="5">
      <t>ショトク</t>
    </rPh>
    <phoneticPr fontId="2"/>
  </si>
  <si>
    <t>間接税（関税・輸入品商品税を除く。）</t>
  </si>
  <si>
    <t>（控除）経常補助金</t>
  </si>
  <si>
    <t>米</t>
    <rPh sb="0" eb="1">
      <t>コメ</t>
    </rPh>
    <phoneticPr fontId="8"/>
  </si>
  <si>
    <t>耕種農業（米を除く）</t>
    <rPh sb="0" eb="2">
      <t>コウシュ</t>
    </rPh>
    <rPh sb="2" eb="4">
      <t>ノウギョウ</t>
    </rPh>
    <rPh sb="5" eb="6">
      <t>コメ</t>
    </rPh>
    <rPh sb="7" eb="8">
      <t>ノゾ</t>
    </rPh>
    <phoneticPr fontId="8"/>
  </si>
  <si>
    <t>その他の鉱業</t>
  </si>
  <si>
    <t>食肉・畜産食料品</t>
    <rPh sb="0" eb="2">
      <t>ショクニク</t>
    </rPh>
    <rPh sb="3" eb="5">
      <t>チクサン</t>
    </rPh>
    <rPh sb="5" eb="8">
      <t>ショクリョウヒン</t>
    </rPh>
    <phoneticPr fontId="8"/>
  </si>
  <si>
    <t>水産食料品</t>
  </si>
  <si>
    <t>精穀・製粉</t>
  </si>
  <si>
    <t>その他の食料品</t>
    <rPh sb="2" eb="3">
      <t>タ</t>
    </rPh>
    <rPh sb="4" eb="7">
      <t>ショクリョウヒン</t>
    </rPh>
    <phoneticPr fontId="8"/>
  </si>
  <si>
    <t>飲料</t>
  </si>
  <si>
    <t>飼料・有機質肥料（別掲を除く。）</t>
  </si>
  <si>
    <t>木材・木製品</t>
  </si>
  <si>
    <t>家具・装備品</t>
  </si>
  <si>
    <t>パルプ・紙・板紙・加工紙</t>
  </si>
  <si>
    <t>紙加工品</t>
  </si>
  <si>
    <t>化学製品</t>
    <rPh sb="0" eb="2">
      <t>カガク</t>
    </rPh>
    <rPh sb="2" eb="4">
      <t>セイヒン</t>
    </rPh>
    <phoneticPr fontId="8"/>
  </si>
  <si>
    <t>石油・石炭製品</t>
    <rPh sb="3" eb="5">
      <t>セキタン</t>
    </rPh>
    <phoneticPr fontId="8"/>
  </si>
  <si>
    <t>ゴム製品</t>
  </si>
  <si>
    <t>なめし革・革製品・毛皮</t>
  </si>
  <si>
    <t>ガラス・ガラス製品</t>
  </si>
  <si>
    <t>セメント・セメント製品</t>
  </si>
  <si>
    <t>銑鉄・粗鋼</t>
  </si>
  <si>
    <t>鋼材</t>
  </si>
  <si>
    <t>鋳鍛造品（鉄）</t>
  </si>
  <si>
    <t>非鉄金属</t>
  </si>
  <si>
    <t>建設用・建築用金属製品</t>
  </si>
  <si>
    <t>電子デバイス</t>
  </si>
  <si>
    <t>産業用電気機器</t>
  </si>
  <si>
    <t>民生用電気機器</t>
  </si>
  <si>
    <t>電子応用装置・電気計測器</t>
  </si>
  <si>
    <t>その他の電気機械</t>
  </si>
  <si>
    <t>通信・映像・音響機器</t>
  </si>
  <si>
    <t>電子計算機・同附属装置</t>
  </si>
  <si>
    <t>自動車部品・同附属品</t>
  </si>
  <si>
    <t>船舶・同修理</t>
  </si>
  <si>
    <t>その他の輸送機械・同修理</t>
  </si>
  <si>
    <t>公共事業</t>
  </si>
  <si>
    <t>電力</t>
  </si>
  <si>
    <t>ガス・熱供給</t>
  </si>
  <si>
    <t>不動産仲介及び賃貸</t>
  </si>
  <si>
    <t>鉄道輸送</t>
  </si>
  <si>
    <t>道路輸送（自家輸送を除く。）</t>
  </si>
  <si>
    <t>自家輸送</t>
  </si>
  <si>
    <t>水運</t>
  </si>
  <si>
    <t>運輸附帯サービス</t>
  </si>
  <si>
    <t>通信</t>
  </si>
  <si>
    <t>放送</t>
  </si>
  <si>
    <t>映像・音声・文字情報制作</t>
  </si>
  <si>
    <t>教育</t>
  </si>
  <si>
    <t>研究</t>
    <rPh sb="0" eb="2">
      <t>ケンキュウ</t>
    </rPh>
    <phoneticPr fontId="9"/>
  </si>
  <si>
    <t>医療</t>
  </si>
  <si>
    <t>社会保険・社会福祉</t>
  </si>
  <si>
    <t>介護</t>
  </si>
  <si>
    <t>物品賃貸サービス</t>
  </si>
  <si>
    <t>自動車整備・機械修理</t>
  </si>
  <si>
    <t>飲食サービス</t>
  </si>
  <si>
    <t>洗濯・理容・美容・浴場業</t>
  </si>
  <si>
    <t>娯楽サービス</t>
  </si>
  <si>
    <t>自給率</t>
    <rPh sb="0" eb="3">
      <t>ジキュウリツ</t>
    </rPh>
    <phoneticPr fontId="2"/>
  </si>
  <si>
    <t>移輸入率</t>
    <rPh sb="0" eb="1">
      <t>イ</t>
    </rPh>
    <rPh sb="1" eb="3">
      <t>ユニュウ</t>
    </rPh>
    <rPh sb="3" eb="4">
      <t>リツ</t>
    </rPh>
    <phoneticPr fontId="2"/>
  </si>
  <si>
    <t>民間消費支出構成比</t>
    <rPh sb="0" eb="2">
      <t>ミンカン</t>
    </rPh>
    <rPh sb="2" eb="4">
      <t>ショウヒ</t>
    </rPh>
    <rPh sb="4" eb="6">
      <t>シシュツ</t>
    </rPh>
    <rPh sb="6" eb="9">
      <t>コウセイヒ</t>
    </rPh>
    <phoneticPr fontId="2"/>
  </si>
  <si>
    <t>平成27年(2015年)宮城県産業連関表 投入係数表</t>
    <rPh sb="21" eb="23">
      <t>トウニュウ</t>
    </rPh>
    <rPh sb="23" eb="25">
      <t>ケイスウ</t>
    </rPh>
    <rPh sb="25" eb="26">
      <t>ヒョウ</t>
    </rPh>
    <phoneticPr fontId="2"/>
  </si>
  <si>
    <t>行和</t>
    <rPh sb="0" eb="1">
      <t>ギョウ</t>
    </rPh>
    <rPh sb="1" eb="2">
      <t>ワ</t>
    </rPh>
    <phoneticPr fontId="2"/>
  </si>
  <si>
    <t>列和</t>
    <rPh sb="0" eb="1">
      <t>レツ</t>
    </rPh>
    <rPh sb="1" eb="2">
      <t>ワ</t>
    </rPh>
    <phoneticPr fontId="2"/>
  </si>
  <si>
    <r>
      <t>平成27年(2015年)宮城県産業連関表 逆行列係数表［I-(I-M)A］</t>
    </r>
    <r>
      <rPr>
        <vertAlign val="superscript"/>
        <sz val="11"/>
        <color theme="1"/>
        <rFont val="ＭＳ Ｐゴシック"/>
        <family val="3"/>
        <charset val="128"/>
      </rPr>
      <t>-1</t>
    </r>
    <rPh sb="21" eb="24">
      <t>ギャクギョウレツ</t>
    </rPh>
    <rPh sb="24" eb="26">
      <t>ケイスウ</t>
    </rPh>
    <rPh sb="26" eb="27">
      <t>ヒョウ</t>
    </rPh>
    <phoneticPr fontId="2"/>
  </si>
  <si>
    <t>従業者総数</t>
  </si>
  <si>
    <t>個人業主</t>
  </si>
  <si>
    <t>家族従業者</t>
  </si>
  <si>
    <t>有給役員</t>
  </si>
  <si>
    <t>常用雇用者</t>
  </si>
  <si>
    <t>臨時雇用者</t>
  </si>
  <si>
    <t>正社員・
正職員</t>
  </si>
  <si>
    <t>雇用者数
（有給役員含む）</t>
    <rPh sb="0" eb="3">
      <t>コヨウシャ</t>
    </rPh>
    <rPh sb="3" eb="4">
      <t>スウ</t>
    </rPh>
    <rPh sb="6" eb="8">
      <t>ユウキュウ</t>
    </rPh>
    <rPh sb="8" eb="10">
      <t>ヤクイン</t>
    </rPh>
    <rPh sb="10" eb="11">
      <t>フク</t>
    </rPh>
    <phoneticPr fontId="2"/>
  </si>
  <si>
    <t>正社員・_x000D_
正職員以外</t>
  </si>
  <si>
    <t>耕種農業</t>
    <rPh sb="0" eb="2">
      <t>コウシュ</t>
    </rPh>
    <rPh sb="2" eb="4">
      <t>ノウギョウ</t>
    </rPh>
    <phoneticPr fontId="3"/>
  </si>
  <si>
    <t>鉄鋼・非鉄金属</t>
    <rPh sb="3" eb="7">
      <t>ヒテツキンゾク</t>
    </rPh>
    <phoneticPr fontId="3"/>
  </si>
  <si>
    <t>生産用・業務用機械</t>
    <rPh sb="4" eb="7">
      <t>ギョウムヨウ</t>
    </rPh>
    <rPh sb="7" eb="9">
      <t>キカイ</t>
    </rPh>
    <phoneticPr fontId="3"/>
  </si>
  <si>
    <t>電気機械・情報通信機器</t>
    <rPh sb="5" eb="7">
      <t>ジョウホウ</t>
    </rPh>
    <rPh sb="7" eb="9">
      <t>ツウシン</t>
    </rPh>
    <rPh sb="9" eb="11">
      <t>キキ</t>
    </rPh>
    <phoneticPr fontId="3"/>
  </si>
  <si>
    <t>建築</t>
    <rPh sb="0" eb="2">
      <t>ケンチク</t>
    </rPh>
    <phoneticPr fontId="3"/>
  </si>
  <si>
    <t>土木</t>
    <rPh sb="0" eb="2">
      <t>ドボク</t>
    </rPh>
    <phoneticPr fontId="3"/>
  </si>
  <si>
    <t>水道</t>
    <rPh sb="0" eb="2">
      <t>スイドウ</t>
    </rPh>
    <phoneticPr fontId="11"/>
  </si>
  <si>
    <t>事務用品</t>
    <rPh sb="0" eb="2">
      <t>ジム</t>
    </rPh>
    <rPh sb="2" eb="4">
      <t>ヨウヒン</t>
    </rPh>
    <phoneticPr fontId="3"/>
  </si>
  <si>
    <t>分類不明</t>
    <rPh sb="0" eb="2">
      <t>ブンルイ</t>
    </rPh>
    <rPh sb="2" eb="4">
      <t>フメイ</t>
    </rPh>
    <phoneticPr fontId="3"/>
  </si>
  <si>
    <t>合計</t>
    <rPh sb="0" eb="2">
      <t>ゴウケイ</t>
    </rPh>
    <phoneticPr fontId="6"/>
  </si>
  <si>
    <t>平成27年(2015年)宮城県産業連関表 雇用表</t>
    <rPh sb="21" eb="23">
      <t>コヨウ</t>
    </rPh>
    <rPh sb="23" eb="24">
      <t>ヒョウ</t>
    </rPh>
    <phoneticPr fontId="2"/>
  </si>
  <si>
    <t>38部門</t>
    <rPh sb="2" eb="4">
      <t>ブモン</t>
    </rPh>
    <phoneticPr fontId="2"/>
  </si>
  <si>
    <t>商業マージン</t>
  </si>
  <si>
    <t>運輸マージン</t>
  </si>
  <si>
    <t>耕種農業（米を除く）</t>
  </si>
  <si>
    <t>食肉・畜産食料品</t>
  </si>
  <si>
    <t>研究</t>
  </si>
  <si>
    <t>101部門</t>
    <rPh sb="3" eb="5">
      <t>ブモン</t>
    </rPh>
    <phoneticPr fontId="2"/>
  </si>
  <si>
    <t>38部門</t>
    <rPh sb="2" eb="4">
      <t>ブモン</t>
    </rPh>
    <phoneticPr fontId="2"/>
  </si>
  <si>
    <t>-</t>
    <phoneticPr fontId="2"/>
  </si>
  <si>
    <t>商業マージン率
cm</t>
    <rPh sb="0" eb="2">
      <t>ショウギョウ</t>
    </rPh>
    <rPh sb="6" eb="7">
      <t>リツ</t>
    </rPh>
    <phoneticPr fontId="2"/>
  </si>
  <si>
    <t>運輸マージン率
tm</t>
    <rPh sb="0" eb="2">
      <t>ウンユ</t>
    </rPh>
    <rPh sb="6" eb="7">
      <t>リツ</t>
    </rPh>
    <phoneticPr fontId="2"/>
  </si>
  <si>
    <t>粗付加価値額</t>
    <rPh sb="0" eb="3">
      <t>ソフカ</t>
    </rPh>
    <rPh sb="3" eb="5">
      <t>カチ</t>
    </rPh>
    <rPh sb="5" eb="6">
      <t>ガク</t>
    </rPh>
    <phoneticPr fontId="2"/>
  </si>
  <si>
    <t>雇用者数</t>
    <rPh sb="0" eb="3">
      <t>コヨウシャ</t>
    </rPh>
    <rPh sb="3" eb="4">
      <t>スウ</t>
    </rPh>
    <phoneticPr fontId="2"/>
  </si>
  <si>
    <t>単位：百万円、人</t>
    <rPh sb="0" eb="2">
      <t>タンイ</t>
    </rPh>
    <rPh sb="3" eb="4">
      <t>ヒャク</t>
    </rPh>
    <rPh sb="4" eb="6">
      <t>マンエン</t>
    </rPh>
    <rPh sb="7" eb="8">
      <t>ニン</t>
    </rPh>
    <phoneticPr fontId="2"/>
  </si>
  <si>
    <t>直接効果
a</t>
    <rPh sb="0" eb="2">
      <t>チョクセツ</t>
    </rPh>
    <rPh sb="2" eb="4">
      <t>コウカ</t>
    </rPh>
    <phoneticPr fontId="2"/>
  </si>
  <si>
    <t>第一次
波及効果
b</t>
    <rPh sb="0" eb="1">
      <t>ダイ</t>
    </rPh>
    <rPh sb="1" eb="2">
      <t>1</t>
    </rPh>
    <rPh sb="2" eb="3">
      <t>ジ</t>
    </rPh>
    <rPh sb="4" eb="6">
      <t>ハキュウ</t>
    </rPh>
    <rPh sb="6" eb="8">
      <t>コウカ</t>
    </rPh>
    <phoneticPr fontId="2"/>
  </si>
  <si>
    <t>第二次
波及効果
c</t>
    <rPh sb="0" eb="1">
      <t>ダイ</t>
    </rPh>
    <rPh sb="1" eb="2">
      <t>2</t>
    </rPh>
    <rPh sb="2" eb="3">
      <t>ジ</t>
    </rPh>
    <rPh sb="4" eb="8">
      <t>ハキュウコウカ</t>
    </rPh>
    <phoneticPr fontId="2"/>
  </si>
  <si>
    <t>雇用者
所得額</t>
    <rPh sb="0" eb="3">
      <t>コヨウシャ</t>
    </rPh>
    <rPh sb="4" eb="7">
      <t>ショトクガク</t>
    </rPh>
    <phoneticPr fontId="2"/>
  </si>
  <si>
    <t>生産額</t>
    <rPh sb="0" eb="3">
      <t>セイサンガク</t>
    </rPh>
    <phoneticPr fontId="2"/>
  </si>
  <si>
    <t>総合効果</t>
    <rPh sb="0" eb="2">
      <t>ソウゴウ</t>
    </rPh>
    <rPh sb="2" eb="4">
      <t>コウカ</t>
    </rPh>
    <phoneticPr fontId="2"/>
  </si>
  <si>
    <t>雇用者数</t>
    <rPh sb="0" eb="3">
      <t>コヨウシャ</t>
    </rPh>
    <rPh sb="3" eb="4">
      <t>スウ</t>
    </rPh>
    <phoneticPr fontId="2"/>
  </si>
  <si>
    <t>直接効果</t>
    <rPh sb="0" eb="2">
      <t>チョクセツ</t>
    </rPh>
    <rPh sb="2" eb="4">
      <t>コウカ</t>
    </rPh>
    <phoneticPr fontId="2"/>
  </si>
  <si>
    <t>第一次波及効果</t>
    <rPh sb="0" eb="1">
      <t>ダイ</t>
    </rPh>
    <rPh sb="1" eb="2">
      <t>1</t>
    </rPh>
    <rPh sb="2" eb="3">
      <t>ジ</t>
    </rPh>
    <rPh sb="3" eb="7">
      <t>ハキュウコウカ</t>
    </rPh>
    <phoneticPr fontId="2"/>
  </si>
  <si>
    <t>第二次波及効果</t>
    <rPh sb="0" eb="1">
      <t>ダイ</t>
    </rPh>
    <rPh sb="1" eb="2">
      <t>2</t>
    </rPh>
    <rPh sb="2" eb="3">
      <t>ジ</t>
    </rPh>
    <rPh sb="3" eb="7">
      <t>ハキュウコウカ</t>
    </rPh>
    <phoneticPr fontId="2"/>
  </si>
  <si>
    <t>百万円</t>
    <rPh sb="0" eb="1">
      <t>ヒャク</t>
    </rPh>
    <rPh sb="1" eb="3">
      <t>マンエン</t>
    </rPh>
    <phoneticPr fontId="2"/>
  </si>
  <si>
    <t>総合波及効果a+b+c</t>
    <rPh sb="0" eb="2">
      <t>ソウゴウ</t>
    </rPh>
    <rPh sb="2" eb="4">
      <t>ハキュウ</t>
    </rPh>
    <rPh sb="4" eb="6">
      <t>コウカ</t>
    </rPh>
    <phoneticPr fontId="2"/>
  </si>
  <si>
    <t>総合波及効果</t>
    <rPh sb="0" eb="2">
      <t>ソウゴウ</t>
    </rPh>
    <rPh sb="2" eb="4">
      <t>ハキュウ</t>
    </rPh>
    <rPh sb="4" eb="6">
      <t>コウカ</t>
    </rPh>
    <phoneticPr fontId="2"/>
  </si>
  <si>
    <t>環境負荷分析結果</t>
    <rPh sb="0" eb="2">
      <t>カンキョウ</t>
    </rPh>
    <rPh sb="2" eb="4">
      <t>フカ</t>
    </rPh>
    <rPh sb="4" eb="6">
      <t>ブンセキ</t>
    </rPh>
    <rPh sb="6" eb="8">
      <t>ケッカ</t>
    </rPh>
    <phoneticPr fontId="2"/>
  </si>
  <si>
    <r>
      <t>直接CO</t>
    </r>
    <r>
      <rPr>
        <vertAlign val="subscript"/>
        <sz val="9"/>
        <rFont val="ＭＳ Ｐゴシック"/>
        <family val="3"/>
        <charset val="128"/>
      </rPr>
      <t>2</t>
    </r>
    <r>
      <rPr>
        <sz val="9"/>
        <rFont val="ＭＳ Ｐゴシック"/>
        <family val="3"/>
        <charset val="128"/>
      </rPr>
      <t>排出量
(エネルギー起源)</t>
    </r>
    <rPh sb="0" eb="2">
      <t>チョクセツ</t>
    </rPh>
    <rPh sb="5" eb="7">
      <t>ハイシュツ</t>
    </rPh>
    <rPh sb="7" eb="8">
      <t>リョウ</t>
    </rPh>
    <rPh sb="15" eb="17">
      <t>キゲン</t>
    </rPh>
    <phoneticPr fontId="1"/>
  </si>
  <si>
    <r>
      <t>直接CO</t>
    </r>
    <r>
      <rPr>
        <vertAlign val="subscript"/>
        <sz val="9"/>
        <rFont val="ＭＳ Ｐゴシック"/>
        <family val="3"/>
        <charset val="128"/>
      </rPr>
      <t>2</t>
    </r>
    <r>
      <rPr>
        <sz val="9"/>
        <rFont val="ＭＳ Ｐゴシック"/>
        <family val="3"/>
        <charset val="128"/>
      </rPr>
      <t>排出量
(非エネルギー起源)</t>
    </r>
    <rPh sb="0" eb="2">
      <t>チョクセツ</t>
    </rPh>
    <rPh sb="5" eb="7">
      <t>ハイシュツ</t>
    </rPh>
    <rPh sb="7" eb="8">
      <t>リョウ</t>
    </rPh>
    <rPh sb="10" eb="11">
      <t>ヒ</t>
    </rPh>
    <rPh sb="16" eb="18">
      <t>キゲン</t>
    </rPh>
    <phoneticPr fontId="1"/>
  </si>
  <si>
    <r>
      <t>直接CH</t>
    </r>
    <r>
      <rPr>
        <vertAlign val="subscript"/>
        <sz val="9"/>
        <rFont val="ＭＳ Ｐゴシック"/>
        <family val="3"/>
        <charset val="128"/>
      </rPr>
      <t>4</t>
    </r>
    <r>
      <rPr>
        <sz val="9"/>
        <rFont val="ＭＳ Ｐゴシック"/>
        <family val="3"/>
        <charset val="128"/>
      </rPr>
      <t>排出量</t>
    </r>
    <rPh sb="0" eb="2">
      <t>チョクセツ</t>
    </rPh>
    <rPh sb="5" eb="7">
      <t>ハイシュツ</t>
    </rPh>
    <rPh sb="7" eb="8">
      <t>リョウ</t>
    </rPh>
    <phoneticPr fontId="1"/>
  </si>
  <si>
    <r>
      <t>直接N</t>
    </r>
    <r>
      <rPr>
        <vertAlign val="subscript"/>
        <sz val="9"/>
        <rFont val="ＭＳ Ｐゴシック"/>
        <family val="3"/>
        <charset val="128"/>
      </rPr>
      <t>2</t>
    </r>
    <r>
      <rPr>
        <sz val="9"/>
        <rFont val="ＭＳ Ｐゴシック"/>
        <family val="3"/>
        <charset val="128"/>
      </rPr>
      <t>O排出量</t>
    </r>
    <rPh sb="0" eb="2">
      <t>チョクセツ</t>
    </rPh>
    <rPh sb="5" eb="7">
      <t>ハイシュツ</t>
    </rPh>
    <rPh sb="7" eb="8">
      <t>リョウ</t>
    </rPh>
    <phoneticPr fontId="1"/>
  </si>
  <si>
    <r>
      <t>直接SF</t>
    </r>
    <r>
      <rPr>
        <vertAlign val="subscript"/>
        <sz val="9"/>
        <rFont val="ＭＳ Ｐゴシック"/>
        <family val="3"/>
        <charset val="128"/>
      </rPr>
      <t>6</t>
    </r>
    <r>
      <rPr>
        <sz val="9"/>
        <rFont val="ＭＳ Ｐゴシック"/>
        <family val="3"/>
        <charset val="128"/>
      </rPr>
      <t>排出量</t>
    </r>
    <rPh sb="0" eb="2">
      <t>チョクセツ</t>
    </rPh>
    <rPh sb="5" eb="7">
      <t>ハイシュツ</t>
    </rPh>
    <rPh sb="7" eb="8">
      <t>リョウ</t>
    </rPh>
    <phoneticPr fontId="1"/>
  </si>
  <si>
    <r>
      <t>直接NF</t>
    </r>
    <r>
      <rPr>
        <vertAlign val="subscript"/>
        <sz val="9"/>
        <rFont val="ＭＳ Ｐゴシック"/>
        <family val="3"/>
        <charset val="128"/>
      </rPr>
      <t>3</t>
    </r>
    <r>
      <rPr>
        <sz val="9"/>
        <rFont val="ＭＳ Ｐゴシック"/>
        <family val="3"/>
        <charset val="128"/>
      </rPr>
      <t>排出量</t>
    </r>
    <rPh sb="0" eb="2">
      <t>チョクセツ</t>
    </rPh>
    <rPh sb="5" eb="7">
      <t>ハイシュツ</t>
    </rPh>
    <rPh sb="7" eb="8">
      <t>リョウ</t>
    </rPh>
    <phoneticPr fontId="1"/>
  </si>
  <si>
    <t>雇用者所得率
w</t>
    <rPh sb="0" eb="2">
      <t>コヨウ</t>
    </rPh>
    <rPh sb="2" eb="3">
      <t>シャ</t>
    </rPh>
    <rPh sb="3" eb="6">
      <t>ショトクリツ</t>
    </rPh>
    <phoneticPr fontId="2"/>
  </si>
  <si>
    <t>粗付加価値率
v</t>
    <rPh sb="0" eb="1">
      <t>ソ</t>
    </rPh>
    <rPh sb="1" eb="3">
      <t>フカ</t>
    </rPh>
    <rPh sb="3" eb="5">
      <t>カチ</t>
    </rPh>
    <rPh sb="5" eb="6">
      <t>リツ</t>
    </rPh>
    <phoneticPr fontId="2"/>
  </si>
  <si>
    <t>個別雇用係数
l</t>
    <rPh sb="0" eb="2">
      <t>コベツ</t>
    </rPh>
    <rPh sb="2" eb="4">
      <t>コヨウ</t>
    </rPh>
    <rPh sb="4" eb="6">
      <t>ケイスウ</t>
    </rPh>
    <phoneticPr fontId="2"/>
  </si>
  <si>
    <t>消費支出
パターン
c</t>
    <rPh sb="0" eb="2">
      <t>ショウヒ</t>
    </rPh>
    <rPh sb="2" eb="4">
      <t>シシュツ</t>
    </rPh>
    <phoneticPr fontId="2"/>
  </si>
  <si>
    <t>自給率
1-M</t>
    <rPh sb="0" eb="3">
      <t>ジキュウリツ</t>
    </rPh>
    <phoneticPr fontId="2"/>
  </si>
  <si>
    <t>消費転換係数
k</t>
    <rPh sb="0" eb="2">
      <t>ショウヒ</t>
    </rPh>
    <rPh sb="2" eb="4">
      <t>テンカン</t>
    </rPh>
    <rPh sb="4" eb="6">
      <t>ケイスウ</t>
    </rPh>
    <phoneticPr fontId="6"/>
  </si>
  <si>
    <t>粗付加価値
誘発額
X1*v</t>
    <rPh sb="0" eb="1">
      <t>アラ</t>
    </rPh>
    <rPh sb="1" eb="3">
      <t>フカ</t>
    </rPh>
    <rPh sb="3" eb="5">
      <t>カチ</t>
    </rPh>
    <rPh sb="6" eb="8">
      <t>ユウハツ</t>
    </rPh>
    <rPh sb="8" eb="9">
      <t>ガク</t>
    </rPh>
    <phoneticPr fontId="6"/>
  </si>
  <si>
    <t>雇用者所得
誘発額
X1*w</t>
    <rPh sb="0" eb="3">
      <t>コヨウシャ</t>
    </rPh>
    <rPh sb="3" eb="5">
      <t>ショトク</t>
    </rPh>
    <rPh sb="6" eb="8">
      <t>ユウハツ</t>
    </rPh>
    <rPh sb="8" eb="9">
      <t>ガク</t>
    </rPh>
    <phoneticPr fontId="6"/>
  </si>
  <si>
    <t>雇用者誘発数
X1*l</t>
    <rPh sb="0" eb="3">
      <t>コヨウシャ</t>
    </rPh>
    <rPh sb="3" eb="5">
      <t>ユウハツ</t>
    </rPh>
    <rPh sb="5" eb="6">
      <t>スウ</t>
    </rPh>
    <phoneticPr fontId="6"/>
  </si>
  <si>
    <t>粗付加価値
誘発額
X2*v</t>
    <rPh sb="0" eb="1">
      <t>アラ</t>
    </rPh>
    <rPh sb="1" eb="3">
      <t>フカ</t>
    </rPh>
    <rPh sb="3" eb="5">
      <t>カチ</t>
    </rPh>
    <rPh sb="6" eb="8">
      <t>ユウハツ</t>
    </rPh>
    <rPh sb="8" eb="9">
      <t>ガク</t>
    </rPh>
    <phoneticPr fontId="6"/>
  </si>
  <si>
    <t>雇用者所得
誘発額
X2*w</t>
    <rPh sb="0" eb="3">
      <t>コヨウシャ</t>
    </rPh>
    <rPh sb="3" eb="5">
      <t>ショトク</t>
    </rPh>
    <rPh sb="6" eb="8">
      <t>ユウハツ</t>
    </rPh>
    <rPh sb="8" eb="9">
      <t>ガク</t>
    </rPh>
    <phoneticPr fontId="6"/>
  </si>
  <si>
    <t>雇用者誘発数
X2*l</t>
    <rPh sb="0" eb="3">
      <t>コヨウシャ</t>
    </rPh>
    <rPh sb="3" eb="5">
      <t>ユウハツ</t>
    </rPh>
    <rPh sb="5" eb="6">
      <t>スウ</t>
    </rPh>
    <phoneticPr fontId="6"/>
  </si>
  <si>
    <t>粗付加価値
誘発額
X*v</t>
    <rPh sb="0" eb="1">
      <t>アラ</t>
    </rPh>
    <rPh sb="1" eb="3">
      <t>フカ</t>
    </rPh>
    <rPh sb="3" eb="5">
      <t>カチ</t>
    </rPh>
    <rPh sb="6" eb="8">
      <t>ユウハツ</t>
    </rPh>
    <rPh sb="8" eb="9">
      <t>ガク</t>
    </rPh>
    <phoneticPr fontId="6"/>
  </si>
  <si>
    <t>雇用者誘発数
X*l</t>
    <rPh sb="0" eb="3">
      <t>コヨウシャ</t>
    </rPh>
    <rPh sb="3" eb="5">
      <t>ユウハツ</t>
    </rPh>
    <rPh sb="5" eb="6">
      <t>スウ</t>
    </rPh>
    <phoneticPr fontId="6"/>
  </si>
  <si>
    <t>生産誘発額
X</t>
    <rPh sb="0" eb="2">
      <t>セイサン</t>
    </rPh>
    <rPh sb="2" eb="4">
      <t>ユウハツ</t>
    </rPh>
    <rPh sb="4" eb="5">
      <t>ガク</t>
    </rPh>
    <phoneticPr fontId="2"/>
  </si>
  <si>
    <t>雇用者所得
誘発総額
W</t>
    <rPh sb="0" eb="3">
      <t>コヨウシャ</t>
    </rPh>
    <rPh sb="3" eb="5">
      <t>ショトク</t>
    </rPh>
    <rPh sb="6" eb="8">
      <t>ユウハツ</t>
    </rPh>
    <rPh sb="8" eb="9">
      <t>ソウ</t>
    </rPh>
    <rPh sb="9" eb="10">
      <t>ガク</t>
    </rPh>
    <phoneticPr fontId="6"/>
  </si>
  <si>
    <t>消費支出総額
W*k</t>
    <rPh sb="0" eb="2">
      <t>ショウヒ</t>
    </rPh>
    <rPh sb="2" eb="4">
      <t>シシュツ</t>
    </rPh>
    <rPh sb="4" eb="6">
      <t>ソウガク</t>
    </rPh>
    <phoneticPr fontId="6"/>
  </si>
  <si>
    <t>単位：百万円</t>
    <rPh sb="0" eb="2">
      <t>タンイ</t>
    </rPh>
    <rPh sb="3" eb="4">
      <t>ヒャク</t>
    </rPh>
    <rPh sb="4" eb="6">
      <t>マンエン</t>
    </rPh>
    <phoneticPr fontId="2"/>
  </si>
  <si>
    <t>平均・合計</t>
    <rPh sb="0" eb="2">
      <t>ヘイキン</t>
    </rPh>
    <rPh sb="3" eb="5">
      <t>ゴウケイ</t>
    </rPh>
    <phoneticPr fontId="2"/>
  </si>
  <si>
    <t>雇用者所得
誘発額
X*w</t>
    <rPh sb="0" eb="3">
      <t>コヨウシャ</t>
    </rPh>
    <rPh sb="3" eb="5">
      <t>ショトク</t>
    </rPh>
    <rPh sb="6" eb="8">
      <t>ユウハツ</t>
    </rPh>
    <rPh sb="8" eb="9">
      <t>ガク</t>
    </rPh>
    <phoneticPr fontId="6"/>
  </si>
  <si>
    <t>第１次波及効果額 X１</t>
    <rPh sb="0" eb="1">
      <t>ダイ</t>
    </rPh>
    <rPh sb="2" eb="3">
      <t>ジ</t>
    </rPh>
    <rPh sb="3" eb="5">
      <t>ハキュウ</t>
    </rPh>
    <rPh sb="5" eb="7">
      <t>コウカ</t>
    </rPh>
    <rPh sb="7" eb="8">
      <t>ガク</t>
    </rPh>
    <phoneticPr fontId="6"/>
  </si>
  <si>
    <t>第２次波及効果額　　X2</t>
    <rPh sb="0" eb="1">
      <t>ダイ</t>
    </rPh>
    <rPh sb="2" eb="3">
      <t>ジ</t>
    </rPh>
    <rPh sb="3" eb="5">
      <t>ハキュウ</t>
    </rPh>
    <rPh sb="5" eb="7">
      <t>コウカ</t>
    </rPh>
    <rPh sb="7" eb="8">
      <t>ガク</t>
    </rPh>
    <phoneticPr fontId="6"/>
  </si>
  <si>
    <t>38部門</t>
    <rPh sb="2" eb="4">
      <t>ブモン</t>
    </rPh>
    <phoneticPr fontId="2"/>
  </si>
  <si>
    <t>38部門</t>
    <rPh sb="2" eb="4">
      <t>ブモン</t>
    </rPh>
    <phoneticPr fontId="2"/>
  </si>
  <si>
    <t>県内最終需要
増加額
Fd</t>
    <rPh sb="0" eb="2">
      <t>ケンナイ</t>
    </rPh>
    <rPh sb="2" eb="4">
      <t>サイシュウ</t>
    </rPh>
    <rPh sb="4" eb="6">
      <t>ジュヨウ</t>
    </rPh>
    <rPh sb="7" eb="9">
      <t>ゾウカ</t>
    </rPh>
    <rPh sb="9" eb="10">
      <t>ガク</t>
    </rPh>
    <phoneticPr fontId="2"/>
  </si>
  <si>
    <t>直接効果額 Fd</t>
    <rPh sb="0" eb="2">
      <t>チョクセツ</t>
    </rPh>
    <rPh sb="2" eb="4">
      <t>コウカ</t>
    </rPh>
    <rPh sb="4" eb="5">
      <t>ガク</t>
    </rPh>
    <phoneticPr fontId="6"/>
  </si>
  <si>
    <t>粗付加価値
誘発額
Fd*v</t>
    <rPh sb="0" eb="1">
      <t>アラ</t>
    </rPh>
    <rPh sb="1" eb="3">
      <t>フカ</t>
    </rPh>
    <rPh sb="3" eb="5">
      <t>カチ</t>
    </rPh>
    <rPh sb="6" eb="8">
      <t>ユウハツ</t>
    </rPh>
    <rPh sb="8" eb="9">
      <t>ガク</t>
    </rPh>
    <phoneticPr fontId="6"/>
  </si>
  <si>
    <t>雇用者所得
誘発額
Fd*w</t>
    <rPh sb="0" eb="3">
      <t>コヨウシャ</t>
    </rPh>
    <rPh sb="3" eb="5">
      <t>ショトク</t>
    </rPh>
    <rPh sb="6" eb="8">
      <t>ユウハツ</t>
    </rPh>
    <rPh sb="8" eb="9">
      <t>ガク</t>
    </rPh>
    <phoneticPr fontId="6"/>
  </si>
  <si>
    <t>雇用者誘発数
Fd*l</t>
    <rPh sb="0" eb="3">
      <t>コヨウシャ</t>
    </rPh>
    <rPh sb="3" eb="5">
      <t>ユウハツ</t>
    </rPh>
    <rPh sb="5" eb="6">
      <t>スウ</t>
    </rPh>
    <phoneticPr fontId="6"/>
  </si>
  <si>
    <t>消費支出額
K=W*k*c</t>
    <rPh sb="0" eb="2">
      <t>ショウヒ</t>
    </rPh>
    <rPh sb="2" eb="4">
      <t>シシュツ</t>
    </rPh>
    <rPh sb="4" eb="5">
      <t>ガク</t>
    </rPh>
    <phoneticPr fontId="6"/>
  </si>
  <si>
    <t>県内消費支出額
K*(1-M)</t>
    <rPh sb="0" eb="2">
      <t>ケンナイ</t>
    </rPh>
    <rPh sb="2" eb="4">
      <t>ショウヒ</t>
    </rPh>
    <rPh sb="4" eb="6">
      <t>シシュツ</t>
    </rPh>
    <rPh sb="6" eb="7">
      <t>ガク</t>
    </rPh>
    <phoneticPr fontId="2"/>
  </si>
  <si>
    <t>総合波及効果額合計　　X=Fd+X1+X2</t>
    <rPh sb="0" eb="2">
      <t>ソウゴウ</t>
    </rPh>
    <rPh sb="2" eb="4">
      <t>ハキュウ</t>
    </rPh>
    <rPh sb="4" eb="6">
      <t>コウカ</t>
    </rPh>
    <rPh sb="6" eb="7">
      <t>ガク</t>
    </rPh>
    <rPh sb="7" eb="9">
      <t>ゴウケイ</t>
    </rPh>
    <phoneticPr fontId="6"/>
  </si>
  <si>
    <t>101部門</t>
    <rPh sb="3" eb="5">
      <t>ブモン</t>
    </rPh>
    <phoneticPr fontId="2"/>
  </si>
  <si>
    <t>対応コード</t>
    <rPh sb="0" eb="2">
      <t>タイオウ</t>
    </rPh>
    <phoneticPr fontId="2"/>
  </si>
  <si>
    <t>37部門</t>
    <rPh sb="2" eb="4">
      <t>ブモン</t>
    </rPh>
    <phoneticPr fontId="2"/>
  </si>
  <si>
    <r>
      <t>直接CO</t>
    </r>
    <r>
      <rPr>
        <vertAlign val="subscript"/>
        <sz val="11"/>
        <rFont val="ＭＳ Ｐゴシック"/>
        <family val="3"/>
        <charset val="128"/>
      </rPr>
      <t>2</t>
    </r>
    <r>
      <rPr>
        <sz val="11"/>
        <rFont val="ＭＳ Ｐゴシック"/>
        <family val="3"/>
        <charset val="128"/>
      </rPr>
      <t>排出量（エネルギー起源）</t>
    </r>
    <rPh sb="0" eb="2">
      <t>チョクセツ</t>
    </rPh>
    <rPh sb="5" eb="7">
      <t>ハイシュツ</t>
    </rPh>
    <rPh sb="7" eb="8">
      <t>リョウ</t>
    </rPh>
    <rPh sb="14" eb="16">
      <t>キゲン</t>
    </rPh>
    <phoneticPr fontId="1"/>
  </si>
  <si>
    <t>101部門
組替表</t>
    <rPh sb="3" eb="5">
      <t>ブモン</t>
    </rPh>
    <rPh sb="6" eb="8">
      <t>クミカ</t>
    </rPh>
    <rPh sb="8" eb="9">
      <t>ヒョウ</t>
    </rPh>
    <phoneticPr fontId="2"/>
  </si>
  <si>
    <t>合計</t>
    <rPh sb="0" eb="2">
      <t>ゴウケイ</t>
    </rPh>
    <phoneticPr fontId="5"/>
  </si>
  <si>
    <t>38部門
組替表</t>
    <rPh sb="2" eb="4">
      <t>ブモン</t>
    </rPh>
    <rPh sb="5" eb="7">
      <t>クミカ</t>
    </rPh>
    <rPh sb="7" eb="8">
      <t>ヒョウ</t>
    </rPh>
    <phoneticPr fontId="2"/>
  </si>
  <si>
    <r>
      <t>直接CH</t>
    </r>
    <r>
      <rPr>
        <vertAlign val="subscript"/>
        <sz val="11"/>
        <rFont val="ＭＳ Ｐゴシック"/>
        <family val="3"/>
        <charset val="128"/>
      </rPr>
      <t xml:space="preserve">4
</t>
    </r>
    <r>
      <rPr>
        <sz val="11"/>
        <rFont val="ＭＳ Ｐゴシック"/>
        <family val="3"/>
        <charset val="128"/>
      </rPr>
      <t>排出量</t>
    </r>
    <rPh sb="0" eb="2">
      <t>チョクセツ</t>
    </rPh>
    <rPh sb="6" eb="8">
      <t>ハイシュツ</t>
    </rPh>
    <rPh sb="8" eb="9">
      <t>リョウ</t>
    </rPh>
    <phoneticPr fontId="1"/>
  </si>
  <si>
    <r>
      <t>直接N</t>
    </r>
    <r>
      <rPr>
        <vertAlign val="subscript"/>
        <sz val="11"/>
        <rFont val="ＭＳ Ｐゴシック"/>
        <family val="3"/>
        <charset val="128"/>
      </rPr>
      <t>2</t>
    </r>
    <r>
      <rPr>
        <sz val="11"/>
        <rFont val="ＭＳ Ｐゴシック"/>
        <family val="3"/>
        <charset val="128"/>
      </rPr>
      <t>O
排出量</t>
    </r>
    <rPh sb="0" eb="2">
      <t>チョクセツ</t>
    </rPh>
    <rPh sb="6" eb="8">
      <t>ハイシュツ</t>
    </rPh>
    <rPh sb="8" eb="9">
      <t>リョウ</t>
    </rPh>
    <phoneticPr fontId="1"/>
  </si>
  <si>
    <t>直接HFCs
排出量</t>
    <rPh sb="0" eb="2">
      <t>チョクセツ</t>
    </rPh>
    <rPh sb="7" eb="9">
      <t>ハイシュツ</t>
    </rPh>
    <rPh sb="9" eb="10">
      <t>リョウ</t>
    </rPh>
    <phoneticPr fontId="1"/>
  </si>
  <si>
    <t>直接PFCs
排出量</t>
    <rPh sb="0" eb="2">
      <t>チョクセツ</t>
    </rPh>
    <rPh sb="7" eb="9">
      <t>ハイシュツ</t>
    </rPh>
    <rPh sb="9" eb="10">
      <t>リョウ</t>
    </rPh>
    <phoneticPr fontId="1"/>
  </si>
  <si>
    <r>
      <t>直接SF</t>
    </r>
    <r>
      <rPr>
        <vertAlign val="subscript"/>
        <sz val="11"/>
        <rFont val="ＭＳ Ｐゴシック"/>
        <family val="3"/>
        <charset val="128"/>
      </rPr>
      <t xml:space="preserve">6
</t>
    </r>
    <r>
      <rPr>
        <sz val="11"/>
        <rFont val="ＭＳ Ｐゴシック"/>
        <family val="3"/>
        <charset val="128"/>
      </rPr>
      <t>排出量</t>
    </r>
    <rPh sb="0" eb="2">
      <t>チョクセツ</t>
    </rPh>
    <rPh sb="6" eb="8">
      <t>ハイシュツ</t>
    </rPh>
    <rPh sb="8" eb="9">
      <t>リョウ</t>
    </rPh>
    <phoneticPr fontId="1"/>
  </si>
  <si>
    <r>
      <t>直接NF</t>
    </r>
    <r>
      <rPr>
        <vertAlign val="subscript"/>
        <sz val="11"/>
        <rFont val="ＭＳ Ｐゴシック"/>
        <family val="3"/>
        <charset val="128"/>
      </rPr>
      <t xml:space="preserve">3
</t>
    </r>
    <r>
      <rPr>
        <sz val="11"/>
        <rFont val="ＭＳ Ｐゴシック"/>
        <family val="3"/>
        <charset val="128"/>
      </rPr>
      <t>排出量</t>
    </r>
    <rPh sb="0" eb="2">
      <t>チョクセツ</t>
    </rPh>
    <rPh sb="6" eb="8">
      <t>ハイシュツ</t>
    </rPh>
    <rPh sb="8" eb="9">
      <t>リョウ</t>
    </rPh>
    <phoneticPr fontId="1"/>
  </si>
  <si>
    <t>直接GHG
排出量</t>
    <rPh sb="0" eb="2">
      <t>チョクセツ</t>
    </rPh>
    <rPh sb="6" eb="8">
      <t>ハイシュツ</t>
    </rPh>
    <rPh sb="8" eb="9">
      <t>リョウ</t>
    </rPh>
    <phoneticPr fontId="1"/>
  </si>
  <si>
    <t>３EID 産業連関表による環境負荷原単位データブック(平成27年)</t>
    <rPh sb="5" eb="7">
      <t>サンギョウ</t>
    </rPh>
    <rPh sb="7" eb="9">
      <t>レンカン</t>
    </rPh>
    <rPh sb="9" eb="10">
      <t>ヒョウ</t>
    </rPh>
    <rPh sb="13" eb="15">
      <t>カンキョウ</t>
    </rPh>
    <rPh sb="15" eb="17">
      <t>フカ</t>
    </rPh>
    <rPh sb="17" eb="20">
      <t>ゲンタンイ</t>
    </rPh>
    <rPh sb="27" eb="29">
      <t>ヘイセイ</t>
    </rPh>
    <rPh sb="31" eb="32">
      <t>ネン</t>
    </rPh>
    <phoneticPr fontId="2"/>
  </si>
  <si>
    <t>390部門</t>
    <rPh sb="3" eb="5">
      <t>ブモン</t>
    </rPh>
    <phoneticPr fontId="2"/>
  </si>
  <si>
    <r>
      <t>直接CO</t>
    </r>
    <r>
      <rPr>
        <vertAlign val="subscript"/>
        <sz val="10"/>
        <rFont val="ＭＳ Ｐゴシック"/>
        <family val="3"/>
        <charset val="128"/>
      </rPr>
      <t>2</t>
    </r>
    <r>
      <rPr>
        <sz val="10"/>
        <rFont val="ＭＳ Ｐゴシック"/>
        <family val="3"/>
        <charset val="128"/>
      </rPr>
      <t>排出量
（非エネルギー起源）</t>
    </r>
    <rPh sb="0" eb="2">
      <t>チョクセツ</t>
    </rPh>
    <rPh sb="5" eb="7">
      <t>ハイシュツ</t>
    </rPh>
    <rPh sb="7" eb="8">
      <t>リョウ</t>
    </rPh>
    <rPh sb="10" eb="11">
      <t>ヒ</t>
    </rPh>
    <rPh sb="16" eb="18">
      <t>キゲン</t>
    </rPh>
    <phoneticPr fontId="1"/>
  </si>
  <si>
    <t>直接エネルギー
消費量</t>
    <rPh sb="0" eb="2">
      <t>チョクセツ</t>
    </rPh>
    <rPh sb="8" eb="10">
      <t>ショウヒ</t>
    </rPh>
    <rPh sb="10" eb="11">
      <t>リョウ</t>
    </rPh>
    <phoneticPr fontId="1"/>
  </si>
  <si>
    <t>101部門
係数表</t>
    <rPh sb="3" eb="5">
      <t>ブモン</t>
    </rPh>
    <rPh sb="6" eb="8">
      <t>ケイスウ</t>
    </rPh>
    <rPh sb="8" eb="9">
      <t>ヒョウ</t>
    </rPh>
    <phoneticPr fontId="2"/>
  </si>
  <si>
    <t>38部門
係数表</t>
    <rPh sb="2" eb="4">
      <t>ブモン</t>
    </rPh>
    <rPh sb="5" eb="7">
      <t>ケイスウ</t>
    </rPh>
    <rPh sb="7" eb="8">
      <t>ヒョウ</t>
    </rPh>
    <phoneticPr fontId="2"/>
  </si>
  <si>
    <t>check</t>
    <phoneticPr fontId="2"/>
  </si>
  <si>
    <t>生産額</t>
    <rPh sb="0" eb="3">
      <t>セイサンガク</t>
    </rPh>
    <phoneticPr fontId="2"/>
  </si>
  <si>
    <t>雇用者</t>
    <rPh sb="0" eb="3">
      <t>コヨウシャ</t>
    </rPh>
    <phoneticPr fontId="2"/>
  </si>
  <si>
    <t>人</t>
    <rPh sb="0" eb="1">
      <t>ニン</t>
    </rPh>
    <phoneticPr fontId="2"/>
  </si>
  <si>
    <t>百万円</t>
    <rPh sb="0" eb="3">
      <t>ヒャクマンエン</t>
    </rPh>
    <phoneticPr fontId="2"/>
  </si>
  <si>
    <t>※単位未満四捨五入</t>
    <rPh sb="1" eb="3">
      <t>タンイ</t>
    </rPh>
    <rPh sb="3" eb="5">
      <t>ミマン</t>
    </rPh>
    <rPh sb="5" eb="9">
      <t>シシャゴニュウ</t>
    </rPh>
    <phoneticPr fontId="2"/>
  </si>
  <si>
    <t>38部門</t>
    <rPh sb="2" eb="4">
      <t>ブモン</t>
    </rPh>
    <phoneticPr fontId="2"/>
  </si>
  <si>
    <t>部門別波及効果(詳細版)</t>
    <rPh sb="0" eb="2">
      <t>ブモン</t>
    </rPh>
    <rPh sb="2" eb="3">
      <t>ベツ</t>
    </rPh>
    <rPh sb="3" eb="5">
      <t>ハキュウ</t>
    </rPh>
    <rPh sb="5" eb="7">
      <t>コウカ</t>
    </rPh>
    <rPh sb="8" eb="10">
      <t>ショウサイ</t>
    </rPh>
    <rPh sb="10" eb="11">
      <t>バン</t>
    </rPh>
    <phoneticPr fontId="2"/>
  </si>
  <si>
    <t>波及効果分析結果</t>
    <rPh sb="0" eb="2">
      <t>ハキュウ</t>
    </rPh>
    <rPh sb="2" eb="4">
      <t>コウカ</t>
    </rPh>
    <rPh sb="4" eb="6">
      <t>ブンセキ</t>
    </rPh>
    <rPh sb="6" eb="8">
      <t>ケッカ</t>
    </rPh>
    <phoneticPr fontId="2"/>
  </si>
  <si>
    <r>
      <rPr>
        <u/>
        <sz val="11"/>
        <color theme="1"/>
        <rFont val="ＭＳ Ｐゴシック"/>
        <family val="3"/>
        <charset val="128"/>
      </rPr>
      <t>②　投入・産出構造は安定的である。</t>
    </r>
    <r>
      <rPr>
        <sz val="11"/>
        <color theme="1"/>
        <rFont val="ＭＳ Ｐゴシック"/>
        <family val="3"/>
        <charset val="128"/>
      </rPr>
      <t xml:space="preserve">
　投入・産出構造は、基準年(平成27年)と分析対象年は変化がない(安定的)と仮定しています。実体経済においては、生産技術の変化や生産規模の拡大等で投入・産出構造が変化しますので、注意が必要です。</t>
    </r>
    <rPh sb="74" eb="76">
      <t>セイサン</t>
    </rPh>
    <rPh sb="76" eb="78">
      <t>ギジュツ</t>
    </rPh>
    <rPh sb="79" eb="81">
      <t>ヘンカ</t>
    </rPh>
    <rPh sb="82" eb="84">
      <t>セイサン</t>
    </rPh>
    <rPh sb="84" eb="86">
      <t>キボ</t>
    </rPh>
    <rPh sb="87" eb="89">
      <t>カクダイ</t>
    </rPh>
    <rPh sb="89" eb="90">
      <t>トウ</t>
    </rPh>
    <rPh sb="91" eb="93">
      <t>トウニュウ</t>
    </rPh>
    <rPh sb="94" eb="96">
      <t>サンシュツ</t>
    </rPh>
    <rPh sb="96" eb="98">
      <t>コウゾウ</t>
    </rPh>
    <rPh sb="99" eb="101">
      <t>ヘンカ</t>
    </rPh>
    <rPh sb="107" eb="109">
      <t>チュウイ</t>
    </rPh>
    <rPh sb="110" eb="112">
      <t>ヒツヨウ</t>
    </rPh>
    <phoneticPr fontId="2"/>
  </si>
  <si>
    <r>
      <rPr>
        <u/>
        <sz val="11"/>
        <color theme="1"/>
        <rFont val="ＭＳ Ｐゴシック"/>
        <family val="3"/>
        <charset val="128"/>
      </rPr>
      <t>①　物価変動は考慮されていない。</t>
    </r>
    <r>
      <rPr>
        <sz val="11"/>
        <color theme="1"/>
        <rFont val="ＭＳ Ｐゴシック"/>
        <family val="3"/>
        <charset val="128"/>
      </rPr>
      <t xml:space="preserve">
　平成27年の価格で表示されていますので、物価変動は考慮されておりません。</t>
    </r>
    <rPh sb="2" eb="4">
      <t>ブッカ</t>
    </rPh>
    <rPh sb="4" eb="6">
      <t>ヘンドウ</t>
    </rPh>
    <rPh sb="7" eb="9">
      <t>コウリョ</t>
    </rPh>
    <rPh sb="18" eb="20">
      <t>ヘイセイ</t>
    </rPh>
    <rPh sb="22" eb="23">
      <t>ネン</t>
    </rPh>
    <rPh sb="24" eb="26">
      <t>カカク</t>
    </rPh>
    <rPh sb="27" eb="29">
      <t>ヒョウジ</t>
    </rPh>
    <rPh sb="38" eb="40">
      <t>ブッカ</t>
    </rPh>
    <rPh sb="40" eb="42">
      <t>ヘンドウ</t>
    </rPh>
    <rPh sb="43" eb="45">
      <t>コウリョ</t>
    </rPh>
    <phoneticPr fontId="2"/>
  </si>
  <si>
    <r>
      <rPr>
        <u/>
        <sz val="11"/>
        <color theme="1"/>
        <rFont val="ＭＳ Ｐゴシック"/>
        <family val="3"/>
        <charset val="128"/>
      </rPr>
      <t>④　原材料の投入は、生産量に比例する。</t>
    </r>
    <r>
      <rPr>
        <sz val="11"/>
        <color theme="1"/>
        <rFont val="ＭＳ Ｐゴシック"/>
        <family val="3"/>
        <charset val="128"/>
      </rPr>
      <t xml:space="preserve">
　原材料(中間財)の投入量は、その部門の生産量に比例することとします。例えば、生産量が２倍になれば、投入量は２倍になると仮定しています。</t>
    </r>
    <rPh sb="2" eb="5">
      <t>ゲンザイリョウ</t>
    </rPh>
    <rPh sb="6" eb="8">
      <t>トウニュウ</t>
    </rPh>
    <rPh sb="10" eb="13">
      <t>セイサンリョウ</t>
    </rPh>
    <rPh sb="14" eb="16">
      <t>ヒレイ</t>
    </rPh>
    <rPh sb="21" eb="24">
      <t>ゲンザイリョウ</t>
    </rPh>
    <rPh sb="25" eb="27">
      <t>チュウカン</t>
    </rPh>
    <rPh sb="27" eb="28">
      <t>ザイ</t>
    </rPh>
    <rPh sb="30" eb="32">
      <t>トウニュウ</t>
    </rPh>
    <rPh sb="32" eb="33">
      <t>リョウ</t>
    </rPh>
    <rPh sb="37" eb="39">
      <t>ブモン</t>
    </rPh>
    <rPh sb="40" eb="43">
      <t>セイサンリョウ</t>
    </rPh>
    <rPh sb="44" eb="46">
      <t>ヒレイ</t>
    </rPh>
    <rPh sb="55" eb="56">
      <t>タト</t>
    </rPh>
    <rPh sb="59" eb="62">
      <t>セイサンリョウ</t>
    </rPh>
    <rPh sb="64" eb="65">
      <t>バイ</t>
    </rPh>
    <rPh sb="70" eb="73">
      <t>トウニュウリョウ</t>
    </rPh>
    <rPh sb="75" eb="76">
      <t>バイ</t>
    </rPh>
    <rPh sb="80" eb="82">
      <t>カテイ</t>
    </rPh>
    <phoneticPr fontId="2"/>
  </si>
  <si>
    <r>
      <rPr>
        <u/>
        <sz val="11"/>
        <color theme="1"/>
        <rFont val="ＭＳ Ｐゴシック"/>
        <family val="3"/>
        <charset val="128"/>
      </rPr>
      <t>⑤　波及効果が達成されるまでの期間は不明である。</t>
    </r>
    <r>
      <rPr>
        <sz val="11"/>
        <color theme="1"/>
        <rFont val="ＭＳ Ｐゴシック"/>
        <family val="3"/>
        <charset val="128"/>
      </rPr>
      <t xml:space="preserve">
　通常、波及効果は１年以内に現れると想定していますが、実際には、いつ頃、どの産業に、どの程度の波及が及ぶかという時間的問題は明らかにすることはできません。</t>
    </r>
    <rPh sb="2" eb="4">
      <t>ハキュウ</t>
    </rPh>
    <rPh sb="4" eb="6">
      <t>コウカ</t>
    </rPh>
    <rPh sb="7" eb="9">
      <t>タッセイ</t>
    </rPh>
    <rPh sb="15" eb="17">
      <t>キカン</t>
    </rPh>
    <rPh sb="18" eb="20">
      <t>フメイ</t>
    </rPh>
    <rPh sb="26" eb="28">
      <t>ツウジョウ</t>
    </rPh>
    <rPh sb="29" eb="31">
      <t>ハキュウ</t>
    </rPh>
    <rPh sb="31" eb="33">
      <t>コウカ</t>
    </rPh>
    <rPh sb="35" eb="36">
      <t>ネン</t>
    </rPh>
    <rPh sb="36" eb="38">
      <t>イナイ</t>
    </rPh>
    <rPh sb="39" eb="40">
      <t>アラワ</t>
    </rPh>
    <rPh sb="43" eb="45">
      <t>ソウテイ</t>
    </rPh>
    <rPh sb="52" eb="54">
      <t>ジッサイ</t>
    </rPh>
    <rPh sb="59" eb="60">
      <t>ゴロ</t>
    </rPh>
    <rPh sb="63" eb="65">
      <t>サンギョウ</t>
    </rPh>
    <rPh sb="69" eb="71">
      <t>テイド</t>
    </rPh>
    <rPh sb="72" eb="74">
      <t>ハキュウ</t>
    </rPh>
    <rPh sb="75" eb="76">
      <t>オヨ</t>
    </rPh>
    <rPh sb="81" eb="84">
      <t>ジカンテキ</t>
    </rPh>
    <rPh sb="84" eb="86">
      <t>モンダイ</t>
    </rPh>
    <rPh sb="87" eb="88">
      <t>アキ</t>
    </rPh>
    <phoneticPr fontId="2"/>
  </si>
  <si>
    <r>
      <rPr>
        <u/>
        <sz val="11"/>
        <color theme="1"/>
        <rFont val="ＭＳ Ｐゴシック"/>
        <family val="3"/>
        <charset val="128"/>
      </rPr>
      <t>⑦　時間外勤務及び生産設備の向上による影響を考慮していない。</t>
    </r>
    <r>
      <rPr>
        <sz val="11"/>
        <color theme="1"/>
        <rFont val="ＭＳ Ｐゴシック"/>
        <family val="3"/>
        <charset val="128"/>
      </rPr>
      <t xml:space="preserve">
　生産の増加によって、新規雇用者が誘発されるといった前提で雇用誘発効果を計算していますが、新規に従業員を雇わず、時間外勤務で対応する場合や生産設備の向上によって対応する場合は、雇用が誘発されません。しかし、どれだけ時間外勤務や生産設備の向上によって対応するかの予測は困難であることから、考慮していません。</t>
    </r>
    <rPh sb="2" eb="5">
      <t>ジカンガイ</t>
    </rPh>
    <rPh sb="5" eb="7">
      <t>キンム</t>
    </rPh>
    <rPh sb="7" eb="8">
      <t>オヨ</t>
    </rPh>
    <rPh sb="9" eb="11">
      <t>セイサン</t>
    </rPh>
    <rPh sb="11" eb="13">
      <t>セツビ</t>
    </rPh>
    <rPh sb="14" eb="16">
      <t>コウジョウ</t>
    </rPh>
    <rPh sb="19" eb="21">
      <t>エイキョウ</t>
    </rPh>
    <rPh sb="22" eb="24">
      <t>コウリョ</t>
    </rPh>
    <rPh sb="32" eb="34">
      <t>セイサン</t>
    </rPh>
    <rPh sb="35" eb="37">
      <t>ゾウカ</t>
    </rPh>
    <rPh sb="42" eb="44">
      <t>シンキ</t>
    </rPh>
    <rPh sb="44" eb="47">
      <t>コヨウシャ</t>
    </rPh>
    <rPh sb="48" eb="50">
      <t>ユウハツ</t>
    </rPh>
    <rPh sb="57" eb="59">
      <t>ゼンテイ</t>
    </rPh>
    <rPh sb="60" eb="62">
      <t>コヨウ</t>
    </rPh>
    <rPh sb="62" eb="64">
      <t>ユウハツ</t>
    </rPh>
    <rPh sb="64" eb="66">
      <t>コウカ</t>
    </rPh>
    <rPh sb="67" eb="69">
      <t>ケイサン</t>
    </rPh>
    <rPh sb="76" eb="78">
      <t>シンキ</t>
    </rPh>
    <rPh sb="79" eb="82">
      <t>ジュウギョウイン</t>
    </rPh>
    <rPh sb="83" eb="84">
      <t>ヤト</t>
    </rPh>
    <rPh sb="87" eb="90">
      <t>ジカンガイ</t>
    </rPh>
    <rPh sb="90" eb="92">
      <t>キンム</t>
    </rPh>
    <rPh sb="93" eb="95">
      <t>タイオウ</t>
    </rPh>
    <rPh sb="97" eb="99">
      <t>バアイ</t>
    </rPh>
    <rPh sb="100" eb="102">
      <t>セイサン</t>
    </rPh>
    <rPh sb="102" eb="104">
      <t>セツビ</t>
    </rPh>
    <rPh sb="105" eb="107">
      <t>コウジョウ</t>
    </rPh>
    <rPh sb="111" eb="113">
      <t>タイオウ</t>
    </rPh>
    <rPh sb="115" eb="117">
      <t>バアイ</t>
    </rPh>
    <rPh sb="119" eb="121">
      <t>コヨウ</t>
    </rPh>
    <rPh sb="122" eb="124">
      <t>ユウハツ</t>
    </rPh>
    <rPh sb="138" eb="141">
      <t>ジカンガイ</t>
    </rPh>
    <rPh sb="141" eb="143">
      <t>キンム</t>
    </rPh>
    <rPh sb="144" eb="146">
      <t>セイサン</t>
    </rPh>
    <rPh sb="146" eb="148">
      <t>セツビ</t>
    </rPh>
    <rPh sb="149" eb="151">
      <t>コウジョウ</t>
    </rPh>
    <rPh sb="155" eb="157">
      <t>タイオウ</t>
    </rPh>
    <rPh sb="161" eb="163">
      <t>ヨソク</t>
    </rPh>
    <rPh sb="164" eb="166">
      <t>コンナン</t>
    </rPh>
    <rPh sb="174" eb="176">
      <t>コウリョ</t>
    </rPh>
    <phoneticPr fontId="2"/>
  </si>
  <si>
    <t>消費転換係数</t>
    <rPh sb="0" eb="2">
      <t>ショウヒ</t>
    </rPh>
    <rPh sb="2" eb="4">
      <t>テンカン</t>
    </rPh>
    <rPh sb="4" eb="6">
      <t>ケイスウ</t>
    </rPh>
    <phoneticPr fontId="2"/>
  </si>
  <si>
    <t>家計調査から推計</t>
    <rPh sb="0" eb="2">
      <t>カケイ</t>
    </rPh>
    <rPh sb="2" eb="4">
      <t>チョウサ</t>
    </rPh>
    <rPh sb="6" eb="8">
      <t>スイケイ</t>
    </rPh>
    <phoneticPr fontId="2"/>
  </si>
  <si>
    <t>決定値</t>
    <rPh sb="0" eb="2">
      <t>ケッテイ</t>
    </rPh>
    <rPh sb="2" eb="3">
      <t>チ</t>
    </rPh>
    <phoneticPr fontId="2"/>
  </si>
  <si>
    <t>実収入</t>
  </si>
  <si>
    <t>消費支出</t>
  </si>
  <si>
    <t>令和元年</t>
    <rPh sb="0" eb="2">
      <t>レイワ</t>
    </rPh>
    <rPh sb="2" eb="4">
      <t>ガンネン</t>
    </rPh>
    <phoneticPr fontId="2"/>
  </si>
  <si>
    <t>消費支出/実収入</t>
    <phoneticPr fontId="2"/>
  </si>
  <si>
    <t>消費転換係数の推計</t>
    <rPh sb="0" eb="2">
      <t>ショウヒ</t>
    </rPh>
    <rPh sb="2" eb="4">
      <t>テンカン</t>
    </rPh>
    <rPh sb="4" eb="6">
      <t>ケイスウ</t>
    </rPh>
    <rPh sb="7" eb="9">
      <t>スイケイ</t>
    </rPh>
    <phoneticPr fontId="2"/>
  </si>
  <si>
    <t>単位：円</t>
    <rPh sb="0" eb="2">
      <t>タンイ</t>
    </rPh>
    <rPh sb="3" eb="4">
      <t>エン</t>
    </rPh>
    <phoneticPr fontId="2"/>
  </si>
  <si>
    <t>　　※第二次波及効果を分析する時に使用する係数です。</t>
    <rPh sb="3" eb="6">
      <t>ダイニジ</t>
    </rPh>
    <rPh sb="6" eb="8">
      <t>ハキュウ</t>
    </rPh>
    <rPh sb="8" eb="10">
      <t>コウカ</t>
    </rPh>
    <rPh sb="11" eb="13">
      <t>ブンセキ</t>
    </rPh>
    <rPh sb="15" eb="16">
      <t>トキ</t>
    </rPh>
    <rPh sb="17" eb="19">
      <t>シヨウ</t>
    </rPh>
    <rPh sb="21" eb="23">
      <t>ケイスウ</t>
    </rPh>
    <phoneticPr fontId="2"/>
  </si>
  <si>
    <t>※各部門の単位生産活動（百万円の生産）に伴い発生する環境負荷量（エネルギー消費量やCO2などの温室効果ガス排出量など）が示されています。</t>
    <phoneticPr fontId="2"/>
  </si>
  <si>
    <t>※国立環境研究所地球環境研究センター「産業連関表による環境負荷原単位データブック（3EID）」を元に推計しています。</t>
    <rPh sb="48" eb="49">
      <t>モト</t>
    </rPh>
    <rPh sb="50" eb="52">
      <t>スイケイ</t>
    </rPh>
    <phoneticPr fontId="2"/>
  </si>
  <si>
    <t>その他の製造工業製品</t>
    <phoneticPr fontId="2"/>
  </si>
  <si>
    <t>波及効果イメージ図</t>
    <rPh sb="0" eb="2">
      <t>ハキュウ</t>
    </rPh>
    <rPh sb="2" eb="4">
      <t>コウカ</t>
    </rPh>
    <rPh sb="8" eb="9">
      <t>ズ</t>
    </rPh>
    <phoneticPr fontId="2"/>
  </si>
  <si>
    <t>直接効果</t>
    <rPh sb="0" eb="2">
      <t>チョクセツ</t>
    </rPh>
    <rPh sb="2" eb="4">
      <t>コウカ</t>
    </rPh>
    <phoneticPr fontId="2"/>
  </si>
  <si>
    <t>最終需要増加額</t>
    <rPh sb="0" eb="2">
      <t>サイシュウ</t>
    </rPh>
    <rPh sb="2" eb="4">
      <t>ジュヨウ</t>
    </rPh>
    <rPh sb="4" eb="7">
      <t>ゾウカガク</t>
    </rPh>
    <phoneticPr fontId="2"/>
  </si>
  <si>
    <t>百万円</t>
    <rPh sb="0" eb="1">
      <t>ヒャク</t>
    </rPh>
    <rPh sb="1" eb="3">
      <t>マンエン</t>
    </rPh>
    <phoneticPr fontId="2"/>
  </si>
  <si>
    <t>↓</t>
    <phoneticPr fontId="2"/>
  </si>
  <si>
    <t>自給率</t>
    <rPh sb="0" eb="3">
      <t>ジキュウリツ</t>
    </rPh>
    <phoneticPr fontId="2"/>
  </si>
  <si>
    <t>→</t>
    <phoneticPr fontId="2"/>
  </si>
  <si>
    <t>雇用者所得増加額</t>
    <rPh sb="0" eb="3">
      <t>コヨウシャ</t>
    </rPh>
    <rPh sb="3" eb="5">
      <t>ショトク</t>
    </rPh>
    <rPh sb="5" eb="7">
      <t>ゾウカ</t>
    </rPh>
    <rPh sb="7" eb="8">
      <t>ガク</t>
    </rPh>
    <phoneticPr fontId="2"/>
  </si>
  <si>
    <t>投入係数</t>
    <rPh sb="0" eb="2">
      <t>トウニュウ</t>
    </rPh>
    <rPh sb="2" eb="4">
      <t>ケイスウ</t>
    </rPh>
    <phoneticPr fontId="2"/>
  </si>
  <si>
    <t>原材料誘発額</t>
    <rPh sb="0" eb="3">
      <t>ゲンザイリョウ</t>
    </rPh>
    <rPh sb="3" eb="6">
      <t>ユウハツガク</t>
    </rPh>
    <phoneticPr fontId="2"/>
  </si>
  <si>
    <t>県内中間需要増加額</t>
    <rPh sb="0" eb="2">
      <t>ケンナイ</t>
    </rPh>
    <rPh sb="2" eb="4">
      <t>チュウカン</t>
    </rPh>
    <rPh sb="4" eb="6">
      <t>ジュヨウ</t>
    </rPh>
    <rPh sb="6" eb="9">
      <t>ゾウカガク</t>
    </rPh>
    <phoneticPr fontId="2"/>
  </si>
  <si>
    <t>生産誘発額</t>
    <rPh sb="0" eb="2">
      <t>セイサン</t>
    </rPh>
    <rPh sb="2" eb="5">
      <t>ユウハツガク</t>
    </rPh>
    <phoneticPr fontId="2"/>
  </si>
  <si>
    <t>雇用者所得増加額</t>
    <rPh sb="0" eb="3">
      <t>コヨウシャ</t>
    </rPh>
    <rPh sb="3" eb="5">
      <t>ショトク</t>
    </rPh>
    <rPh sb="5" eb="8">
      <t>ゾウカガク</t>
    </rPh>
    <phoneticPr fontId="2"/>
  </si>
  <si>
    <t>雇用者所得率</t>
    <rPh sb="0" eb="3">
      <t>コヨウシャ</t>
    </rPh>
    <rPh sb="3" eb="6">
      <t>ショトクリツ</t>
    </rPh>
    <phoneticPr fontId="2"/>
  </si>
  <si>
    <t>←</t>
  </si>
  <si>
    <t>←</t>
    <phoneticPr fontId="2"/>
  </si>
  <si>
    <t>生産誘発額</t>
    <rPh sb="0" eb="2">
      <t>セイサン</t>
    </rPh>
    <rPh sb="2" eb="4">
      <t>ユウハツ</t>
    </rPh>
    <rPh sb="4" eb="5">
      <t>ガク</t>
    </rPh>
    <phoneticPr fontId="2"/>
  </si>
  <si>
    <t>第一次波及効果</t>
    <rPh sb="0" eb="1">
      <t>ダイ</t>
    </rPh>
    <rPh sb="1" eb="3">
      <t>イチジ</t>
    </rPh>
    <rPh sb="3" eb="5">
      <t>ハキュウ</t>
    </rPh>
    <rPh sb="5" eb="7">
      <t>コウカ</t>
    </rPh>
    <phoneticPr fontId="2"/>
  </si>
  <si>
    <t>第二次波及効果</t>
    <rPh sb="0" eb="1">
      <t>ダイ</t>
    </rPh>
    <rPh sb="1" eb="3">
      <t>ニジ</t>
    </rPh>
    <rPh sb="3" eb="7">
      <t>ハキュウコウカ</t>
    </rPh>
    <phoneticPr fontId="2"/>
  </si>
  <si>
    <t>百万円</t>
    <rPh sb="0" eb="2">
      <t>ヒャクマン</t>
    </rPh>
    <rPh sb="2" eb="3">
      <t>エン</t>
    </rPh>
    <phoneticPr fontId="2"/>
  </si>
  <si>
    <t>フローチャート</t>
    <phoneticPr fontId="2"/>
  </si>
  <si>
    <t>消費転換係数</t>
    <rPh sb="0" eb="2">
      <t>ショウヒ</t>
    </rPh>
    <rPh sb="2" eb="4">
      <t>テンカン</t>
    </rPh>
    <rPh sb="4" eb="6">
      <t>ケイスウ</t>
    </rPh>
    <phoneticPr fontId="2"/>
  </si>
  <si>
    <t>県内消費支出額</t>
    <rPh sb="0" eb="2">
      <t>ケンナイ</t>
    </rPh>
    <rPh sb="2" eb="4">
      <t>ショウヒ</t>
    </rPh>
    <rPh sb="4" eb="6">
      <t>シシュツ</t>
    </rPh>
    <rPh sb="6" eb="7">
      <t>ガク</t>
    </rPh>
    <phoneticPr fontId="2"/>
  </si>
  <si>
    <t>消費支出額</t>
    <rPh sb="0" eb="2">
      <t>ショウヒ</t>
    </rPh>
    <rPh sb="2" eb="4">
      <t>シシュツ</t>
    </rPh>
    <rPh sb="4" eb="5">
      <t>ガク</t>
    </rPh>
    <phoneticPr fontId="2"/>
  </si>
  <si>
    <r>
      <rPr>
        <u/>
        <sz val="11"/>
        <color theme="1"/>
        <rFont val="ＭＳ Ｐゴシック"/>
        <family val="3"/>
        <charset val="128"/>
      </rPr>
      <t>③　在庫対応、生産能力の限界等、波及の中断を考慮していない。</t>
    </r>
    <r>
      <rPr>
        <sz val="11"/>
        <color theme="1"/>
        <rFont val="ＭＳ Ｐゴシック"/>
        <family val="3"/>
        <charset val="128"/>
      </rPr>
      <t xml:space="preserve">
　企業に過剰在庫は存在せず、需要に対しては、生産を行って供給するものとしています。また、生産能力の限界もなく、あらゆる需要に対応することができるとします。経済波及効果は、その波及が０になるまで計算されますが、実際にはその途中で、在庫品で需要に対応する、もしくは需要を満たすだけの生産が行えない等で波及が途中で中断される可能性があります。</t>
    </r>
    <rPh sb="2" eb="4">
      <t>ザイコ</t>
    </rPh>
    <rPh sb="4" eb="6">
      <t>タイオウ</t>
    </rPh>
    <rPh sb="7" eb="9">
      <t>セイサン</t>
    </rPh>
    <rPh sb="9" eb="11">
      <t>ノウリョク</t>
    </rPh>
    <rPh sb="12" eb="14">
      <t>ゲンカイ</t>
    </rPh>
    <rPh sb="14" eb="15">
      <t>トウ</t>
    </rPh>
    <rPh sb="16" eb="18">
      <t>ハキュウ</t>
    </rPh>
    <rPh sb="19" eb="21">
      <t>チュウダン</t>
    </rPh>
    <rPh sb="22" eb="24">
      <t>コウリョ</t>
    </rPh>
    <rPh sb="75" eb="77">
      <t>セイサン</t>
    </rPh>
    <rPh sb="77" eb="79">
      <t>ノウリョク</t>
    </rPh>
    <rPh sb="80" eb="82">
      <t>ゲンカイ</t>
    </rPh>
    <rPh sb="90" eb="92">
      <t>ジュヨウ</t>
    </rPh>
    <rPh sb="93" eb="95">
      <t>タイオウ</t>
    </rPh>
    <rPh sb="108" eb="110">
      <t>ケイザイ</t>
    </rPh>
    <rPh sb="110" eb="112">
      <t>ハキュウ</t>
    </rPh>
    <rPh sb="112" eb="114">
      <t>コウカ</t>
    </rPh>
    <rPh sb="118" eb="120">
      <t>ハキュウ</t>
    </rPh>
    <rPh sb="127" eb="129">
      <t>ケイサン</t>
    </rPh>
    <rPh sb="135" eb="137">
      <t>ジッサイ</t>
    </rPh>
    <rPh sb="141" eb="143">
      <t>トチュウ</t>
    </rPh>
    <rPh sb="145" eb="148">
      <t>ザイコヒン</t>
    </rPh>
    <rPh sb="149" eb="151">
      <t>ジュヨウ</t>
    </rPh>
    <rPh sb="152" eb="154">
      <t>タイオウ</t>
    </rPh>
    <rPh sb="161" eb="163">
      <t>ジュヨウ</t>
    </rPh>
    <rPh sb="164" eb="165">
      <t>ミ</t>
    </rPh>
    <rPh sb="170" eb="172">
      <t>セイサン</t>
    </rPh>
    <rPh sb="173" eb="174">
      <t>オコナ</t>
    </rPh>
    <rPh sb="177" eb="178">
      <t>トウ</t>
    </rPh>
    <rPh sb="179" eb="181">
      <t>ハキュウ</t>
    </rPh>
    <rPh sb="182" eb="184">
      <t>トチュウ</t>
    </rPh>
    <rPh sb="185" eb="187">
      <t>チュウダン</t>
    </rPh>
    <rPh sb="190" eb="193">
      <t>カノウセイ</t>
    </rPh>
    <phoneticPr fontId="2"/>
  </si>
  <si>
    <r>
      <rPr>
        <u/>
        <sz val="11"/>
        <color theme="1"/>
        <rFont val="ＭＳ Ｐゴシック"/>
        <family val="3"/>
        <charset val="128"/>
      </rPr>
      <t>⑥　第二次波及効果の対象を雇用者所得のみとしている。</t>
    </r>
    <r>
      <rPr>
        <sz val="11"/>
        <color theme="1"/>
        <rFont val="ＭＳ Ｐゴシック"/>
        <family val="3"/>
        <charset val="128"/>
      </rPr>
      <t xml:space="preserve">
　所得の増加(民間消費支出の増加)に伴う生産波及を分析する第二次波及効果の計算では、雇用者所得のみを対象としていますが、農家をはじめとする個人事業主の所得は、営業余剰に含まれています。本来は個人事業主の所得の増加(うち民間消費支出の増加)も含めて計算すべきですが、営業余剰の分割方法や計算方法が明確ではないため、分析対象としていません。</t>
    </r>
    <rPh sb="2" eb="3">
      <t>ダイ</t>
    </rPh>
    <rPh sb="3" eb="5">
      <t>２ジ</t>
    </rPh>
    <rPh sb="5" eb="7">
      <t>ハキュウ</t>
    </rPh>
    <rPh sb="7" eb="9">
      <t>コウカ</t>
    </rPh>
    <rPh sb="10" eb="12">
      <t>タイショウ</t>
    </rPh>
    <rPh sb="13" eb="16">
      <t>コヨウシャ</t>
    </rPh>
    <rPh sb="16" eb="18">
      <t>ショトク</t>
    </rPh>
    <rPh sb="28" eb="30">
      <t>ショトク</t>
    </rPh>
    <rPh sb="31" eb="33">
      <t>ゾウカ</t>
    </rPh>
    <rPh sb="34" eb="36">
      <t>ミンカン</t>
    </rPh>
    <rPh sb="36" eb="38">
      <t>ショウヒ</t>
    </rPh>
    <rPh sb="38" eb="40">
      <t>シシュツ</t>
    </rPh>
    <rPh sb="41" eb="43">
      <t>ゾウカ</t>
    </rPh>
    <rPh sb="45" eb="46">
      <t>トモナ</t>
    </rPh>
    <rPh sb="47" eb="49">
      <t>セイサン</t>
    </rPh>
    <rPh sb="49" eb="51">
      <t>ハキュウ</t>
    </rPh>
    <rPh sb="52" eb="54">
      <t>ブンセキ</t>
    </rPh>
    <rPh sb="56" eb="57">
      <t>ダイ</t>
    </rPh>
    <rPh sb="57" eb="59">
      <t>ニジ</t>
    </rPh>
    <rPh sb="59" eb="61">
      <t>ハキュウ</t>
    </rPh>
    <rPh sb="61" eb="63">
      <t>コウカ</t>
    </rPh>
    <rPh sb="64" eb="66">
      <t>ケイサン</t>
    </rPh>
    <rPh sb="69" eb="72">
      <t>コヨウシャ</t>
    </rPh>
    <rPh sb="72" eb="74">
      <t>ショトク</t>
    </rPh>
    <rPh sb="77" eb="79">
      <t>タイショウ</t>
    </rPh>
    <rPh sb="87" eb="89">
      <t>ノウカ</t>
    </rPh>
    <rPh sb="96" eb="98">
      <t>コジン</t>
    </rPh>
    <rPh sb="98" eb="100">
      <t>ジギョウ</t>
    </rPh>
    <rPh sb="100" eb="101">
      <t>ヌシ</t>
    </rPh>
    <rPh sb="102" eb="104">
      <t>ショトク</t>
    </rPh>
    <rPh sb="106" eb="108">
      <t>エイギョウ</t>
    </rPh>
    <rPh sb="108" eb="110">
      <t>ヨジョウ</t>
    </rPh>
    <rPh sb="111" eb="112">
      <t>フク</t>
    </rPh>
    <rPh sb="119" eb="121">
      <t>ホンライ</t>
    </rPh>
    <rPh sb="122" eb="124">
      <t>コジン</t>
    </rPh>
    <rPh sb="124" eb="127">
      <t>ジギョウヌシ</t>
    </rPh>
    <rPh sb="128" eb="130">
      <t>ショトク</t>
    </rPh>
    <rPh sb="131" eb="133">
      <t>ゾウカ</t>
    </rPh>
    <rPh sb="136" eb="138">
      <t>ミンカン</t>
    </rPh>
    <rPh sb="138" eb="140">
      <t>ショウヒ</t>
    </rPh>
    <rPh sb="140" eb="142">
      <t>シシュツ</t>
    </rPh>
    <rPh sb="143" eb="145">
      <t>ゾウカ</t>
    </rPh>
    <rPh sb="147" eb="148">
      <t>フク</t>
    </rPh>
    <rPh sb="150" eb="152">
      <t>ケイサン</t>
    </rPh>
    <rPh sb="159" eb="161">
      <t>エイギョウ</t>
    </rPh>
    <rPh sb="161" eb="163">
      <t>ヨジョウ</t>
    </rPh>
    <rPh sb="164" eb="166">
      <t>ブンカツ</t>
    </rPh>
    <rPh sb="166" eb="168">
      <t>ホウホウ</t>
    </rPh>
    <rPh sb="169" eb="171">
      <t>ケイサン</t>
    </rPh>
    <rPh sb="171" eb="173">
      <t>ホウホウ</t>
    </rPh>
    <rPh sb="174" eb="176">
      <t>メイカク</t>
    </rPh>
    <rPh sb="183" eb="185">
      <t>ブンセキ</t>
    </rPh>
    <rPh sb="185" eb="187">
      <t>タイショウ</t>
    </rPh>
    <phoneticPr fontId="2"/>
  </si>
  <si>
    <t>※商業・運輸マージンの合計は「26商業」「29運輸・郵便」に振り分けます。</t>
    <rPh sb="1" eb="3">
      <t>ショウギョウ</t>
    </rPh>
    <rPh sb="4" eb="6">
      <t>ウンユ</t>
    </rPh>
    <rPh sb="11" eb="13">
      <t>ゴウケイ</t>
    </rPh>
    <rPh sb="17" eb="19">
      <t>ショウギョウ</t>
    </rPh>
    <rPh sb="23" eb="25">
      <t>ウンユ</t>
    </rPh>
    <rPh sb="26" eb="28">
      <t>ユウビン</t>
    </rPh>
    <rPh sb="30" eb="31">
      <t>フ</t>
    </rPh>
    <rPh sb="32" eb="33">
      <t>ワ</t>
    </rPh>
    <phoneticPr fontId="2"/>
  </si>
  <si>
    <t>県内最終需要増加額=生産増加額</t>
    <rPh sb="0" eb="2">
      <t>ケンナイ</t>
    </rPh>
    <rPh sb="2" eb="4">
      <t>サイシュウ</t>
    </rPh>
    <rPh sb="4" eb="6">
      <t>ジュヨウ</t>
    </rPh>
    <rPh sb="6" eb="8">
      <t>ゾウカ</t>
    </rPh>
    <rPh sb="8" eb="9">
      <t>ガク</t>
    </rPh>
    <rPh sb="10" eb="12">
      <t>セイサン</t>
    </rPh>
    <rPh sb="12" eb="14">
      <t>ゾウカ</t>
    </rPh>
    <rPh sb="14" eb="15">
      <t>ガク</t>
    </rPh>
    <phoneticPr fontId="2"/>
  </si>
  <si>
    <t>雇用者増加数</t>
    <rPh sb="0" eb="3">
      <t>コヨウシャ</t>
    </rPh>
    <rPh sb="3" eb="6">
      <t>ゾウカスウ</t>
    </rPh>
    <phoneticPr fontId="2"/>
  </si>
  <si>
    <t>人</t>
    <rPh sb="0" eb="1">
      <t>ニン</t>
    </rPh>
    <phoneticPr fontId="2"/>
  </si>
  <si>
    <t>雇用者増加数</t>
    <rPh sb="0" eb="3">
      <t>コヨウシャ</t>
    </rPh>
    <rPh sb="3" eb="5">
      <t>ゾウカ</t>
    </rPh>
    <rPh sb="5" eb="6">
      <t>スウ</t>
    </rPh>
    <phoneticPr fontId="2"/>
  </si>
  <si>
    <t>個別雇用係数</t>
    <rPh sb="0" eb="2">
      <t>コベツ</t>
    </rPh>
    <rPh sb="2" eb="4">
      <t>コヨウ</t>
    </rPh>
    <rPh sb="4" eb="6">
      <t>ケイスウ</t>
    </rPh>
    <phoneticPr fontId="2"/>
  </si>
  <si>
    <t>　下記の「波及効果イメージ図」、「フローチャート」、「部門別波及効果及び部門別波及効果(詳細版)」が分析結果となります。「波及効果イメージ図」は波及効果が水の波紋のように広がることをイメージしています。
　「フローチャート」では、最終需要の増加に伴い直接効果として新たな生産が発生します。第一次波及効果として、直接効果分の生産をするために新たな生産(原材料の生産)が行われます。そして、直接効果、第一次波及効果の生産に伴って、労働者の所得が増加します。第二次波及効果として、その所得が増加した労働者が、新たな消費を行い、それに伴って新たな生産が発生します。各生産の増加に伴って、雇用者数も増加します。以上の波及効果の一連の流れをフローチャートにして示しています。
 　「部門別波及効果」では、各部門の直接効果、第一次波及効果、第二次波及効果でどの程度の波及があったかを示しています。「部門別波及効果(詳細版)」ではさらに詳しく、各部門が波及効果で誘発された生産額、粗付加価値額、雇用者所得額、雇用者数が示されています。</t>
    <rPh sb="1" eb="3">
      <t>カキ</t>
    </rPh>
    <rPh sb="5" eb="9">
      <t>ハキュウコウカ</t>
    </rPh>
    <rPh sb="13" eb="14">
      <t>ズ</t>
    </rPh>
    <rPh sb="27" eb="30">
      <t>ブモンベツ</t>
    </rPh>
    <rPh sb="30" eb="34">
      <t>ハキュウコウカ</t>
    </rPh>
    <rPh sb="34" eb="35">
      <t>オヨ</t>
    </rPh>
    <rPh sb="36" eb="39">
      <t>ブモンベツ</t>
    </rPh>
    <rPh sb="39" eb="43">
      <t>ハキュウコウカ</t>
    </rPh>
    <rPh sb="44" eb="47">
      <t>ショウサイバン</t>
    </rPh>
    <rPh sb="50" eb="52">
      <t>ブンセキ</t>
    </rPh>
    <rPh sb="52" eb="54">
      <t>ケッカ</t>
    </rPh>
    <rPh sb="72" eb="76">
      <t>ハキュウコウカ</t>
    </rPh>
    <rPh sb="77" eb="78">
      <t>ミズ</t>
    </rPh>
    <rPh sb="79" eb="81">
      <t>ハモン</t>
    </rPh>
    <rPh sb="85" eb="86">
      <t>ヒロ</t>
    </rPh>
    <rPh sb="115" eb="117">
      <t>サイシュウ</t>
    </rPh>
    <rPh sb="117" eb="119">
      <t>ジュヨウ</t>
    </rPh>
    <rPh sb="120" eb="122">
      <t>ゾウカ</t>
    </rPh>
    <rPh sb="123" eb="124">
      <t>トモナ</t>
    </rPh>
    <rPh sb="125" eb="127">
      <t>チョクセツ</t>
    </rPh>
    <rPh sb="127" eb="129">
      <t>コウカ</t>
    </rPh>
    <rPh sb="132" eb="133">
      <t>アラ</t>
    </rPh>
    <rPh sb="135" eb="137">
      <t>セイサン</t>
    </rPh>
    <rPh sb="138" eb="140">
      <t>ハッセイ</t>
    </rPh>
    <rPh sb="144" eb="145">
      <t>ダイ</t>
    </rPh>
    <rPh sb="145" eb="147">
      <t>イチジ</t>
    </rPh>
    <rPh sb="147" eb="151">
      <t>ハキュウコウカ</t>
    </rPh>
    <rPh sb="155" eb="157">
      <t>チョクセツ</t>
    </rPh>
    <rPh sb="157" eb="159">
      <t>コウカ</t>
    </rPh>
    <rPh sb="159" eb="160">
      <t>ブン</t>
    </rPh>
    <rPh sb="161" eb="163">
      <t>セイサン</t>
    </rPh>
    <rPh sb="169" eb="170">
      <t>アラ</t>
    </rPh>
    <rPh sb="172" eb="174">
      <t>セイサン</t>
    </rPh>
    <rPh sb="175" eb="178">
      <t>ゲンザイリョウ</t>
    </rPh>
    <rPh sb="179" eb="181">
      <t>セイサン</t>
    </rPh>
    <rPh sb="183" eb="184">
      <t>オコナ</t>
    </rPh>
    <rPh sb="193" eb="195">
      <t>チョクセツ</t>
    </rPh>
    <rPh sb="195" eb="197">
      <t>コウカ</t>
    </rPh>
    <rPh sb="198" eb="201">
      <t>ダイイチジ</t>
    </rPh>
    <rPh sb="201" eb="203">
      <t>ハキュウ</t>
    </rPh>
    <rPh sb="203" eb="205">
      <t>コウカ</t>
    </rPh>
    <rPh sb="206" eb="208">
      <t>セイサン</t>
    </rPh>
    <rPh sb="209" eb="210">
      <t>トモナ</t>
    </rPh>
    <rPh sb="213" eb="216">
      <t>ロウドウシャ</t>
    </rPh>
    <rPh sb="217" eb="219">
      <t>ショトク</t>
    </rPh>
    <rPh sb="220" eb="222">
      <t>ゾウカ</t>
    </rPh>
    <rPh sb="226" eb="229">
      <t>ダイニジ</t>
    </rPh>
    <rPh sb="229" eb="233">
      <t>ハキュウコウカ</t>
    </rPh>
    <rPh sb="239" eb="241">
      <t>ショトク</t>
    </rPh>
    <rPh sb="242" eb="244">
      <t>ゾウカ</t>
    </rPh>
    <rPh sb="246" eb="249">
      <t>ロウドウシャ</t>
    </rPh>
    <rPh sb="251" eb="252">
      <t>アラ</t>
    </rPh>
    <rPh sb="254" eb="256">
      <t>ショウヒ</t>
    </rPh>
    <rPh sb="257" eb="258">
      <t>オコナ</t>
    </rPh>
    <rPh sb="263" eb="264">
      <t>トモナ</t>
    </rPh>
    <rPh sb="266" eb="267">
      <t>アラ</t>
    </rPh>
    <rPh sb="269" eb="271">
      <t>セイサン</t>
    </rPh>
    <rPh sb="272" eb="274">
      <t>ハッセイ</t>
    </rPh>
    <rPh sb="278" eb="279">
      <t>カク</t>
    </rPh>
    <rPh sb="279" eb="281">
      <t>セイサン</t>
    </rPh>
    <rPh sb="282" eb="284">
      <t>ゾウカ</t>
    </rPh>
    <rPh sb="285" eb="286">
      <t>トモナ</t>
    </rPh>
    <rPh sb="289" eb="292">
      <t>コヨウシャ</t>
    </rPh>
    <rPh sb="292" eb="293">
      <t>スウ</t>
    </rPh>
    <rPh sb="294" eb="296">
      <t>ゾウカ</t>
    </rPh>
    <rPh sb="300" eb="302">
      <t>イジョウ</t>
    </rPh>
    <rPh sb="303" eb="307">
      <t>ハキュウコウカ</t>
    </rPh>
    <rPh sb="308" eb="310">
      <t>イチレン</t>
    </rPh>
    <rPh sb="311" eb="312">
      <t>ナガ</t>
    </rPh>
    <rPh sb="324" eb="325">
      <t>シメ</t>
    </rPh>
    <rPh sb="335" eb="338">
      <t>ブモンベツ</t>
    </rPh>
    <rPh sb="338" eb="342">
      <t>ハキュウコウカ</t>
    </rPh>
    <rPh sb="346" eb="349">
      <t>カクブモン</t>
    </rPh>
    <rPh sb="350" eb="352">
      <t>チョクセツ</t>
    </rPh>
    <rPh sb="352" eb="354">
      <t>コウカ</t>
    </rPh>
    <rPh sb="355" eb="358">
      <t>ダイイチジ</t>
    </rPh>
    <rPh sb="358" eb="362">
      <t>ハキュウコウカ</t>
    </rPh>
    <rPh sb="363" eb="366">
      <t>ダイニジ</t>
    </rPh>
    <rPh sb="366" eb="370">
      <t>ハキュウコウカ</t>
    </rPh>
    <rPh sb="373" eb="375">
      <t>テイド</t>
    </rPh>
    <rPh sb="376" eb="378">
      <t>ハキュウ</t>
    </rPh>
    <rPh sb="384" eb="385">
      <t>シメ</t>
    </rPh>
    <rPh sb="392" eb="395">
      <t>ブモンベツ</t>
    </rPh>
    <rPh sb="395" eb="399">
      <t>ハキュウコウカ</t>
    </rPh>
    <rPh sb="400" eb="403">
      <t>ショウサイバン</t>
    </rPh>
    <rPh sb="410" eb="411">
      <t>クワ</t>
    </rPh>
    <rPh sb="414" eb="417">
      <t>カクブモン</t>
    </rPh>
    <rPh sb="418" eb="422">
      <t>ハキュウコウカ</t>
    </rPh>
    <rPh sb="423" eb="425">
      <t>ユウハツ</t>
    </rPh>
    <rPh sb="428" eb="431">
      <t>セイサンガク</t>
    </rPh>
    <rPh sb="432" eb="435">
      <t>ソフカ</t>
    </rPh>
    <rPh sb="435" eb="437">
      <t>カチ</t>
    </rPh>
    <rPh sb="437" eb="438">
      <t>ガク</t>
    </rPh>
    <rPh sb="439" eb="442">
      <t>コヨウシャ</t>
    </rPh>
    <rPh sb="442" eb="444">
      <t>ショトク</t>
    </rPh>
    <rPh sb="444" eb="445">
      <t>ガク</t>
    </rPh>
    <rPh sb="446" eb="449">
      <t>コヨウシャ</t>
    </rPh>
    <rPh sb="449" eb="450">
      <t>スウ</t>
    </rPh>
    <rPh sb="451" eb="452">
      <t>シメ</t>
    </rPh>
    <phoneticPr fontId="2"/>
  </si>
  <si>
    <t>※本シートでは、最終需要増加額より直接効果、第一次波及効果、第二次波及効果と生産が誘発されたとき、どの程度環境への影響が発生するかを推計するシートです。</t>
    <rPh sb="1" eb="2">
      <t>ホン</t>
    </rPh>
    <rPh sb="8" eb="10">
      <t>サイシュウ</t>
    </rPh>
    <rPh sb="10" eb="12">
      <t>ジュヨウ</t>
    </rPh>
    <rPh sb="12" eb="14">
      <t>ゾウカ</t>
    </rPh>
    <rPh sb="14" eb="15">
      <t>ガク</t>
    </rPh>
    <rPh sb="17" eb="19">
      <t>チョクセツ</t>
    </rPh>
    <rPh sb="19" eb="21">
      <t>コウカ</t>
    </rPh>
    <rPh sb="22" eb="25">
      <t>ダイイチジ</t>
    </rPh>
    <rPh sb="25" eb="29">
      <t>ハキュウコウカ</t>
    </rPh>
    <rPh sb="30" eb="33">
      <t>ダイニジ</t>
    </rPh>
    <rPh sb="33" eb="37">
      <t>ハキュウコウカ</t>
    </rPh>
    <rPh sb="38" eb="40">
      <t>セイサン</t>
    </rPh>
    <rPh sb="41" eb="43">
      <t>ユウハツ</t>
    </rPh>
    <rPh sb="51" eb="53">
      <t>テイド</t>
    </rPh>
    <rPh sb="53" eb="55">
      <t>カンキョウ</t>
    </rPh>
    <rPh sb="57" eb="59">
      <t>エイキョウ</t>
    </rPh>
    <rPh sb="60" eb="62">
      <t>ハッセイ</t>
    </rPh>
    <rPh sb="66" eb="68">
      <t>スイケイ</t>
    </rPh>
    <phoneticPr fontId="2"/>
  </si>
  <si>
    <t>卸売</t>
    <rPh sb="0" eb="2">
      <t>オロシウ</t>
    </rPh>
    <phoneticPr fontId="1"/>
  </si>
  <si>
    <t>小売</t>
    <rPh sb="0" eb="2">
      <t>コウリ</t>
    </rPh>
    <phoneticPr fontId="1"/>
  </si>
  <si>
    <t>鉄道</t>
  </si>
  <si>
    <t>道路</t>
  </si>
  <si>
    <t>水運</t>
    <rPh sb="0" eb="2">
      <t>スイウン</t>
    </rPh>
    <phoneticPr fontId="1"/>
  </si>
  <si>
    <t>航空</t>
  </si>
  <si>
    <t>利用運送</t>
  </si>
  <si>
    <t>単位：人</t>
    <rPh sb="0" eb="2">
      <t>タンイ</t>
    </rPh>
    <rPh sb="3" eb="4">
      <t>ニン</t>
    </rPh>
    <phoneticPr fontId="5"/>
  </si>
  <si>
    <t>訪日外国人</t>
    <rPh sb="0" eb="2">
      <t>ホウニチ</t>
    </rPh>
    <rPh sb="2" eb="5">
      <t>ガイコクジン</t>
    </rPh>
    <phoneticPr fontId="5"/>
  </si>
  <si>
    <t>宿泊旅行者数</t>
    <rPh sb="0" eb="2">
      <t>シュクハク</t>
    </rPh>
    <rPh sb="2" eb="5">
      <t>リョコウシャ</t>
    </rPh>
    <rPh sb="5" eb="6">
      <t>スウ</t>
    </rPh>
    <phoneticPr fontId="5"/>
  </si>
  <si>
    <t>日帰り旅行者数</t>
    <rPh sb="0" eb="2">
      <t>ヒガエ</t>
    </rPh>
    <rPh sb="3" eb="6">
      <t>リョコウシャ</t>
    </rPh>
    <rPh sb="6" eb="7">
      <t>スウ</t>
    </rPh>
    <phoneticPr fontId="5"/>
  </si>
  <si>
    <t>単位：円</t>
    <rPh sb="0" eb="2">
      <t>タンイ</t>
    </rPh>
    <rPh sb="3" eb="4">
      <t>エン</t>
    </rPh>
    <phoneticPr fontId="5"/>
  </si>
  <si>
    <t>宿泊</t>
    <rPh sb="0" eb="2">
      <t>シュクハク</t>
    </rPh>
    <phoneticPr fontId="5"/>
  </si>
  <si>
    <t>日帰り</t>
    <rPh sb="0" eb="2">
      <t>ヒガエ</t>
    </rPh>
    <phoneticPr fontId="5"/>
  </si>
  <si>
    <t>単位：百万円</t>
    <rPh sb="0" eb="2">
      <t>タンイ</t>
    </rPh>
    <rPh sb="3" eb="4">
      <t>ヒャク</t>
    </rPh>
    <rPh sb="4" eb="6">
      <t>マンエン</t>
    </rPh>
    <phoneticPr fontId="5"/>
  </si>
  <si>
    <t>合計消費額</t>
    <rPh sb="0" eb="2">
      <t>ゴウケイ</t>
    </rPh>
    <rPh sb="2" eb="4">
      <t>ショウヒ</t>
    </rPh>
    <rPh sb="4" eb="5">
      <t>ガク</t>
    </rPh>
    <phoneticPr fontId="5"/>
  </si>
  <si>
    <t>38部門対応表</t>
    <rPh sb="2" eb="4">
      <t>ブモン</t>
    </rPh>
    <rPh sb="4" eb="6">
      <t>タイオウ</t>
    </rPh>
    <rPh sb="6" eb="7">
      <t>ヒョウ</t>
    </rPh>
    <phoneticPr fontId="5"/>
  </si>
  <si>
    <t>構成比</t>
    <rPh sb="0" eb="3">
      <t>コウセイヒ</t>
    </rPh>
    <phoneticPr fontId="5"/>
  </si>
  <si>
    <t>　　交通費</t>
  </si>
  <si>
    <t>　　　航空（長距離移動）</t>
    <rPh sb="3" eb="5">
      <t>コウクウ</t>
    </rPh>
    <rPh sb="6" eb="9">
      <t>チョウキョリ</t>
    </rPh>
    <rPh sb="9" eb="11">
      <t>イドウ</t>
    </rPh>
    <phoneticPr fontId="24"/>
  </si>
  <si>
    <t>運輸・郵便</t>
    <rPh sb="0" eb="2">
      <t>ウンユ</t>
    </rPh>
    <rPh sb="3" eb="5">
      <t>ユウビン</t>
    </rPh>
    <phoneticPr fontId="5"/>
  </si>
  <si>
    <t>　　　新幹線・鉄道（長距離移動）</t>
    <rPh sb="3" eb="6">
      <t>シンカンセン</t>
    </rPh>
    <rPh sb="7" eb="9">
      <t>テツドウ</t>
    </rPh>
    <rPh sb="10" eb="13">
      <t>チョウキョリ</t>
    </rPh>
    <rPh sb="13" eb="15">
      <t>イドウ</t>
    </rPh>
    <phoneticPr fontId="24"/>
  </si>
  <si>
    <t>　　　長距離バス</t>
    <rPh sb="3" eb="6">
      <t>チョウキョリ</t>
    </rPh>
    <phoneticPr fontId="6"/>
  </si>
  <si>
    <t>　　　航空（短距離移動）</t>
    <rPh sb="3" eb="5">
      <t>コウクウ</t>
    </rPh>
    <rPh sb="6" eb="9">
      <t>タンキョリ</t>
    </rPh>
    <rPh sb="9" eb="11">
      <t>イドウ</t>
    </rPh>
    <phoneticPr fontId="24"/>
  </si>
  <si>
    <t>　　　鉄道･モノレール（短距離移動）</t>
    <rPh sb="3" eb="5">
      <t>テツドウ</t>
    </rPh>
    <rPh sb="12" eb="15">
      <t>タンキョリ</t>
    </rPh>
    <rPh sb="15" eb="17">
      <t>イドウ</t>
    </rPh>
    <phoneticPr fontId="24"/>
  </si>
  <si>
    <t>　　　近郊バス</t>
    <rPh sb="3" eb="5">
      <t>キンコウ</t>
    </rPh>
    <phoneticPr fontId="6"/>
  </si>
  <si>
    <t>　　　タクシー・ハイヤー</t>
  </si>
  <si>
    <t>　　　船舶</t>
    <rPh sb="3" eb="5">
      <t>センパク</t>
    </rPh>
    <phoneticPr fontId="24"/>
  </si>
  <si>
    <t>　　　レンタカー・カーシェアリング</t>
  </si>
  <si>
    <t>対事業所サービス</t>
    <rPh sb="0" eb="1">
      <t>タイ</t>
    </rPh>
    <rPh sb="1" eb="4">
      <t>ジギョウショ</t>
    </rPh>
    <phoneticPr fontId="5"/>
  </si>
  <si>
    <t>　　　ガソリン</t>
  </si>
  <si>
    <t>石油・石炭製品</t>
    <rPh sb="0" eb="2">
      <t>セキユ</t>
    </rPh>
    <rPh sb="3" eb="5">
      <t>セキタン</t>
    </rPh>
    <rPh sb="5" eb="7">
      <t>セイヒン</t>
    </rPh>
    <phoneticPr fontId="5"/>
  </si>
  <si>
    <t>　　　その他交通費</t>
    <rPh sb="5" eb="6">
      <t>ホカ</t>
    </rPh>
    <rPh sb="6" eb="9">
      <t>コウツウヒ</t>
    </rPh>
    <phoneticPr fontId="24"/>
  </si>
  <si>
    <t>　　宿泊費　　</t>
  </si>
  <si>
    <t>対個人サービス</t>
    <rPh sb="0" eb="1">
      <t>タイ</t>
    </rPh>
    <rPh sb="1" eb="3">
      <t>コジン</t>
    </rPh>
    <phoneticPr fontId="5"/>
  </si>
  <si>
    <t>　　飲食費</t>
  </si>
  <si>
    <t>　　買物代</t>
    <rPh sb="2" eb="4">
      <t>カイモノ</t>
    </rPh>
    <rPh sb="4" eb="5">
      <t>ダイ</t>
    </rPh>
    <phoneticPr fontId="6"/>
  </si>
  <si>
    <t>　　　菓子類</t>
    <rPh sb="3" eb="6">
      <t>カシルイ</t>
    </rPh>
    <phoneticPr fontId="24"/>
  </si>
  <si>
    <t>飲食料品</t>
    <rPh sb="0" eb="4">
      <t>インショクリョウヒン</t>
    </rPh>
    <phoneticPr fontId="5"/>
  </si>
  <si>
    <t>　　　農産物</t>
    <rPh sb="3" eb="6">
      <t>ノウサンブツ</t>
    </rPh>
    <phoneticPr fontId="24"/>
  </si>
  <si>
    <t>農業</t>
    <rPh sb="0" eb="2">
      <t>ノウギョウ</t>
    </rPh>
    <phoneticPr fontId="5"/>
  </si>
  <si>
    <t>　　　水産物</t>
    <rPh sb="3" eb="6">
      <t>スイサンブツ</t>
    </rPh>
    <phoneticPr fontId="24"/>
  </si>
  <si>
    <t>漁業</t>
    <rPh sb="0" eb="2">
      <t>ギョギョウ</t>
    </rPh>
    <phoneticPr fontId="5"/>
  </si>
  <si>
    <t>　　　その他食料品・飲料・酒・たばこ</t>
    <rPh sb="5" eb="6">
      <t>ホカ</t>
    </rPh>
    <rPh sb="6" eb="9">
      <t>ショクリョウヒン</t>
    </rPh>
    <rPh sb="10" eb="12">
      <t>インリョウ</t>
    </rPh>
    <rPh sb="13" eb="14">
      <t>サケ</t>
    </rPh>
    <phoneticPr fontId="24"/>
  </si>
  <si>
    <t>　　　衣類・帽子・ハンカチなど繊維製品</t>
    <rPh sb="3" eb="5">
      <t>イルイ</t>
    </rPh>
    <rPh sb="6" eb="8">
      <t>ボウシ</t>
    </rPh>
    <rPh sb="15" eb="17">
      <t>センイ</t>
    </rPh>
    <rPh sb="17" eb="19">
      <t>セイヒン</t>
    </rPh>
    <phoneticPr fontId="24"/>
  </si>
  <si>
    <t>繊維製品</t>
    <rPh sb="0" eb="2">
      <t>センイ</t>
    </rPh>
    <rPh sb="2" eb="4">
      <t>セイヒン</t>
    </rPh>
    <phoneticPr fontId="5"/>
  </si>
  <si>
    <t>　　　靴・かばんなど皮革製品</t>
    <rPh sb="3" eb="4">
      <t>クツ</t>
    </rPh>
    <rPh sb="10" eb="12">
      <t>ヒカワ</t>
    </rPh>
    <rPh sb="12" eb="14">
      <t>セイヒン</t>
    </rPh>
    <phoneticPr fontId="24"/>
  </si>
  <si>
    <t>その他の工業製品</t>
    <rPh sb="2" eb="3">
      <t>タ</t>
    </rPh>
    <rPh sb="4" eb="6">
      <t>コウギョウ</t>
    </rPh>
    <rPh sb="6" eb="8">
      <t>セイヒン</t>
    </rPh>
    <phoneticPr fontId="5"/>
  </si>
  <si>
    <t>　　　化粧品・医薬品・写真フィルムなど</t>
    <rPh sb="3" eb="6">
      <t>ケショウヒン</t>
    </rPh>
    <rPh sb="7" eb="10">
      <t>イヤクヒン</t>
    </rPh>
    <rPh sb="11" eb="13">
      <t>シャシン</t>
    </rPh>
    <phoneticPr fontId="24"/>
  </si>
  <si>
    <t>化学製品</t>
    <rPh sb="0" eb="2">
      <t>カガク</t>
    </rPh>
    <rPh sb="2" eb="4">
      <t>セイヒン</t>
    </rPh>
    <phoneticPr fontId="5"/>
  </si>
  <si>
    <t>　　　陶磁器・ガラス製品</t>
  </si>
  <si>
    <t>窯業･土石製品</t>
    <rPh sb="0" eb="2">
      <t>ヨウギョウ</t>
    </rPh>
    <rPh sb="3" eb="5">
      <t>ドセキ</t>
    </rPh>
    <rPh sb="5" eb="7">
      <t>セイヒン</t>
    </rPh>
    <phoneticPr fontId="5"/>
  </si>
  <si>
    <t>　　　その他土産代・買物代</t>
    <rPh sb="5" eb="6">
      <t>ホカ</t>
    </rPh>
    <rPh sb="6" eb="9">
      <t>ミヤゲダイ</t>
    </rPh>
    <rPh sb="10" eb="11">
      <t>カ</t>
    </rPh>
    <rPh sb="11" eb="12">
      <t>モノ</t>
    </rPh>
    <rPh sb="12" eb="13">
      <t>ダイ</t>
    </rPh>
    <phoneticPr fontId="24"/>
  </si>
  <si>
    <t>その他の製造工業品</t>
    <rPh sb="2" eb="3">
      <t>タ</t>
    </rPh>
    <rPh sb="4" eb="6">
      <t>セイゾウ</t>
    </rPh>
    <rPh sb="6" eb="9">
      <t>コウギョウヒン</t>
    </rPh>
    <phoneticPr fontId="5"/>
  </si>
  <si>
    <t>　　娯楽等サービス費・その他</t>
    <rPh sb="13" eb="14">
      <t>タ</t>
    </rPh>
    <phoneticPr fontId="6"/>
  </si>
  <si>
    <t>　　　テーマパーク・遊園地</t>
    <rPh sb="10" eb="13">
      <t>ユウエンチ</t>
    </rPh>
    <phoneticPr fontId="24"/>
  </si>
  <si>
    <t>教育・研究</t>
    <rPh sb="0" eb="2">
      <t>キョウイク</t>
    </rPh>
    <rPh sb="3" eb="5">
      <t>ケンキュウ</t>
    </rPh>
    <phoneticPr fontId="5"/>
  </si>
  <si>
    <t>　　　スキー場リフト</t>
    <rPh sb="6" eb="7">
      <t>ジョウ</t>
    </rPh>
    <phoneticPr fontId="24"/>
  </si>
  <si>
    <t>　　　スポーツ施設利用料</t>
    <rPh sb="7" eb="9">
      <t>シセツ</t>
    </rPh>
    <rPh sb="9" eb="12">
      <t>リヨウリョウ</t>
    </rPh>
    <phoneticPr fontId="24"/>
  </si>
  <si>
    <t>　　　スポーツ観戦</t>
    <rPh sb="7" eb="9">
      <t>カンセン</t>
    </rPh>
    <phoneticPr fontId="24"/>
  </si>
  <si>
    <t>　　　舞台・音楽鑑賞</t>
    <rPh sb="3" eb="5">
      <t>ブタイ</t>
    </rPh>
    <rPh sb="6" eb="8">
      <t>オンガク</t>
    </rPh>
    <rPh sb="8" eb="10">
      <t>カンショウ</t>
    </rPh>
    <phoneticPr fontId="24"/>
  </si>
  <si>
    <t>　　　展示会・コンベンション参加費</t>
    <rPh sb="3" eb="6">
      <t>テンジカイ</t>
    </rPh>
    <rPh sb="14" eb="17">
      <t>サンカヒ</t>
    </rPh>
    <phoneticPr fontId="24"/>
  </si>
  <si>
    <t>他に分類されない会員制団体</t>
    <rPh sb="0" eb="1">
      <t>タ</t>
    </rPh>
    <rPh sb="2" eb="4">
      <t>ブンルイ</t>
    </rPh>
    <rPh sb="8" eb="11">
      <t>カイインセイ</t>
    </rPh>
    <rPh sb="11" eb="13">
      <t>ダンタイ</t>
    </rPh>
    <phoneticPr fontId="5"/>
  </si>
  <si>
    <t>　　　レンタル料</t>
    <rPh sb="7" eb="8">
      <t>リョウ</t>
    </rPh>
    <phoneticPr fontId="24"/>
  </si>
  <si>
    <t>　　　その他娯楽等サービス費</t>
    <rPh sb="5" eb="6">
      <t>ホカ</t>
    </rPh>
    <rPh sb="6" eb="8">
      <t>ゴラク</t>
    </rPh>
    <rPh sb="8" eb="9">
      <t>ナド</t>
    </rPh>
    <rPh sb="13" eb="14">
      <t>ヒ</t>
    </rPh>
    <phoneticPr fontId="24"/>
  </si>
  <si>
    <t>　　　その他　</t>
  </si>
  <si>
    <t>旅行中消費額計</t>
    <rPh sb="0" eb="3">
      <t>リョコウチュウ</t>
    </rPh>
    <rPh sb="3" eb="5">
      <t>ショウヒ</t>
    </rPh>
    <rPh sb="5" eb="6">
      <t>ガク</t>
    </rPh>
    <rPh sb="6" eb="7">
      <t>ケイ</t>
    </rPh>
    <phoneticPr fontId="5"/>
  </si>
  <si>
    <t>宿泊旅行</t>
    <rPh sb="0" eb="2">
      <t>シュクハク</t>
    </rPh>
    <rPh sb="2" eb="4">
      <t>リョコウ</t>
    </rPh>
    <phoneticPr fontId="6"/>
  </si>
  <si>
    <t>日帰り旅行</t>
    <rPh sb="0" eb="2">
      <t>ヒガエ</t>
    </rPh>
    <rPh sb="3" eb="5">
      <t>リョコウ</t>
    </rPh>
    <phoneticPr fontId="6"/>
  </si>
  <si>
    <t>観光・レクリエーション</t>
    <rPh sb="0" eb="2">
      <t>カンコウ</t>
    </rPh>
    <phoneticPr fontId="6"/>
  </si>
  <si>
    <t>個人旅行</t>
    <rPh sb="0" eb="2">
      <t>コジン</t>
    </rPh>
    <rPh sb="2" eb="4">
      <t>リョコウ</t>
    </rPh>
    <phoneticPr fontId="6"/>
  </si>
  <si>
    <t>パック・団体旅行</t>
    <rPh sb="4" eb="6">
      <t>ダンタイ</t>
    </rPh>
    <rPh sb="6" eb="8">
      <t>リョコウ</t>
    </rPh>
    <phoneticPr fontId="6"/>
  </si>
  <si>
    <t>　旅行中</t>
  </si>
  <si>
    <t>　　参加費</t>
    <rPh sb="2" eb="5">
      <t>サンカヒ</t>
    </rPh>
    <phoneticPr fontId="6"/>
  </si>
  <si>
    <t>　　　温泉・温浴施設・エステ・リラクゼーション</t>
    <rPh sb="3" eb="5">
      <t>オンセン</t>
    </rPh>
    <rPh sb="6" eb="8">
      <t>オンヨク</t>
    </rPh>
    <rPh sb="8" eb="10">
      <t>シセツ</t>
    </rPh>
    <phoneticPr fontId="24"/>
  </si>
  <si>
    <t>　　　美術館・博物館・資料館・動植物園・水族館など</t>
    <rPh sb="3" eb="6">
      <t>ビジュツカン</t>
    </rPh>
    <rPh sb="7" eb="10">
      <t>ハクブツカン</t>
    </rPh>
    <rPh sb="11" eb="14">
      <t>シリョウカン</t>
    </rPh>
    <rPh sb="15" eb="19">
      <t>ドウショクブツエン</t>
    </rPh>
    <rPh sb="20" eb="23">
      <t>スイゾクカン</t>
    </rPh>
    <phoneticPr fontId="24"/>
  </si>
  <si>
    <t>帰省・知人
訪問等</t>
    <phoneticPr fontId="6"/>
  </si>
  <si>
    <t>出張・業務</t>
    <rPh sb="0" eb="2">
      <t>シュッチョウ</t>
    </rPh>
    <phoneticPr fontId="6"/>
  </si>
  <si>
    <t>品目（小分類）</t>
    <rPh sb="0" eb="2">
      <t>ヒンモク</t>
    </rPh>
    <rPh sb="3" eb="6">
      <t>ショウブンルイ</t>
    </rPh>
    <phoneticPr fontId="6"/>
  </si>
  <si>
    <t>　旅行前</t>
  </si>
  <si>
    <t>　　菓子類</t>
    <rPh sb="2" eb="5">
      <t>カシルイ</t>
    </rPh>
    <phoneticPr fontId="24"/>
  </si>
  <si>
    <t>　　その他の食料品・飲料・酒・たばこ</t>
    <rPh sb="4" eb="5">
      <t>ホカ</t>
    </rPh>
    <rPh sb="6" eb="9">
      <t>ショクリョウヒン</t>
    </rPh>
    <rPh sb="10" eb="12">
      <t>インリョウ</t>
    </rPh>
    <rPh sb="13" eb="14">
      <t>サケ</t>
    </rPh>
    <phoneticPr fontId="24"/>
  </si>
  <si>
    <t>　　衣類・帽子・ハンカチなど繊維製品</t>
    <rPh sb="2" eb="4">
      <t>イルイ</t>
    </rPh>
    <rPh sb="5" eb="7">
      <t>ボウシ</t>
    </rPh>
    <rPh sb="14" eb="16">
      <t>センイ</t>
    </rPh>
    <rPh sb="16" eb="18">
      <t>セイヒン</t>
    </rPh>
    <phoneticPr fontId="24"/>
  </si>
  <si>
    <t>-</t>
  </si>
  <si>
    <t>　　靴・かばんなど皮革製品</t>
    <rPh sb="2" eb="3">
      <t>クツ</t>
    </rPh>
    <rPh sb="9" eb="11">
      <t>ヒカワ</t>
    </rPh>
    <rPh sb="11" eb="13">
      <t>セイヒン</t>
    </rPh>
    <phoneticPr fontId="24"/>
  </si>
  <si>
    <t>　　化粧品・医薬品・写真フィルムなど</t>
    <rPh sb="2" eb="5">
      <t>ケショウヒン</t>
    </rPh>
    <rPh sb="6" eb="9">
      <t>イヤクヒン</t>
    </rPh>
    <rPh sb="10" eb="12">
      <t>シャシン</t>
    </rPh>
    <phoneticPr fontId="24"/>
  </si>
  <si>
    <t>　　本・雑誌・ガイドブック</t>
    <rPh sb="2" eb="3">
      <t>ホン</t>
    </rPh>
    <rPh sb="4" eb="6">
      <t>ザッシ</t>
    </rPh>
    <phoneticPr fontId="24"/>
  </si>
  <si>
    <t>　　電気製品</t>
    <rPh sb="2" eb="4">
      <t>デンキ</t>
    </rPh>
    <rPh sb="4" eb="6">
      <t>セイヒン</t>
    </rPh>
    <phoneticPr fontId="24"/>
  </si>
  <si>
    <t>　　その他買物代</t>
    <rPh sb="4" eb="5">
      <t>ホカ</t>
    </rPh>
    <rPh sb="5" eb="6">
      <t>カ</t>
    </rPh>
    <rPh sb="6" eb="7">
      <t>モノ</t>
    </rPh>
    <rPh sb="7" eb="8">
      <t>ダイ</t>
    </rPh>
    <phoneticPr fontId="24"/>
  </si>
  <si>
    <t>　　旅行関連用品のレンタル料</t>
    <rPh sb="2" eb="4">
      <t>リョコウ</t>
    </rPh>
    <rPh sb="4" eb="6">
      <t>カンレン</t>
    </rPh>
    <rPh sb="6" eb="8">
      <t>ヨウヒン</t>
    </rPh>
    <rPh sb="13" eb="14">
      <t>リョウ</t>
    </rPh>
    <phoneticPr fontId="24"/>
  </si>
  <si>
    <t>　　旅行保険・クレジットカード入会金</t>
    <rPh sb="2" eb="4">
      <t>リョコウ</t>
    </rPh>
    <rPh sb="4" eb="6">
      <t>ホケン</t>
    </rPh>
    <rPh sb="15" eb="18">
      <t>ニュウカイキン</t>
    </rPh>
    <phoneticPr fontId="24"/>
  </si>
  <si>
    <t>　　美容室・理容室</t>
  </si>
  <si>
    <t>　　旅行の打ち合わせ等での飲食費</t>
    <rPh sb="2" eb="4">
      <t>リョコウ</t>
    </rPh>
    <rPh sb="5" eb="6">
      <t>ウ</t>
    </rPh>
    <rPh sb="7" eb="8">
      <t>ア</t>
    </rPh>
    <rPh sb="10" eb="11">
      <t>ナド</t>
    </rPh>
    <rPh sb="13" eb="16">
      <t>インショクヒ</t>
    </rPh>
    <phoneticPr fontId="24"/>
  </si>
  <si>
    <t>　　その他の旅行前支出</t>
    <rPh sb="4" eb="5">
      <t>ホカ</t>
    </rPh>
    <rPh sb="6" eb="9">
      <t>リョコウマエ</t>
    </rPh>
    <rPh sb="9" eb="11">
      <t>シシュツ</t>
    </rPh>
    <phoneticPr fontId="24"/>
  </si>
  <si>
    <t>　旅行後</t>
  </si>
  <si>
    <t>　　写真のプリント・現像</t>
    <rPh sb="2" eb="4">
      <t>シャシン</t>
    </rPh>
    <rPh sb="10" eb="12">
      <t>ゲンゾウ</t>
    </rPh>
    <phoneticPr fontId="26"/>
  </si>
  <si>
    <t>　　衣類のクリーニング</t>
    <rPh sb="2" eb="4">
      <t>イルイ</t>
    </rPh>
    <phoneticPr fontId="24"/>
  </si>
  <si>
    <t>　　その他の旅行後支出</t>
    <rPh sb="6" eb="8">
      <t>リョコウ</t>
    </rPh>
    <rPh sb="8" eb="9">
      <t>ゴ</t>
    </rPh>
    <rPh sb="9" eb="11">
      <t>シシュツ</t>
    </rPh>
    <phoneticPr fontId="24"/>
  </si>
  <si>
    <t>…</t>
  </si>
  <si>
    <t>構成比</t>
    <rPh sb="0" eb="3">
      <t>コウセイヒ</t>
    </rPh>
    <phoneticPr fontId="2"/>
  </si>
  <si>
    <t>個人宿泊</t>
    <rPh sb="0" eb="2">
      <t>コジン</t>
    </rPh>
    <rPh sb="2" eb="4">
      <t>シュクハク</t>
    </rPh>
    <phoneticPr fontId="2"/>
  </si>
  <si>
    <t>個人日帰り</t>
    <rPh sb="0" eb="2">
      <t>コジン</t>
    </rPh>
    <rPh sb="2" eb="4">
      <t>ヒガエ</t>
    </rPh>
    <phoneticPr fontId="2"/>
  </si>
  <si>
    <t>宿泊</t>
    <rPh sb="0" eb="2">
      <t>シュクハク</t>
    </rPh>
    <phoneticPr fontId="2"/>
  </si>
  <si>
    <t>日帰り</t>
    <rPh sb="0" eb="2">
      <t>ヒガエ</t>
    </rPh>
    <phoneticPr fontId="2"/>
  </si>
  <si>
    <t>合計</t>
    <rPh sb="0" eb="2">
      <t>ゴウケイ</t>
    </rPh>
    <phoneticPr fontId="2"/>
  </si>
  <si>
    <t>パック・団体旅行</t>
    <rPh sb="4" eb="6">
      <t>ダンタイ</t>
    </rPh>
    <rPh sb="6" eb="8">
      <t>リョコウ</t>
    </rPh>
    <phoneticPr fontId="2"/>
  </si>
  <si>
    <t>配分</t>
    <rPh sb="0" eb="2">
      <t>ハイブン</t>
    </rPh>
    <phoneticPr fontId="2"/>
  </si>
  <si>
    <t>消費割合</t>
    <rPh sb="0" eb="2">
      <t>ショウヒ</t>
    </rPh>
    <rPh sb="2" eb="4">
      <t>ワリアイ</t>
    </rPh>
    <phoneticPr fontId="2"/>
  </si>
  <si>
    <t>：パック・団体旅行の参加費に含まれる費用と予想されるもの。</t>
    <rPh sb="5" eb="7">
      <t>ダンタイ</t>
    </rPh>
    <rPh sb="7" eb="9">
      <t>リョコウ</t>
    </rPh>
    <rPh sb="10" eb="13">
      <t>サンカヒ</t>
    </rPh>
    <rPh sb="14" eb="15">
      <t>フク</t>
    </rPh>
    <rPh sb="18" eb="20">
      <t>ヒヨウ</t>
    </rPh>
    <rPh sb="21" eb="23">
      <t>ヨソウ</t>
    </rPh>
    <phoneticPr fontId="2"/>
  </si>
  <si>
    <t>②パック・団体旅行の参加費に含まれていると予想されるものを、個人旅行の各項目の構成比で配分する。</t>
    <rPh sb="5" eb="7">
      <t>ダンタイ</t>
    </rPh>
    <rPh sb="7" eb="9">
      <t>リョコウ</t>
    </rPh>
    <rPh sb="10" eb="13">
      <t>サンカヒ</t>
    </rPh>
    <rPh sb="14" eb="15">
      <t>フク</t>
    </rPh>
    <rPh sb="21" eb="23">
      <t>ヨソウ</t>
    </rPh>
    <rPh sb="30" eb="32">
      <t>コジン</t>
    </rPh>
    <rPh sb="32" eb="34">
      <t>リョコウ</t>
    </rPh>
    <rPh sb="35" eb="36">
      <t>カク</t>
    </rPh>
    <rPh sb="36" eb="38">
      <t>コウモク</t>
    </rPh>
    <rPh sb="39" eb="42">
      <t>コウセイヒ</t>
    </rPh>
    <rPh sb="43" eb="45">
      <t>ハイブン</t>
    </rPh>
    <phoneticPr fontId="2"/>
  </si>
  <si>
    <t>③②で振り分けた参加費を、パック・団体旅行の各項目に戻し、宿泊・日帰り旅行の消費割合を推計する。</t>
    <rPh sb="3" eb="4">
      <t>フ</t>
    </rPh>
    <rPh sb="5" eb="6">
      <t>ワ</t>
    </rPh>
    <rPh sb="8" eb="11">
      <t>サンカヒ</t>
    </rPh>
    <rPh sb="17" eb="19">
      <t>ダンタイ</t>
    </rPh>
    <rPh sb="19" eb="21">
      <t>リョコウ</t>
    </rPh>
    <rPh sb="22" eb="23">
      <t>カク</t>
    </rPh>
    <rPh sb="23" eb="25">
      <t>コウモク</t>
    </rPh>
    <rPh sb="26" eb="27">
      <t>モド</t>
    </rPh>
    <rPh sb="29" eb="31">
      <t>シュクハク</t>
    </rPh>
    <rPh sb="32" eb="34">
      <t>ヒガエ</t>
    </rPh>
    <rPh sb="35" eb="37">
      <t>リョコウ</t>
    </rPh>
    <rPh sb="38" eb="40">
      <t>ショウヒ</t>
    </rPh>
    <rPh sb="40" eb="42">
      <t>ワリアイ</t>
    </rPh>
    <rPh sb="43" eb="45">
      <t>スイケイ</t>
    </rPh>
    <phoneticPr fontId="2"/>
  </si>
  <si>
    <t>購入者価格
f</t>
    <rPh sb="0" eb="3">
      <t>コウニュウシャ</t>
    </rPh>
    <rPh sb="3" eb="5">
      <t>カカク</t>
    </rPh>
    <phoneticPr fontId="2"/>
  </si>
  <si>
    <t>商業マージン額
CM=f*cm</t>
    <rPh sb="0" eb="2">
      <t>ショウギョウ</t>
    </rPh>
    <rPh sb="6" eb="7">
      <t>ガク</t>
    </rPh>
    <phoneticPr fontId="2"/>
  </si>
  <si>
    <t>運輸マージン額
TM=f*tm</t>
    <rPh sb="0" eb="2">
      <t>ウンユ</t>
    </rPh>
    <rPh sb="6" eb="7">
      <t>ガク</t>
    </rPh>
    <phoneticPr fontId="2"/>
  </si>
  <si>
    <t>生産者価格へ変換
F=f-(CM+TM)</t>
    <rPh sb="0" eb="3">
      <t>セイサンシャ</t>
    </rPh>
    <rPh sb="3" eb="5">
      <t>カカク</t>
    </rPh>
    <rPh sb="6" eb="8">
      <t>ヘンカン</t>
    </rPh>
    <phoneticPr fontId="2"/>
  </si>
  <si>
    <t>県内最終需要
増加額
Fd=F*(1-M)</t>
    <rPh sb="0" eb="2">
      <t>ケンナイ</t>
    </rPh>
    <rPh sb="2" eb="4">
      <t>サイシュウ</t>
    </rPh>
    <rPh sb="4" eb="6">
      <t>ジュヨウ</t>
    </rPh>
    <rPh sb="7" eb="9">
      <t>ゾウカ</t>
    </rPh>
    <rPh sb="9" eb="10">
      <t>ガク</t>
    </rPh>
    <phoneticPr fontId="2"/>
  </si>
  <si>
    <t>入力シート①(簡易版)</t>
    <rPh sb="0" eb="2">
      <t>ニュウリョク</t>
    </rPh>
    <rPh sb="7" eb="10">
      <t>カンイバン</t>
    </rPh>
    <phoneticPr fontId="5"/>
  </si>
  <si>
    <t>入力シート①(詳細版)</t>
    <rPh sb="0" eb="2">
      <t>ニュウリョク</t>
    </rPh>
    <rPh sb="7" eb="10">
      <t>ショウサイバン</t>
    </rPh>
    <phoneticPr fontId="5"/>
  </si>
  <si>
    <t>入力シート②(消費転換係数の設定)</t>
    <rPh sb="0" eb="2">
      <t>ニュウリョク</t>
    </rPh>
    <rPh sb="7" eb="9">
      <t>ショウヒ</t>
    </rPh>
    <rPh sb="9" eb="11">
      <t>テンカン</t>
    </rPh>
    <rPh sb="11" eb="13">
      <t>ケイスウ</t>
    </rPh>
    <rPh sb="14" eb="16">
      <t>セッテイ</t>
    </rPh>
    <phoneticPr fontId="2"/>
  </si>
  <si>
    <t>耕種農業</t>
    <rPh sb="0" eb="2">
      <t>コウシュ</t>
    </rPh>
    <rPh sb="2" eb="4">
      <t>ノウギョウ</t>
    </rPh>
    <phoneticPr fontId="5"/>
  </si>
  <si>
    <t>平成27年(2015年)宮城県産業連関表分析ツール(観光消費分析)</t>
    <rPh sb="0" eb="2">
      <t>ヘイセイ</t>
    </rPh>
    <rPh sb="4" eb="5">
      <t>ネン</t>
    </rPh>
    <rPh sb="10" eb="11">
      <t>ネン</t>
    </rPh>
    <rPh sb="12" eb="15">
      <t>ミヤギケン</t>
    </rPh>
    <rPh sb="15" eb="17">
      <t>サンギョウ</t>
    </rPh>
    <rPh sb="17" eb="20">
      <t>レンカンヒョウ</t>
    </rPh>
    <rPh sb="20" eb="22">
      <t>ブンセキ</t>
    </rPh>
    <rPh sb="26" eb="28">
      <t>カンコウ</t>
    </rPh>
    <rPh sb="28" eb="30">
      <t>ショウヒ</t>
    </rPh>
    <rPh sb="30" eb="32">
      <t>ブンセキ</t>
    </rPh>
    <phoneticPr fontId="2"/>
  </si>
  <si>
    <t>３　利用方法(観光消費分析)</t>
    <rPh sb="2" eb="4">
      <t>リヨウ</t>
    </rPh>
    <rPh sb="4" eb="6">
      <t>ホウホウ</t>
    </rPh>
    <rPh sb="7" eb="9">
      <t>カンコウ</t>
    </rPh>
    <rPh sb="9" eb="11">
      <t>ショウヒ</t>
    </rPh>
    <rPh sb="11" eb="13">
      <t>ブンセキ</t>
    </rPh>
    <phoneticPr fontId="2"/>
  </si>
  <si>
    <t>観光客増加数</t>
    <rPh sb="0" eb="3">
      <t>カンコウキャク</t>
    </rPh>
    <rPh sb="3" eb="5">
      <t>ゾウカ</t>
    </rPh>
    <rPh sb="5" eb="6">
      <t>スウ</t>
    </rPh>
    <phoneticPr fontId="2"/>
  </si>
  <si>
    <t>最終需要
増加額</t>
    <rPh sb="0" eb="2">
      <t>サイシュウ</t>
    </rPh>
    <rPh sb="2" eb="4">
      <t>ジュヨウ</t>
    </rPh>
    <rPh sb="5" eb="7">
      <t>ゾウカ</t>
    </rPh>
    <rPh sb="7" eb="8">
      <t>ガク</t>
    </rPh>
    <phoneticPr fontId="5"/>
  </si>
  <si>
    <t>最終需要増加額の推計</t>
    <rPh sb="0" eb="2">
      <t>サイシュウ</t>
    </rPh>
    <rPh sb="2" eb="4">
      <t>ジュヨウ</t>
    </rPh>
    <rPh sb="4" eb="7">
      <t>ゾウカガク</t>
    </rPh>
    <rPh sb="8" eb="10">
      <t>スイケイ</t>
    </rPh>
    <phoneticPr fontId="5"/>
  </si>
  <si>
    <t>【参考】旅行者消費額単価(円/人回)</t>
    <rPh sb="1" eb="3">
      <t>サンコウ</t>
    </rPh>
    <rPh sb="4" eb="7">
      <t>リョコウシャ</t>
    </rPh>
    <rPh sb="7" eb="9">
      <t>ショウヒ</t>
    </rPh>
    <rPh sb="9" eb="10">
      <t>ガク</t>
    </rPh>
    <rPh sb="10" eb="12">
      <t>タンカ</t>
    </rPh>
    <rPh sb="13" eb="14">
      <t>エン</t>
    </rPh>
    <rPh sb="15" eb="16">
      <t>ニン</t>
    </rPh>
    <rPh sb="16" eb="17">
      <t>カイ</t>
    </rPh>
    <phoneticPr fontId="5"/>
  </si>
  <si>
    <t>旅行者消費額単価</t>
    <rPh sb="0" eb="3">
      <t>リョコウシャ</t>
    </rPh>
    <rPh sb="3" eb="5">
      <t>ショウヒ</t>
    </rPh>
    <rPh sb="5" eb="6">
      <t>ガク</t>
    </rPh>
    <rPh sb="6" eb="8">
      <t>タンカ</t>
    </rPh>
    <phoneticPr fontId="5"/>
  </si>
  <si>
    <t>38部門へ振り分け</t>
    <rPh sb="2" eb="4">
      <t>ブモン</t>
    </rPh>
    <rPh sb="5" eb="6">
      <t>フ</t>
    </rPh>
    <rPh sb="7" eb="8">
      <t>ワ</t>
    </rPh>
    <phoneticPr fontId="2"/>
  </si>
  <si>
    <t>最終需要
増加額</t>
    <rPh sb="0" eb="2">
      <t>サイシュウ</t>
    </rPh>
    <rPh sb="2" eb="4">
      <t>ジュヨウ</t>
    </rPh>
    <rPh sb="5" eb="7">
      <t>ゾウカ</t>
    </rPh>
    <rPh sb="7" eb="8">
      <t>ガク</t>
    </rPh>
    <phoneticPr fontId="2"/>
  </si>
  <si>
    <t>　　　鉄道･モノレール（短距離移
　　　動）</t>
    <rPh sb="3" eb="5">
      <t>テツドウ</t>
    </rPh>
    <rPh sb="12" eb="15">
      <t>タンキョリ</t>
    </rPh>
    <rPh sb="15" eb="16">
      <t>イ</t>
    </rPh>
    <rPh sb="20" eb="21">
      <t>ドウ</t>
    </rPh>
    <phoneticPr fontId="24"/>
  </si>
  <si>
    <t>　　　その他食料品・飲料・酒・たば
　　　こ</t>
    <rPh sb="5" eb="6">
      <t>ホカ</t>
    </rPh>
    <rPh sb="6" eb="9">
      <t>ショクリョウヒン</t>
    </rPh>
    <rPh sb="10" eb="12">
      <t>インリョウ</t>
    </rPh>
    <rPh sb="13" eb="14">
      <t>サケ</t>
    </rPh>
    <phoneticPr fontId="24"/>
  </si>
  <si>
    <t>　　　衣類・帽子・ハンカチなど繊維
　　　製品</t>
    <rPh sb="3" eb="5">
      <t>イルイ</t>
    </rPh>
    <rPh sb="6" eb="8">
      <t>ボウシ</t>
    </rPh>
    <rPh sb="15" eb="17">
      <t>センイ</t>
    </rPh>
    <rPh sb="21" eb="23">
      <t>セイヒン</t>
    </rPh>
    <phoneticPr fontId="24"/>
  </si>
  <si>
    <t>　　　化粧品・医薬品・写真フィルム
　　　など</t>
    <rPh sb="3" eb="6">
      <t>ケショウヒン</t>
    </rPh>
    <rPh sb="7" eb="10">
      <t>イヤクヒン</t>
    </rPh>
    <rPh sb="11" eb="13">
      <t>シャシン</t>
    </rPh>
    <phoneticPr fontId="24"/>
  </si>
  <si>
    <t>　　　温泉・温浴施設・エステ・リラク
　　　ゼーション</t>
    <rPh sb="3" eb="5">
      <t>オンセン</t>
    </rPh>
    <rPh sb="6" eb="8">
      <t>オンヨク</t>
    </rPh>
    <rPh sb="8" eb="10">
      <t>シセツ</t>
    </rPh>
    <phoneticPr fontId="24"/>
  </si>
  <si>
    <t>最終需要
増加額</t>
    <rPh sb="0" eb="2">
      <t>サイシュウ</t>
    </rPh>
    <rPh sb="2" eb="4">
      <t>ジュヨウ</t>
    </rPh>
    <rPh sb="5" eb="8">
      <t>ゾウカガク</t>
    </rPh>
    <phoneticPr fontId="2"/>
  </si>
  <si>
    <t>　※航空(短距離移動)は県内にないため計上していません。</t>
    <rPh sb="2" eb="4">
      <t>コウクウ</t>
    </rPh>
    <rPh sb="5" eb="8">
      <t>タンキョリ</t>
    </rPh>
    <rPh sb="8" eb="10">
      <t>イドウ</t>
    </rPh>
    <rPh sb="12" eb="14">
      <t>ケンナイ</t>
    </rPh>
    <rPh sb="19" eb="21">
      <t>ケイジョウ</t>
    </rPh>
    <phoneticPr fontId="2"/>
  </si>
  <si>
    <t>　　　美術館・博物館・資料館・動植
　　　物園・水族館など</t>
    <rPh sb="3" eb="6">
      <t>ビジュツカン</t>
    </rPh>
    <rPh sb="7" eb="10">
      <t>ハクブツカン</t>
    </rPh>
    <rPh sb="11" eb="14">
      <t>シリョウカン</t>
    </rPh>
    <rPh sb="15" eb="16">
      <t>ドウ</t>
    </rPh>
    <rPh sb="16" eb="17">
      <t>ショク</t>
    </rPh>
    <rPh sb="21" eb="22">
      <t>モノ</t>
    </rPh>
    <rPh sb="22" eb="23">
      <t>エン</t>
    </rPh>
    <rPh sb="24" eb="25">
      <t>ミズ</t>
    </rPh>
    <rPh sb="25" eb="26">
      <t>ゾク</t>
    </rPh>
    <rPh sb="26" eb="27">
      <t>カン</t>
    </rPh>
    <phoneticPr fontId="24"/>
  </si>
  <si>
    <t>宿泊旅行</t>
    <rPh sb="0" eb="2">
      <t>シュクハク</t>
    </rPh>
    <rPh sb="2" eb="4">
      <t>リョコウ</t>
    </rPh>
    <phoneticPr fontId="5"/>
  </si>
  <si>
    <t>日帰り旅行</t>
    <rPh sb="0" eb="2">
      <t>ヒガエ</t>
    </rPh>
    <rPh sb="3" eb="5">
      <t>リョコウ</t>
    </rPh>
    <phoneticPr fontId="5"/>
  </si>
  <si>
    <t>宿泊旅行</t>
    <rPh sb="0" eb="2">
      <t>シュクハク</t>
    </rPh>
    <rPh sb="2" eb="4">
      <t>リョコウ</t>
    </rPh>
    <phoneticPr fontId="2"/>
  </si>
  <si>
    <t>日帰り旅行</t>
    <rPh sb="0" eb="2">
      <t>ヒガエ</t>
    </rPh>
    <rPh sb="3" eb="5">
      <t>リョコウ</t>
    </rPh>
    <phoneticPr fontId="2"/>
  </si>
  <si>
    <t>　　 観光客増加数×旅行者消費額単価の数値を各項目に振り分けて求めています。</t>
    <phoneticPr fontId="2"/>
  </si>
  <si>
    <t>計算シート①(購入者価格から生産者価格へ変換)</t>
    <rPh sb="0" eb="2">
      <t>ケイサン</t>
    </rPh>
    <rPh sb="7" eb="10">
      <t>コウニュウシャ</t>
    </rPh>
    <rPh sb="10" eb="12">
      <t>カカク</t>
    </rPh>
    <rPh sb="14" eb="17">
      <t>セイサンシャ</t>
    </rPh>
    <rPh sb="17" eb="19">
      <t>カカク</t>
    </rPh>
    <rPh sb="20" eb="22">
      <t>ヘンカン</t>
    </rPh>
    <phoneticPr fontId="2"/>
  </si>
  <si>
    <t>　　※購入者価格とは、消費者が実際に商品を購入した価格で、商業マージン及び運輸マージンを含んだ価格です。</t>
    <rPh sb="3" eb="5">
      <t>コウニュウ</t>
    </rPh>
    <rPh sb="5" eb="6">
      <t>シャ</t>
    </rPh>
    <rPh sb="6" eb="8">
      <t>カカク</t>
    </rPh>
    <rPh sb="11" eb="13">
      <t>ショウヒ</t>
    </rPh>
    <rPh sb="13" eb="14">
      <t>シャ</t>
    </rPh>
    <rPh sb="15" eb="17">
      <t>ジッサイ</t>
    </rPh>
    <rPh sb="18" eb="20">
      <t>ショウヒン</t>
    </rPh>
    <rPh sb="21" eb="23">
      <t>コウニュウ</t>
    </rPh>
    <rPh sb="25" eb="27">
      <t>カカク</t>
    </rPh>
    <rPh sb="29" eb="31">
      <t>ショウギョウ</t>
    </rPh>
    <rPh sb="35" eb="36">
      <t>オヨ</t>
    </rPh>
    <rPh sb="37" eb="39">
      <t>ウンユ</t>
    </rPh>
    <rPh sb="44" eb="45">
      <t>フク</t>
    </rPh>
    <rPh sb="47" eb="49">
      <t>カカク</t>
    </rPh>
    <phoneticPr fontId="2"/>
  </si>
  <si>
    <t>　　※購入者価格に数値を入力した場合には、商業・運輸マージン(流通コスト)を控除し、生産者価格に変換します。</t>
    <rPh sb="3" eb="6">
      <t>コウニュウシャ</t>
    </rPh>
    <rPh sb="6" eb="8">
      <t>カカク</t>
    </rPh>
    <rPh sb="9" eb="11">
      <t>スウチ</t>
    </rPh>
    <rPh sb="12" eb="14">
      <t>ニュウリョク</t>
    </rPh>
    <rPh sb="16" eb="18">
      <t>バアイ</t>
    </rPh>
    <rPh sb="21" eb="23">
      <t>ショウギョウ</t>
    </rPh>
    <rPh sb="24" eb="26">
      <t>ウンユ</t>
    </rPh>
    <rPh sb="31" eb="33">
      <t>リュウツウ</t>
    </rPh>
    <rPh sb="38" eb="40">
      <t>コウジョ</t>
    </rPh>
    <rPh sb="42" eb="45">
      <t>セイサンシャ</t>
    </rPh>
    <rPh sb="45" eb="47">
      <t>カカク</t>
    </rPh>
    <rPh sb="48" eb="50">
      <t>ヘンカン</t>
    </rPh>
    <phoneticPr fontId="2"/>
  </si>
  <si>
    <t>　　※商業マージン率及び運輸マージン率については、平成27年産業連関表(全国表)から推計しています。</t>
    <rPh sb="3" eb="5">
      <t>ショウギョウ</t>
    </rPh>
    <rPh sb="9" eb="10">
      <t>リツ</t>
    </rPh>
    <rPh sb="10" eb="11">
      <t>オヨ</t>
    </rPh>
    <rPh sb="12" eb="14">
      <t>ウンユ</t>
    </rPh>
    <rPh sb="18" eb="19">
      <t>リツ</t>
    </rPh>
    <rPh sb="25" eb="27">
      <t>ヘイセイ</t>
    </rPh>
    <rPh sb="29" eb="30">
      <t>ネン</t>
    </rPh>
    <rPh sb="30" eb="32">
      <t>サンギョウ</t>
    </rPh>
    <rPh sb="32" eb="35">
      <t>レンカンヒョウ</t>
    </rPh>
    <rPh sb="36" eb="38">
      <t>ゼンコク</t>
    </rPh>
    <rPh sb="38" eb="39">
      <t>ヒョウ</t>
    </rPh>
    <rPh sb="42" eb="44">
      <t>スイケイ</t>
    </rPh>
    <phoneticPr fontId="2"/>
  </si>
  <si>
    <t>　　※このシートには何も入力しないでください。</t>
    <rPh sb="10" eb="11">
      <t>ナニ</t>
    </rPh>
    <rPh sb="12" eb="14">
      <t>ニュウリョク</t>
    </rPh>
    <phoneticPr fontId="2"/>
  </si>
  <si>
    <t>計算シート②(県内需要額へ変換)</t>
    <rPh sb="0" eb="2">
      <t>ケイサン</t>
    </rPh>
    <rPh sb="7" eb="9">
      <t>ケンナイ</t>
    </rPh>
    <rPh sb="9" eb="11">
      <t>ジュヨウ</t>
    </rPh>
    <rPh sb="11" eb="12">
      <t>ガク</t>
    </rPh>
    <rPh sb="13" eb="15">
      <t>ヘンカン</t>
    </rPh>
    <phoneticPr fontId="2"/>
  </si>
  <si>
    <t>計算シート③(経済波及効果分析)</t>
    <rPh sb="0" eb="2">
      <t>ケイサン</t>
    </rPh>
    <rPh sb="7" eb="9">
      <t>ケイザイ</t>
    </rPh>
    <rPh sb="9" eb="13">
      <t>ハキュウコウカ</t>
    </rPh>
    <rPh sb="13" eb="15">
      <t>ブンセキ</t>
    </rPh>
    <phoneticPr fontId="2"/>
  </si>
  <si>
    <t>←　　　　　　　←</t>
    <phoneticPr fontId="2"/>
  </si>
  <si>
    <t>単位：百万円</t>
    <rPh sb="0" eb="2">
      <t>タンイ</t>
    </rPh>
    <rPh sb="3" eb="6">
      <t>ヒャクマンエン</t>
    </rPh>
    <phoneticPr fontId="2"/>
  </si>
  <si>
    <t>平成27年(2015年)宮城県産業連関表 取引基本表(生産者価格評価)</t>
    <rPh sb="27" eb="30">
      <t>セイサンシャ</t>
    </rPh>
    <rPh sb="30" eb="32">
      <t>カカク</t>
    </rPh>
    <rPh sb="32" eb="34">
      <t>ヒョウカ</t>
    </rPh>
    <phoneticPr fontId="2"/>
  </si>
  <si>
    <t>農業
サービス</t>
  </si>
  <si>
    <t>パルプ・紙
・木製品</t>
  </si>
  <si>
    <t>印刷・製版
・製本</t>
  </si>
  <si>
    <t>石油
・石炭製品</t>
  </si>
  <si>
    <t>窯業
・土石製品</t>
  </si>
  <si>
    <t>鉄鋼
・非鉄金属</t>
    <rPh sb="4" eb="8">
      <t>ヒテツキンゾク</t>
    </rPh>
    <phoneticPr fontId="8"/>
  </si>
  <si>
    <t>電気機械・情報通信
機器</t>
    <rPh sb="5" eb="7">
      <t>ジョウホウ</t>
    </rPh>
    <rPh sb="7" eb="9">
      <t>ツウシン</t>
    </rPh>
    <rPh sb="10" eb="12">
      <t>キキ</t>
    </rPh>
    <phoneticPr fontId="8"/>
  </si>
  <si>
    <t>廃棄物
処理</t>
    <rPh sb="0" eb="3">
      <t>ハイキブツ</t>
    </rPh>
    <rPh sb="4" eb="6">
      <t>ショリ</t>
    </rPh>
    <phoneticPr fontId="2"/>
  </si>
  <si>
    <t>対個人
サービス</t>
  </si>
  <si>
    <t>民間消費
支出</t>
    <rPh sb="0" eb="2">
      <t>ミンカン</t>
    </rPh>
    <rPh sb="2" eb="4">
      <t>ショウヒ</t>
    </rPh>
    <rPh sb="5" eb="7">
      <t>シシュツ</t>
    </rPh>
    <phoneticPr fontId="2"/>
  </si>
  <si>
    <t>県内最終
需要計</t>
    <rPh sb="0" eb="1">
      <t>ケン</t>
    </rPh>
    <phoneticPr fontId="2"/>
  </si>
  <si>
    <t>県内需要
合計</t>
    <rPh sb="0" eb="1">
      <t>ケン</t>
    </rPh>
    <phoneticPr fontId="2"/>
  </si>
  <si>
    <t>最終需要
部門計</t>
  </si>
  <si>
    <t>石炭・原油
・天然ガス</t>
  </si>
  <si>
    <t>その他の
鉱業</t>
  </si>
  <si>
    <t>水産
食料品</t>
  </si>
  <si>
    <t>その他の
食料品</t>
    <rPh sb="2" eb="3">
      <t>タ</t>
    </rPh>
    <rPh sb="5" eb="8">
      <t>ショクリョウヒン</t>
    </rPh>
    <phoneticPr fontId="8"/>
  </si>
  <si>
    <t>木材
・木製品</t>
  </si>
  <si>
    <t>家具
・装備品</t>
  </si>
  <si>
    <t>パルプ・紙
・板紙
・加工紙</t>
  </si>
  <si>
    <t>石油
・石炭製品</t>
    <rPh sb="4" eb="6">
      <t>セキタン</t>
    </rPh>
    <phoneticPr fontId="8"/>
  </si>
  <si>
    <t>なめし革
・革製品
・毛皮</t>
  </si>
  <si>
    <t>ガラス
・ガラス製品</t>
  </si>
  <si>
    <t>セメント・
セメント製品</t>
  </si>
  <si>
    <t>その他の窯業・土石
製品</t>
  </si>
  <si>
    <t>建設用・建築用金属
製品</t>
  </si>
  <si>
    <t>その他の
金属製品</t>
  </si>
  <si>
    <t>はん用
機械</t>
  </si>
  <si>
    <t>業務用
機械</t>
  </si>
  <si>
    <t>電子
デバイス</t>
  </si>
  <si>
    <t>その他の
電子部品</t>
  </si>
  <si>
    <t>その他の
電気機械</t>
  </si>
  <si>
    <t>船舶
・同修理</t>
  </si>
  <si>
    <t>その他の輸送機械
・同修理</t>
  </si>
  <si>
    <t>再生資源回収
・加工処理</t>
  </si>
  <si>
    <t>ガス
・熱供給</t>
  </si>
  <si>
    <t>廃棄物
処理</t>
  </si>
  <si>
    <t>貨物利用
運送</t>
  </si>
  <si>
    <t>郵便
・信書便</t>
  </si>
  <si>
    <t>情報
サービス</t>
  </si>
  <si>
    <t>インターネット附随
サービス</t>
  </si>
  <si>
    <t>映像・音声・文字情報
制作</t>
  </si>
  <si>
    <t>自動車整備・機械
修理</t>
  </si>
  <si>
    <t>その他の対事業所
サービス</t>
  </si>
  <si>
    <t>飲食
サービス</t>
  </si>
  <si>
    <t>洗濯・理容
・美容
・浴場業</t>
  </si>
  <si>
    <t>娯楽
サービス</t>
  </si>
  <si>
    <t>その他の
対個人
サービス</t>
  </si>
  <si>
    <t>単位：百万円</t>
    <rPh sb="0" eb="2">
      <t>タンイ</t>
    </rPh>
    <rPh sb="3" eb="6">
      <t>ヒャクマンエン</t>
    </rPh>
    <phoneticPr fontId="2"/>
  </si>
  <si>
    <t>※行和・列和平均</t>
    <rPh sb="1" eb="2">
      <t>ギョウ</t>
    </rPh>
    <rPh sb="2" eb="3">
      <t>ワ</t>
    </rPh>
    <rPh sb="4" eb="5">
      <t>レツ</t>
    </rPh>
    <rPh sb="5" eb="6">
      <t>ワ</t>
    </rPh>
    <rPh sb="6" eb="8">
      <t>ヘイキン</t>
    </rPh>
    <phoneticPr fontId="2"/>
  </si>
  <si>
    <t>個別雇用
係数</t>
    <rPh sb="0" eb="2">
      <t>コベツ</t>
    </rPh>
    <rPh sb="2" eb="4">
      <t>コヨウ</t>
    </rPh>
    <rPh sb="5" eb="7">
      <t>ケイスウ</t>
    </rPh>
    <phoneticPr fontId="2"/>
  </si>
  <si>
    <t>商業マージン</t>
    <rPh sb="0" eb="2">
      <t>ショウギョウ</t>
    </rPh>
    <phoneticPr fontId="2"/>
  </si>
  <si>
    <t>運輸マージン</t>
    <rPh sb="0" eb="2">
      <t>ウンユ</t>
    </rPh>
    <phoneticPr fontId="2"/>
  </si>
  <si>
    <t>マージン率表</t>
    <rPh sb="4" eb="5">
      <t>リツ</t>
    </rPh>
    <rPh sb="5" eb="6">
      <t>ヒョウ</t>
    </rPh>
    <phoneticPr fontId="2"/>
  </si>
  <si>
    <t>※総務省「平成27年産業連関表」より作成</t>
    <rPh sb="1" eb="4">
      <t>ソウムショウ</t>
    </rPh>
    <rPh sb="5" eb="7">
      <t>ヘイセイ</t>
    </rPh>
    <rPh sb="9" eb="10">
      <t>ネン</t>
    </rPh>
    <rPh sb="10" eb="12">
      <t>サンギョウ</t>
    </rPh>
    <rPh sb="12" eb="14">
      <t>レンカン</t>
    </rPh>
    <rPh sb="14" eb="15">
      <t>ヒョウ</t>
    </rPh>
    <rPh sb="18" eb="20">
      <t>サクセイ</t>
    </rPh>
    <phoneticPr fontId="2"/>
  </si>
  <si>
    <t>　産業連関表を用いた経済波及効果分析は、様々な仮定・前提条件の上で推計していますので、実態経済との乖離が生じる可能性があります。以下に分析を行う際の注意点を掲載しますので、ご利用の際は十分に留意していただくようお願いします。</t>
    <phoneticPr fontId="2"/>
  </si>
  <si>
    <t>　※最終需要増加額は観光庁「旅行・観光消費動向調査」から旅行中の消費構成比を算出し、</t>
    <rPh sb="2" eb="4">
      <t>サイシュウ</t>
    </rPh>
    <rPh sb="4" eb="6">
      <t>ジュヨウ</t>
    </rPh>
    <rPh sb="6" eb="8">
      <t>ゾウカ</t>
    </rPh>
    <rPh sb="8" eb="9">
      <t>ガク</t>
    </rPh>
    <rPh sb="10" eb="13">
      <t>カンコウチョウ</t>
    </rPh>
    <rPh sb="14" eb="16">
      <t>リョコウ</t>
    </rPh>
    <rPh sb="17" eb="19">
      <t>カンコウ</t>
    </rPh>
    <rPh sb="19" eb="21">
      <t>ショウヒ</t>
    </rPh>
    <rPh sb="21" eb="23">
      <t>ドウコウ</t>
    </rPh>
    <rPh sb="23" eb="25">
      <t>チョウサ</t>
    </rPh>
    <rPh sb="28" eb="30">
      <t>リョコウ</t>
    </rPh>
    <rPh sb="30" eb="31">
      <t>チュウ</t>
    </rPh>
    <rPh sb="32" eb="34">
      <t>ショウヒ</t>
    </rPh>
    <rPh sb="34" eb="37">
      <t>コウセイヒ</t>
    </rPh>
    <rPh sb="38" eb="40">
      <t>サンシュツ</t>
    </rPh>
    <phoneticPr fontId="2"/>
  </si>
  <si>
    <t>⇒入力シート①は(簡易版)または(詳細版)どちらかに入力してください。</t>
    <rPh sb="1" eb="3">
      <t>ニュウリョク</t>
    </rPh>
    <rPh sb="9" eb="12">
      <t>カンイバン</t>
    </rPh>
    <rPh sb="17" eb="20">
      <t>ショウサイバン</t>
    </rPh>
    <rPh sb="26" eb="28">
      <t>ニュウリョク</t>
    </rPh>
    <phoneticPr fontId="2"/>
  </si>
  <si>
    <t>※総務省「家計調査(仙台市の二人以上勤労者世帯)」より作成</t>
    <rPh sb="1" eb="4">
      <t>ソウムショウ</t>
    </rPh>
    <rPh sb="5" eb="7">
      <t>カケイ</t>
    </rPh>
    <rPh sb="7" eb="9">
      <t>チョウサ</t>
    </rPh>
    <rPh sb="10" eb="13">
      <t>センダイシ</t>
    </rPh>
    <rPh sb="14" eb="16">
      <t>フタリ</t>
    </rPh>
    <rPh sb="16" eb="18">
      <t>イジョウ</t>
    </rPh>
    <rPh sb="18" eb="21">
      <t>キンロウシャ</t>
    </rPh>
    <rPh sb="21" eb="23">
      <t>セタイ</t>
    </rPh>
    <rPh sb="27" eb="29">
      <t>サクセイ</t>
    </rPh>
    <phoneticPr fontId="2"/>
  </si>
  <si>
    <t>宿泊旅行者数</t>
    <rPh sb="0" eb="2">
      <t>シュクハク</t>
    </rPh>
    <rPh sb="2" eb="4">
      <t>リョコウ</t>
    </rPh>
    <rPh sb="4" eb="5">
      <t>シャ</t>
    </rPh>
    <rPh sb="5" eb="6">
      <t>スウ</t>
    </rPh>
    <phoneticPr fontId="5"/>
  </si>
  <si>
    <t>日帰り旅行者数</t>
    <rPh sb="0" eb="2">
      <t>ヒガエ</t>
    </rPh>
    <rPh sb="3" eb="5">
      <t>リョコウ</t>
    </rPh>
    <rPh sb="5" eb="6">
      <t>シャ</t>
    </rPh>
    <rPh sb="6" eb="7">
      <t>スウ</t>
    </rPh>
    <phoneticPr fontId="5"/>
  </si>
  <si>
    <r>
      <t>↓　</t>
    </r>
    <r>
      <rPr>
        <b/>
        <sz val="10"/>
        <color theme="1"/>
        <rFont val="ＭＳ Ｐゴシック"/>
        <family val="3"/>
        <charset val="128"/>
      </rPr>
      <t>自給率(域内調達率)</t>
    </r>
    <phoneticPr fontId="2"/>
  </si>
  <si>
    <r>
      <t>↓</t>
    </r>
    <r>
      <rPr>
        <b/>
        <sz val="10"/>
        <color theme="1"/>
        <rFont val="ＭＳ Ｐゴシック"/>
        <family val="3"/>
        <charset val="128"/>
      </rPr>
      <t>逆行列係数</t>
    </r>
    <phoneticPr fontId="2"/>
  </si>
  <si>
    <r>
      <t>↓</t>
    </r>
    <r>
      <rPr>
        <b/>
        <sz val="10"/>
        <color theme="1"/>
        <rFont val="ＭＳ Ｐゴシック"/>
        <family val="3"/>
        <charset val="128"/>
      </rPr>
      <t>　自給率</t>
    </r>
    <phoneticPr fontId="2"/>
  </si>
  <si>
    <r>
      <t>↓　</t>
    </r>
    <r>
      <rPr>
        <b/>
        <sz val="10"/>
        <color theme="1"/>
        <rFont val="ＭＳ Ｐゴシック"/>
        <family val="3"/>
        <charset val="128"/>
      </rPr>
      <t>逆行列係数</t>
    </r>
    <phoneticPr fontId="2"/>
  </si>
  <si>
    <t>消費額構成比の推計</t>
    <rPh sb="0" eb="3">
      <t>ショウヒガク</t>
    </rPh>
    <rPh sb="3" eb="6">
      <t>コウセイヒ</t>
    </rPh>
    <rPh sb="7" eb="9">
      <t>スイケイ</t>
    </rPh>
    <phoneticPr fontId="2"/>
  </si>
  <si>
    <t>旅行・観光消費動向調査</t>
    <rPh sb="0" eb="2">
      <t>リョコウ</t>
    </rPh>
    <rPh sb="3" eb="5">
      <t>カンコウ</t>
    </rPh>
    <rPh sb="5" eb="7">
      <t>ショウヒ</t>
    </rPh>
    <rPh sb="7" eb="9">
      <t>ドウコウ</t>
    </rPh>
    <rPh sb="9" eb="11">
      <t>チョウサ</t>
    </rPh>
    <phoneticPr fontId="2"/>
  </si>
  <si>
    <t>単位：百万円</t>
    <rPh sb="0" eb="2">
      <t>タンイ</t>
    </rPh>
    <rPh sb="3" eb="4">
      <t>ヒャク</t>
    </rPh>
    <rPh sb="4" eb="6">
      <t>マンエン</t>
    </rPh>
    <phoneticPr fontId="6"/>
  </si>
  <si>
    <t>38部門表</t>
    <rPh sb="2" eb="4">
      <t>ブモン</t>
    </rPh>
    <rPh sb="4" eb="5">
      <t>ヒョウ</t>
    </rPh>
    <phoneticPr fontId="2"/>
  </si>
  <si>
    <t>101部門表</t>
    <rPh sb="3" eb="5">
      <t>ブモン</t>
    </rPh>
    <rPh sb="5" eb="6">
      <t>ヒョウ</t>
    </rPh>
    <phoneticPr fontId="2"/>
  </si>
  <si>
    <t>※国立環境研究所地球環境研究センター「産業連関表による環境負荷原単位データブック（3EID）」より作成</t>
    <rPh sb="49" eb="51">
      <t>サクセイ</t>
    </rPh>
    <phoneticPr fontId="2"/>
  </si>
  <si>
    <t>平成27年</t>
  </si>
  <si>
    <t>平成28年</t>
  </si>
  <si>
    <t>平成29年</t>
  </si>
  <si>
    <t>平成30年</t>
  </si>
  <si>
    <t>令和２年</t>
    <rPh sb="0" eb="2">
      <t>レイワ</t>
    </rPh>
    <rPh sb="3" eb="4">
      <t>ネン</t>
    </rPh>
    <phoneticPr fontId="2"/>
  </si>
  <si>
    <t>旅行客増加数</t>
    <rPh sb="0" eb="3">
      <t>リョコウキャク</t>
    </rPh>
    <rPh sb="3" eb="6">
      <t>ゾウカスウ</t>
    </rPh>
    <phoneticPr fontId="5"/>
  </si>
  <si>
    <t>任意の値(％)</t>
    <rPh sb="0" eb="2">
      <t>ニンイ</t>
    </rPh>
    <rPh sb="3" eb="4">
      <t>アタイ</t>
    </rPh>
    <phoneticPr fontId="2"/>
  </si>
  <si>
    <t>県内から</t>
    <rPh sb="0" eb="2">
      <t>ケンナイ</t>
    </rPh>
    <phoneticPr fontId="5"/>
  </si>
  <si>
    <t>県外から</t>
    <rPh sb="0" eb="2">
      <t>ケンガイ</t>
    </rPh>
    <phoneticPr fontId="5"/>
  </si>
  <si>
    <t>　　※消費転換係数を設定しない場合は、家計調査からの推計値を使用しますので、プルダウンから対象年に応じた数値を選択してください。</t>
    <rPh sb="3" eb="5">
      <t>ショウヒ</t>
    </rPh>
    <rPh sb="5" eb="7">
      <t>テンカン</t>
    </rPh>
    <rPh sb="7" eb="9">
      <t>ケイスウ</t>
    </rPh>
    <rPh sb="10" eb="12">
      <t>セッテイ</t>
    </rPh>
    <rPh sb="15" eb="17">
      <t>バアイ</t>
    </rPh>
    <rPh sb="19" eb="21">
      <t>カケイ</t>
    </rPh>
    <rPh sb="21" eb="23">
      <t>チョウサ</t>
    </rPh>
    <rPh sb="26" eb="29">
      <t>スイケイチ</t>
    </rPh>
    <rPh sb="30" eb="32">
      <t>シヨウ</t>
    </rPh>
    <rPh sb="45" eb="47">
      <t>タイショウ</t>
    </rPh>
    <rPh sb="47" eb="48">
      <t>トシ</t>
    </rPh>
    <rPh sb="49" eb="50">
      <t>オウ</t>
    </rPh>
    <rPh sb="52" eb="54">
      <t>スウチ</t>
    </rPh>
    <rPh sb="55" eb="57">
      <t>センタク</t>
    </rPh>
    <phoneticPr fontId="2"/>
  </si>
  <si>
    <t>３か年移動平均</t>
    <rPh sb="2" eb="3">
      <t>ネン</t>
    </rPh>
    <phoneticPr fontId="2"/>
  </si>
  <si>
    <r>
      <t>t-CO</t>
    </r>
    <r>
      <rPr>
        <vertAlign val="subscript"/>
        <sz val="9"/>
        <color theme="1"/>
        <rFont val="ＭＳ Ｐゴシック"/>
        <family val="3"/>
        <charset val="128"/>
      </rPr>
      <t>2</t>
    </r>
    <phoneticPr fontId="2"/>
  </si>
  <si>
    <r>
      <t>t-CO</t>
    </r>
    <r>
      <rPr>
        <vertAlign val="subscript"/>
        <sz val="9"/>
        <color theme="1"/>
        <rFont val="ＭＳ Ｐゴシック"/>
        <family val="3"/>
        <charset val="128"/>
      </rPr>
      <t>2</t>
    </r>
    <r>
      <rPr>
        <sz val="9"/>
        <color theme="1"/>
        <rFont val="ＭＳ Ｐゴシック"/>
        <family val="3"/>
        <charset val="128"/>
      </rPr>
      <t>eq</t>
    </r>
    <phoneticPr fontId="2"/>
  </si>
  <si>
    <t>　　飲食費</t>
    <phoneticPr fontId="24"/>
  </si>
  <si>
    <t>令和３年</t>
    <rPh sb="0" eb="2">
      <t>レイワ</t>
    </rPh>
    <rPh sb="3" eb="4">
      <t>ネン</t>
    </rPh>
    <phoneticPr fontId="2"/>
  </si>
  <si>
    <t>令和４年</t>
    <rPh sb="0" eb="2">
      <t>レイワ</t>
    </rPh>
    <rPh sb="3" eb="4">
      <t>ネン</t>
    </rPh>
    <phoneticPr fontId="2"/>
  </si>
  <si>
    <t>－</t>
    <phoneticPr fontId="2"/>
  </si>
  <si>
    <t>　※航空(短距離移動)は県内にないため計上していません。</t>
    <phoneticPr fontId="2"/>
  </si>
  <si>
    <t>※県内にないため０とし、その分を他の項目に振り分けることとする。</t>
    <rPh sb="1" eb="3">
      <t>ケンナイ</t>
    </rPh>
    <rPh sb="14" eb="15">
      <t>ブン</t>
    </rPh>
    <rPh sb="16" eb="17">
      <t>ホカ</t>
    </rPh>
    <rPh sb="18" eb="20">
      <t>コウモク</t>
    </rPh>
    <rPh sb="21" eb="22">
      <t>フ</t>
    </rPh>
    <rPh sb="23" eb="24">
      <t>ワ</t>
    </rPh>
    <phoneticPr fontId="2"/>
  </si>
  <si>
    <t>４　利用にあたって</t>
    <rPh sb="2" eb="4">
      <t>リヨウ</t>
    </rPh>
    <phoneticPr fontId="2"/>
  </si>
  <si>
    <t>原材料誘発額
A*Fd</t>
    <rPh sb="0" eb="3">
      <t>ゲンザイリョウ</t>
    </rPh>
    <rPh sb="3" eb="5">
      <t>ユウハツ</t>
    </rPh>
    <rPh sb="5" eb="6">
      <t>ガク</t>
    </rPh>
    <phoneticPr fontId="2"/>
  </si>
  <si>
    <t>県内中間需要
増加額
(1-M)*A*Fd</t>
    <rPh sb="0" eb="2">
      <t>ケンナイ</t>
    </rPh>
    <rPh sb="2" eb="4">
      <t>チュウカン</t>
    </rPh>
    <rPh sb="4" eb="6">
      <t>ジュヨウ</t>
    </rPh>
    <rPh sb="7" eb="9">
      <t>ゾウカ</t>
    </rPh>
    <rPh sb="9" eb="10">
      <t>ガク</t>
    </rPh>
    <phoneticPr fontId="2"/>
  </si>
  <si>
    <t>生産誘発額
X1
(逆行列係数）*
(1-M)*A*Fd</t>
    <rPh sb="0" eb="2">
      <t>セイサン</t>
    </rPh>
    <rPh sb="2" eb="4">
      <t>ユウハツ</t>
    </rPh>
    <rPh sb="4" eb="5">
      <t>ガク</t>
    </rPh>
    <rPh sb="10" eb="13">
      <t>ギャクギョウレツ</t>
    </rPh>
    <rPh sb="13" eb="15">
      <t>ケイスウ</t>
    </rPh>
    <phoneticPr fontId="2"/>
  </si>
  <si>
    <t>生産誘発額
X2
(逆行列係数）*
K*(1-M)</t>
    <rPh sb="0" eb="2">
      <t>セイサン</t>
    </rPh>
    <rPh sb="2" eb="4">
      <t>ユウハツ</t>
    </rPh>
    <rPh sb="4" eb="5">
      <t>ガク</t>
    </rPh>
    <rPh sb="10" eb="13">
      <t>ギャクギョウレツ</t>
    </rPh>
    <rPh sb="13" eb="15">
      <t>ケイスウ</t>
    </rPh>
    <phoneticPr fontId="2"/>
  </si>
  <si>
    <t>　※県外からの交通について、県外の交通に係る部分は除外して入力してください。
　　　ただし、交通の県内外の内訳について区別が付かない場合には、推計した値を入力してください。
　　　（推計例） 県外からの宿泊旅行で航空（長距離移動）を使用した消費額単価が20千円の場合、その片道分（2分の1）つまり、10千円が県内の交通として計上されると推計し、D18セルに「10」を入力する。</t>
    <phoneticPr fontId="2"/>
  </si>
  <si>
    <r>
      <t>　観光消費分析ツールは３つの入力シート(入力シート①はどちらか一方)、３つの計算シート、分析結果、環境負荷、各種統計表、各種係数表から構成されています。数値は</t>
    </r>
    <r>
      <rPr>
        <b/>
        <u/>
        <sz val="11"/>
        <color theme="1"/>
        <rFont val="ＭＳ Ｐゴシック"/>
        <family val="3"/>
        <charset val="128"/>
      </rPr>
      <t>入力シート①～②のみ</t>
    </r>
    <r>
      <rPr>
        <sz val="11"/>
        <color theme="1"/>
        <rFont val="ＭＳ Ｐゴシック"/>
        <family val="3"/>
        <charset val="128"/>
      </rPr>
      <t>になりますので、それ以外のシートには数値等を入力しないで下さい。各シートに入力方法の説明がありますので、そちらを参考に入力してください。
　入力シート①(簡易版)については、観光客の増加数、旅行者消費支出額単価(観光客の消費総額)から、最終需要増加額を推計します。入力シート①(詳細版)については、観光客の増加数、旅行者消費額単価(観光客の品目別消費額)から、最終需要増加額を推計します。観光客の増加要因には、観光施策の実施やイベントの開催、インターネット・SNSでの観光PR等があります。</t>
    </r>
    <rPh sb="1" eb="3">
      <t>カンコウ</t>
    </rPh>
    <rPh sb="3" eb="5">
      <t>ショウヒ</t>
    </rPh>
    <rPh sb="20" eb="22">
      <t>ニュウリョク</t>
    </rPh>
    <rPh sb="31" eb="33">
      <t>イッポウ</t>
    </rPh>
    <rPh sb="191" eb="192">
      <t>ガク</t>
    </rPh>
    <rPh sb="192" eb="194">
      <t>タンカ</t>
    </rPh>
    <rPh sb="195" eb="197">
      <t>カンコウ</t>
    </rPh>
    <rPh sb="197" eb="198">
      <t>キャク</t>
    </rPh>
    <rPh sb="199" eb="201">
      <t>ショウヒ</t>
    </rPh>
    <rPh sb="201" eb="203">
      <t>ソウガク</t>
    </rPh>
    <rPh sb="259" eb="261">
      <t>ヒンモク</t>
    </rPh>
    <rPh sb="261" eb="262">
      <t>ベツ</t>
    </rPh>
    <rPh sb="262" eb="264">
      <t>ショウヒ</t>
    </rPh>
    <rPh sb="264" eb="265">
      <t>ガク</t>
    </rPh>
    <phoneticPr fontId="2"/>
  </si>
  <si>
    <t>　　※任意の値(％)は０～100の範囲で入力してください。</t>
    <rPh sb="3" eb="5">
      <t>ニンイ</t>
    </rPh>
    <rPh sb="6" eb="7">
      <t>アタイ</t>
    </rPh>
    <rPh sb="17" eb="19">
      <t>ハンイ</t>
    </rPh>
    <rPh sb="20" eb="22">
      <t>ニュウリョク</t>
    </rPh>
    <phoneticPr fontId="2"/>
  </si>
  <si>
    <t>　　※このシートでは、実際の経済波及効果を求めるための計算を行っています。　※このシートには何も入力しないでください。</t>
    <rPh sb="11" eb="13">
      <t>ジッサイ</t>
    </rPh>
    <rPh sb="14" eb="16">
      <t>ケイザイ</t>
    </rPh>
    <rPh sb="16" eb="20">
      <t>ハキュウコウカ</t>
    </rPh>
    <rPh sb="21" eb="22">
      <t>モト</t>
    </rPh>
    <rPh sb="27" eb="29">
      <t>ケイサン</t>
    </rPh>
    <rPh sb="30" eb="31">
      <t>オコナ</t>
    </rPh>
    <phoneticPr fontId="2"/>
  </si>
  <si>
    <r>
      <t>　本分析ツールを使用して経済波及効果分析結果等を</t>
    </r>
    <r>
      <rPr>
        <b/>
        <u/>
        <sz val="11"/>
        <color theme="1"/>
        <rFont val="ＭＳ Ｐゴシック"/>
        <family val="3"/>
        <charset val="128"/>
      </rPr>
      <t>外部公表</t>
    </r>
    <r>
      <rPr>
        <sz val="11"/>
        <color theme="1"/>
        <rFont val="ＭＳ Ｐゴシック"/>
        <family val="3"/>
        <charset val="128"/>
      </rPr>
      <t>される場合は、下記問い合わせ先までご連絡ください。</t>
    </r>
    <phoneticPr fontId="2"/>
  </si>
  <si>
    <t>　　※家計調査による消費転換係数の推計方法は、消費支出/実収入から推計した値を３か年後方移動平均して求めています。</t>
    <rPh sb="3" eb="5">
      <t>カケイ</t>
    </rPh>
    <rPh sb="5" eb="7">
      <t>チョウサ</t>
    </rPh>
    <rPh sb="10" eb="12">
      <t>ショウヒ</t>
    </rPh>
    <rPh sb="12" eb="14">
      <t>テンカン</t>
    </rPh>
    <rPh sb="14" eb="16">
      <t>ケイスウ</t>
    </rPh>
    <rPh sb="17" eb="19">
      <t>スイケイ</t>
    </rPh>
    <rPh sb="19" eb="21">
      <t>ホウホウ</t>
    </rPh>
    <rPh sb="23" eb="25">
      <t>ショウヒ</t>
    </rPh>
    <rPh sb="25" eb="27">
      <t>シシュツ</t>
    </rPh>
    <rPh sb="28" eb="31">
      <t>ジッシュウニュウ</t>
    </rPh>
    <rPh sb="33" eb="35">
      <t>スイケイ</t>
    </rPh>
    <rPh sb="37" eb="38">
      <t>アタイ</t>
    </rPh>
    <rPh sb="41" eb="42">
      <t>ネン</t>
    </rPh>
    <rPh sb="42" eb="44">
      <t>コウホウ</t>
    </rPh>
    <rPh sb="44" eb="46">
      <t>イドウ</t>
    </rPh>
    <rPh sb="46" eb="48">
      <t>ヘイキン</t>
    </rPh>
    <rPh sb="50" eb="51">
      <t>モト</t>
    </rPh>
    <phoneticPr fontId="2"/>
  </si>
  <si>
    <t>　※県外旅行者の長距離移動に係る交通費に関しては、片道分として額の２分の１を計上しています。</t>
    <rPh sb="14" eb="15">
      <t>カカ</t>
    </rPh>
    <phoneticPr fontId="2"/>
  </si>
  <si>
    <t>　　※観光消費の直接効果については、基本的に県内需要で賄われると思われる項目が多く、着色部分は「自給率=1」に補正しています。</t>
    <phoneticPr fontId="2"/>
  </si>
  <si>
    <t>　経済波及効果分析ツールとは、平成27年宮城県産業連関表から作成した、経済波及効果分析をより簡易的に行うための分析ツールです。産業連関表を用いた経済波及効果分析は、専門的な知識を必要とすること、計算が複雑であること等、簡易的に分析することが一般的ではありませんが、本ツールを使用すれば、最終需要増加額(最終財の需要増加額)から簡易的な経済波及効果を分析することが可能です。
　分析ツールは６種類(38部門、101部門、観光消費、生産額、建設投資、設備投資の各分析)があり、いずれの分析も必要な数値を入力すれば自動的に推計結果が算出されます。数値の入力の仕方は各分析ツール内に記載してあります。また、分析ツールの結果に関しては、様々な仮定・前提条件の上で推計しているため、実際の経済波及効果を保証するものではありません。したがって、本ツールの分析結果は各利用者の責任でご活用ください。最後に、分析ツールの利用に関して不明な点は下記お問い合わせ先までご連絡ください。</t>
    <rPh sb="214" eb="217">
      <t>セイサンガク</t>
    </rPh>
    <phoneticPr fontId="2"/>
  </si>
  <si>
    <t>令和５年</t>
    <rPh sb="0" eb="2">
      <t>レイワ</t>
    </rPh>
    <rPh sb="3" eb="4">
      <t>ネン</t>
    </rPh>
    <phoneticPr fontId="2"/>
  </si>
  <si>
    <t>窯業
・土石製品</t>
    <phoneticPr fontId="2"/>
  </si>
  <si>
    <t>単位：千円</t>
    <rPh sb="0" eb="2">
      <t>タンイ</t>
    </rPh>
    <rPh sb="3" eb="5">
      <t>センエン</t>
    </rPh>
    <phoneticPr fontId="2"/>
  </si>
  <si>
    <t>宿泊旅行者</t>
    <rPh sb="0" eb="2">
      <t>シュクハク</t>
    </rPh>
    <rPh sb="2" eb="5">
      <t>リョコウシャ</t>
    </rPh>
    <phoneticPr fontId="5"/>
  </si>
  <si>
    <t>日帰り旅行者</t>
    <rPh sb="0" eb="2">
      <t>ヒガエ</t>
    </rPh>
    <rPh sb="3" eb="6">
      <t>リョコウシャ</t>
    </rPh>
    <phoneticPr fontId="5"/>
  </si>
  <si>
    <t>令和６年</t>
    <rPh sb="0" eb="2">
      <t>レイワ</t>
    </rPh>
    <rPh sb="3" eb="4">
      <t>ネン</t>
    </rPh>
    <phoneticPr fontId="2"/>
  </si>
  <si>
    <t>資料：宮城県「共通基準による観光入込客統計(2024年)」※訪日外国人・日帰りは観光庁「共通基準による観光入込客統計(2019年)」を利用している。</t>
    <rPh sb="0" eb="2">
      <t>シリョウ</t>
    </rPh>
    <rPh sb="3" eb="5">
      <t>ミヤギ</t>
    </rPh>
    <rPh sb="5" eb="6">
      <t>ケン</t>
    </rPh>
    <rPh sb="7" eb="9">
      <t>キョウツウ</t>
    </rPh>
    <rPh sb="9" eb="11">
      <t>キジュン</t>
    </rPh>
    <rPh sb="14" eb="16">
      <t>カンコウ</t>
    </rPh>
    <rPh sb="16" eb="18">
      <t>イリコミ</t>
    </rPh>
    <rPh sb="18" eb="19">
      <t>キャク</t>
    </rPh>
    <rPh sb="19" eb="21">
      <t>トウケイ</t>
    </rPh>
    <rPh sb="26" eb="27">
      <t>ネン</t>
    </rPh>
    <phoneticPr fontId="5"/>
  </si>
  <si>
    <t>※観光庁「2024年旅行・観光消費動向調査(第17表)」より作成</t>
    <rPh sb="1" eb="4">
      <t>カンコウチョウ</t>
    </rPh>
    <rPh sb="9" eb="10">
      <t>ネン</t>
    </rPh>
    <rPh sb="10" eb="12">
      <t>リョコウ</t>
    </rPh>
    <rPh sb="13" eb="15">
      <t>カンコウ</t>
    </rPh>
    <rPh sb="15" eb="17">
      <t>ショウヒ</t>
    </rPh>
    <rPh sb="17" eb="19">
      <t>ドウコウ</t>
    </rPh>
    <rPh sb="19" eb="21">
      <t>チョウサ</t>
    </rPh>
    <rPh sb="22" eb="23">
      <t>ダイ</t>
    </rPh>
    <rPh sb="25" eb="26">
      <t>ヒョウ</t>
    </rPh>
    <rPh sb="30" eb="32">
      <t>サクセイ</t>
    </rPh>
    <phoneticPr fontId="2"/>
  </si>
  <si>
    <t>　　参加費</t>
  </si>
  <si>
    <t>　　　航空（長距離移動）</t>
  </si>
  <si>
    <t>　　　新幹線・鉄道（長距離移動）</t>
  </si>
  <si>
    <t>　　　長距離バス</t>
  </si>
  <si>
    <t>　　　航空（短距離移動）</t>
  </si>
  <si>
    <t>　　　鉄道･モノレール（短距離移動）</t>
  </si>
  <si>
    <t>　　　近郊バス</t>
  </si>
  <si>
    <t>　　　船舶</t>
  </si>
  <si>
    <t>　　　その他交通費</t>
  </si>
  <si>
    <t>　　買物代</t>
  </si>
  <si>
    <t>　　　菓子類</t>
  </si>
  <si>
    <t>　　　農産物</t>
  </si>
  <si>
    <t>　　　水産物</t>
  </si>
  <si>
    <t>　　　その他食料品・飲料・酒・たばこ</t>
  </si>
  <si>
    <t>　　　衣類・帽子・ハンカチなど繊維製品</t>
  </si>
  <si>
    <t>　　　靴・かばんなど皮革製品</t>
  </si>
  <si>
    <t>　　　化粧品・医薬品・写真フィルムなど</t>
  </si>
  <si>
    <t>　　　その他土産代・買物代</t>
  </si>
  <si>
    <t>　　娯楽等サービス費・その他</t>
  </si>
  <si>
    <t>　　　温泉・温浴施設・エステ・リラクゼーション</t>
  </si>
  <si>
    <t>　　　テーマパーク・遊園地</t>
  </si>
  <si>
    <t>　　　美術館・博物館・資料館・動植物園・水族館など</t>
  </si>
  <si>
    <t>　　　スキー場リフト</t>
  </si>
  <si>
    <t>　　　スポーツ施設利用料</t>
  </si>
  <si>
    <t>　　　スポーツ観戦</t>
  </si>
  <si>
    <t>　　　舞台・音楽鑑賞</t>
  </si>
  <si>
    <t>　　　展示会・コンベンション参加費</t>
  </si>
  <si>
    <t>　　　レンタル料</t>
  </si>
  <si>
    <t>　　　その他娯楽等サービス費</t>
  </si>
  <si>
    <t>　　  その他　</t>
  </si>
  <si>
    <t>①観光庁「2024年旅行・観光消費動向調査」より抜粋</t>
    <rPh sb="1" eb="3">
      <t>カンコウ</t>
    </rPh>
    <rPh sb="3" eb="4">
      <t>チョウ</t>
    </rPh>
    <rPh sb="9" eb="10">
      <t>ネン</t>
    </rPh>
    <rPh sb="10" eb="12">
      <t>リョコウ</t>
    </rPh>
    <rPh sb="13" eb="15">
      <t>カンコウ</t>
    </rPh>
    <rPh sb="15" eb="17">
      <t>ショウヒ</t>
    </rPh>
    <rPh sb="17" eb="19">
      <t>ドウコウ</t>
    </rPh>
    <rPh sb="19" eb="21">
      <t>チョウサ</t>
    </rPh>
    <rPh sb="24" eb="26">
      <t>バッスイ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</si>
</sst>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2">
    <numFmt numFmtId="176" formatCode="#,##0_ ;[Red]\-#,##0\ "/>
    <numFmt numFmtId="177" formatCode="#,##0_ "/>
    <numFmt numFmtId="178" formatCode="0.000000"/>
    <numFmt numFmtId="179" formatCode="0.000000_);[Red]\(0.000000\)"/>
    <numFmt numFmtId="180" formatCode="0.0000"/>
    <numFmt numFmtId="181" formatCode="0.0000_ ;[Red]\-0.0000\ "/>
    <numFmt numFmtId="182" formatCode="0.0000_);[Red]\(0.0000\)"/>
    <numFmt numFmtId="183" formatCode="#,##0;\-#,##0;0"/>
    <numFmt numFmtId="184" formatCode="#,##0.000000_ "/>
    <numFmt numFmtId="185" formatCode="0.000000_ "/>
    <numFmt numFmtId="186" formatCode="#,##0.000000"/>
    <numFmt numFmtId="187" formatCode="0_);[Red]\(0\)"/>
  </numFmts>
  <fonts count="33" x14ac:knownFonts="1">
    <font>
      <sz val="11"/>
      <color theme="1"/>
      <name val="游ゴシック"/>
      <family val="2"/>
      <charset val="128"/>
      <scheme val="minor"/>
    </font>
    <font>
      <sz val="11"/>
      <color rgb="FF006100"/>
      <name val="游ゴシック"/>
      <family val="2"/>
      <charset val="128"/>
      <scheme val="minor"/>
    </font>
    <font>
      <sz val="6"/>
      <name val="游ゴシック"/>
      <family val="2"/>
      <charset val="128"/>
      <scheme val="minor"/>
    </font>
    <font>
      <sz val="11"/>
      <name val="ＭＳ Ｐゴシック"/>
      <family val="3"/>
      <charset val="128"/>
    </font>
    <font>
      <sz val="11"/>
      <color theme="1"/>
      <name val="游ゴシック"/>
      <family val="2"/>
      <scheme val="minor"/>
    </font>
    <font>
      <sz val="6"/>
      <name val="游ゴシック"/>
      <family val="3"/>
      <charset val="128"/>
      <scheme val="minor"/>
    </font>
    <font>
      <sz val="6"/>
      <name val="ＭＳ Ｐゴシック"/>
      <family val="3"/>
      <charset val="128"/>
    </font>
    <font>
      <sz val="11"/>
      <color theme="1"/>
      <name val="游ゴシック"/>
      <family val="2"/>
      <charset val="128"/>
      <scheme val="minor"/>
    </font>
    <font>
      <b/>
      <sz val="15"/>
      <color theme="3"/>
      <name val="游ゴシック"/>
      <family val="2"/>
      <charset val="128"/>
      <scheme val="minor"/>
    </font>
    <font>
      <b/>
      <sz val="11"/>
      <color rgb="FF3F3F3F"/>
      <name val="游ゴシック"/>
      <family val="2"/>
      <charset val="128"/>
      <scheme val="minor"/>
    </font>
    <font>
      <sz val="11"/>
      <color theme="1"/>
      <name val="ＭＳ Ｐゴシック"/>
      <family val="3"/>
      <charset val="128"/>
    </font>
    <font>
      <sz val="10"/>
      <color theme="1"/>
      <name val="游ゴシック"/>
      <family val="2"/>
      <charset val="128"/>
      <scheme val="minor"/>
    </font>
    <font>
      <vertAlign val="superscript"/>
      <sz val="11"/>
      <color theme="1"/>
      <name val="ＭＳ Ｐゴシック"/>
      <family val="3"/>
      <charset val="128"/>
    </font>
    <font>
      <sz val="9"/>
      <color theme="1"/>
      <name val="ＭＳ Ｐゴシック"/>
      <family val="3"/>
      <charset val="128"/>
    </font>
    <font>
      <b/>
      <sz val="14"/>
      <color theme="1"/>
      <name val="ＭＳ Ｐゴシック"/>
      <family val="3"/>
      <charset val="128"/>
    </font>
    <font>
      <sz val="9"/>
      <name val="ＭＳ Ｐゴシック"/>
      <family val="3"/>
      <charset val="128"/>
    </font>
    <font>
      <b/>
      <sz val="11"/>
      <color theme="1"/>
      <name val="ＭＳ Ｐゴシック"/>
      <family val="3"/>
      <charset val="128"/>
    </font>
    <font>
      <vertAlign val="subscript"/>
      <sz val="9"/>
      <name val="ＭＳ Ｐゴシック"/>
      <family val="3"/>
      <charset val="128"/>
    </font>
    <font>
      <b/>
      <sz val="12"/>
      <color theme="1"/>
      <name val="ＭＳ Ｐゴシック"/>
      <family val="3"/>
      <charset val="128"/>
    </font>
    <font>
      <vertAlign val="subscript"/>
      <sz val="11"/>
      <name val="ＭＳ Ｐゴシック"/>
      <family val="3"/>
      <charset val="128"/>
    </font>
    <font>
      <sz val="10"/>
      <color theme="1"/>
      <name val="ＭＳ Ｐゴシック"/>
      <family val="3"/>
      <charset val="128"/>
    </font>
    <font>
      <vertAlign val="subscript"/>
      <sz val="10"/>
      <name val="ＭＳ Ｐゴシック"/>
      <family val="3"/>
      <charset val="128"/>
    </font>
    <font>
      <sz val="10"/>
      <name val="ＭＳ Ｐゴシック"/>
      <family val="3"/>
      <charset val="128"/>
    </font>
    <font>
      <u/>
      <sz val="11"/>
      <color theme="1"/>
      <name val="ＭＳ Ｐゴシック"/>
      <family val="3"/>
      <charset val="128"/>
    </font>
    <font>
      <u/>
      <sz val="9.35"/>
      <color indexed="36"/>
      <name val="ＭＳ Ｐゴシック"/>
      <family val="3"/>
      <charset val="128"/>
    </font>
    <font>
      <u/>
      <sz val="11"/>
      <color theme="10"/>
      <name val="游ゴシック"/>
      <family val="2"/>
      <scheme val="minor"/>
    </font>
    <font>
      <sz val="7.5"/>
      <name val="ＭＳ Ｐゴシック"/>
      <family val="3"/>
      <charset val="128"/>
    </font>
    <font>
      <b/>
      <sz val="18"/>
      <color theme="1"/>
      <name val="ＭＳ Ｐゴシック"/>
      <family val="3"/>
      <charset val="128"/>
    </font>
    <font>
      <b/>
      <sz val="10"/>
      <color theme="1"/>
      <name val="ＭＳ Ｐゴシック"/>
      <family val="3"/>
      <charset val="128"/>
    </font>
    <font>
      <u/>
      <sz val="11"/>
      <color theme="10"/>
      <name val="ＭＳ Ｐゴシック"/>
      <family val="3"/>
      <charset val="128"/>
    </font>
    <font>
      <b/>
      <sz val="11"/>
      <name val="ＭＳ Ｐゴシック"/>
      <family val="3"/>
      <charset val="128"/>
    </font>
    <font>
      <b/>
      <u/>
      <sz val="11"/>
      <color theme="1"/>
      <name val="ＭＳ Ｐゴシック"/>
      <family val="3"/>
      <charset val="128"/>
    </font>
    <font>
      <vertAlign val="subscript"/>
      <sz val="9"/>
      <color theme="1"/>
      <name val="ＭＳ Ｐゴシック"/>
      <family val="3"/>
      <charset val="128"/>
    </font>
  </fonts>
  <fills count="18">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7"/>
        <bgColor indexed="64"/>
      </patternFill>
    </fill>
    <fill>
      <patternFill patternType="solid">
        <fgColor theme="0" tint="-0.14999847407452621"/>
        <bgColor indexed="64"/>
      </patternFill>
    </fill>
    <fill>
      <patternFill patternType="solid">
        <fgColor theme="9" tint="0.39997558519241921"/>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5" tint="0.59999389629810485"/>
        <bgColor indexed="64"/>
      </patternFill>
    </fill>
    <fill>
      <patternFill patternType="solid">
        <fgColor theme="0" tint="-0.499984740745262"/>
        <bgColor indexed="64"/>
      </patternFill>
    </fill>
    <fill>
      <patternFill patternType="solid">
        <fgColor theme="0" tint="-0.34998626667073579"/>
        <bgColor indexed="64"/>
      </patternFill>
    </fill>
    <fill>
      <patternFill patternType="solid">
        <fgColor theme="9" tint="0.59999389629810485"/>
        <bgColor indexed="64"/>
      </patternFill>
    </fill>
    <fill>
      <patternFill patternType="solid">
        <fgColor theme="4" tint="0.59999389629810485"/>
        <bgColor indexed="64"/>
      </patternFill>
    </fill>
  </fills>
  <borders count="213">
    <border>
      <left/>
      <right/>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style="dashed">
        <color indexed="64"/>
      </bottom>
      <diagonal/>
    </border>
    <border>
      <left/>
      <right/>
      <top/>
      <bottom style="dashed">
        <color indexed="64"/>
      </bottom>
      <diagonal/>
    </border>
    <border>
      <left/>
      <right/>
      <top style="dashed">
        <color indexed="64"/>
      </top>
      <bottom style="dashed">
        <color indexed="64"/>
      </bottom>
      <diagonal/>
    </border>
    <border>
      <left style="thin">
        <color indexed="64"/>
      </left>
      <right/>
      <top/>
      <bottom style="dashed">
        <color indexed="64"/>
      </bottom>
      <diagonal/>
    </border>
    <border>
      <left style="thin">
        <color indexed="64"/>
      </left>
      <right/>
      <top style="dashed">
        <color indexed="64"/>
      </top>
      <bottom style="dashed">
        <color indexed="64"/>
      </bottom>
      <diagonal/>
    </border>
    <border>
      <left style="thin">
        <color indexed="64"/>
      </left>
      <right style="thin">
        <color indexed="64"/>
      </right>
      <top/>
      <bottom style="dashed">
        <color indexed="64"/>
      </bottom>
      <diagonal/>
    </border>
    <border>
      <left/>
      <right/>
      <top style="dashed">
        <color indexed="64"/>
      </top>
      <bottom/>
      <diagonal/>
    </border>
    <border>
      <left/>
      <right style="thin">
        <color indexed="64"/>
      </right>
      <top/>
      <bottom style="dashed">
        <color indexed="64"/>
      </bottom>
      <diagonal/>
    </border>
    <border>
      <left/>
      <right style="thin">
        <color indexed="64"/>
      </right>
      <top style="dashed">
        <color indexed="64"/>
      </top>
      <bottom style="dashed">
        <color indexed="64"/>
      </bottom>
      <diagonal/>
    </border>
    <border>
      <left/>
      <right style="thin">
        <color indexed="64"/>
      </right>
      <top style="dashed">
        <color indexed="64"/>
      </top>
      <bottom/>
      <diagonal/>
    </border>
    <border>
      <left style="thin">
        <color indexed="64"/>
      </left>
      <right/>
      <top style="dashed">
        <color indexed="64"/>
      </top>
      <bottom/>
      <diagonal/>
    </border>
    <border>
      <left style="thin">
        <color indexed="64"/>
      </left>
      <right style="thin">
        <color indexed="64"/>
      </right>
      <top style="dashed">
        <color indexed="64"/>
      </top>
      <bottom/>
      <diagonal/>
    </border>
    <border>
      <left style="thin">
        <color indexed="64"/>
      </left>
      <right style="medium">
        <color indexed="64"/>
      </right>
      <top/>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diagonal/>
    </border>
    <border>
      <left style="thin">
        <color indexed="64"/>
      </left>
      <right style="medium">
        <color indexed="64"/>
      </right>
      <top style="thin">
        <color indexed="64"/>
      </top>
      <bottom/>
      <diagonal/>
    </border>
    <border>
      <left/>
      <right style="medium">
        <color indexed="64"/>
      </right>
      <top/>
      <bottom/>
      <diagonal/>
    </border>
    <border>
      <left style="medium">
        <color indexed="64"/>
      </left>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dashed">
        <color indexed="64"/>
      </left>
      <right style="thin">
        <color indexed="64"/>
      </right>
      <top style="dashed">
        <color indexed="64"/>
      </top>
      <bottom/>
      <diagonal/>
    </border>
    <border>
      <left style="dashed">
        <color indexed="64"/>
      </left>
      <right style="dashed">
        <color indexed="64"/>
      </right>
      <top/>
      <bottom/>
      <diagonal/>
    </border>
    <border>
      <left style="thin">
        <color indexed="64"/>
      </left>
      <right style="thin">
        <color indexed="64"/>
      </right>
      <top style="medium">
        <color indexed="64"/>
      </top>
      <bottom/>
      <diagonal/>
    </border>
    <border>
      <left style="thin">
        <color indexed="64"/>
      </left>
      <right style="dashed">
        <color indexed="64"/>
      </right>
      <top style="thin">
        <color indexed="64"/>
      </top>
      <bottom style="thin">
        <color indexed="64"/>
      </bottom>
      <diagonal/>
    </border>
    <border>
      <left/>
      <right style="dashed">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dashed">
        <color indexed="64"/>
      </right>
      <top/>
      <bottom style="thin">
        <color indexed="64"/>
      </bottom>
      <diagonal/>
    </border>
    <border>
      <left style="medium">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medium">
        <color indexed="64"/>
      </right>
      <top style="thin">
        <color indexed="64"/>
      </top>
      <bottom style="dashed">
        <color indexed="64"/>
      </bottom>
      <diagonal/>
    </border>
    <border>
      <left style="medium">
        <color indexed="64"/>
      </left>
      <right/>
      <top style="dashed">
        <color indexed="64"/>
      </top>
      <bottom style="dashed">
        <color indexed="64"/>
      </bottom>
      <diagonal/>
    </border>
    <border>
      <left style="thin">
        <color indexed="64"/>
      </left>
      <right style="dashed">
        <color indexed="64"/>
      </right>
      <top style="dashed">
        <color indexed="64"/>
      </top>
      <bottom style="dashed">
        <color indexed="64"/>
      </bottom>
      <diagonal/>
    </border>
    <border>
      <left style="dashed">
        <color indexed="64"/>
      </left>
      <right style="dashed">
        <color indexed="64"/>
      </right>
      <top style="dashed">
        <color indexed="64"/>
      </top>
      <bottom style="dashed">
        <color indexed="64"/>
      </bottom>
      <diagonal/>
    </border>
    <border>
      <left style="thin">
        <color indexed="64"/>
      </left>
      <right style="medium">
        <color indexed="64"/>
      </right>
      <top style="dashed">
        <color indexed="64"/>
      </top>
      <bottom style="dashed">
        <color indexed="64"/>
      </bottom>
      <diagonal/>
    </border>
    <border>
      <left/>
      <right style="medium">
        <color indexed="64"/>
      </right>
      <top style="dashed">
        <color indexed="64"/>
      </top>
      <bottom style="dashed">
        <color indexed="64"/>
      </bottom>
      <diagonal/>
    </border>
    <border>
      <left style="thin">
        <color indexed="64"/>
      </left>
      <right style="medium">
        <color indexed="64"/>
      </right>
      <top/>
      <bottom style="dashed">
        <color indexed="64"/>
      </bottom>
      <diagonal/>
    </border>
    <border>
      <left style="dashed">
        <color indexed="64"/>
      </left>
      <right style="dashed">
        <color indexed="64"/>
      </right>
      <top/>
      <bottom style="dashed">
        <color indexed="64"/>
      </bottom>
      <diagonal/>
    </border>
    <border>
      <left style="medium">
        <color indexed="64"/>
      </left>
      <right/>
      <top/>
      <bottom style="dashed">
        <color indexed="64"/>
      </bottom>
      <diagonal/>
    </border>
    <border>
      <left style="thin">
        <color indexed="64"/>
      </left>
      <right style="dashed">
        <color indexed="64"/>
      </right>
      <top/>
      <bottom style="dashed">
        <color indexed="64"/>
      </bottom>
      <diagonal/>
    </border>
    <border>
      <left style="dashed">
        <color indexed="64"/>
      </left>
      <right style="dashed">
        <color indexed="64"/>
      </right>
      <top/>
      <bottom style="double">
        <color indexed="64"/>
      </bottom>
      <diagonal/>
    </border>
    <border>
      <left style="dashed">
        <color indexed="64"/>
      </left>
      <right style="thin">
        <color indexed="64"/>
      </right>
      <top style="dashed">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double">
        <color indexed="64"/>
      </right>
      <top/>
      <bottom/>
      <diagonal/>
    </border>
    <border>
      <left/>
      <right style="thin">
        <color indexed="64"/>
      </right>
      <top style="medium">
        <color indexed="64"/>
      </top>
      <bottom style="thin">
        <color indexed="64"/>
      </bottom>
      <diagonal/>
    </border>
    <border>
      <left/>
      <right style="thin">
        <color indexed="64"/>
      </right>
      <top style="thin">
        <color indexed="64"/>
      </top>
      <bottom style="double">
        <color indexed="64"/>
      </bottom>
      <diagonal/>
    </border>
    <border>
      <left/>
      <right style="double">
        <color indexed="64"/>
      </right>
      <top/>
      <bottom style="dashed">
        <color indexed="64"/>
      </bottom>
      <diagonal/>
    </border>
    <border>
      <left/>
      <right style="double">
        <color indexed="64"/>
      </right>
      <top style="dashed">
        <color indexed="64"/>
      </top>
      <bottom style="dashed">
        <color indexed="64"/>
      </bottom>
      <diagonal/>
    </border>
    <border>
      <left/>
      <right style="double">
        <color indexed="64"/>
      </right>
      <top/>
      <bottom style="thin">
        <color indexed="64"/>
      </bottom>
      <diagonal/>
    </border>
    <border>
      <left/>
      <right style="double">
        <color indexed="64"/>
      </right>
      <top style="thin">
        <color indexed="64"/>
      </top>
      <bottom style="dashed">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style="double">
        <color indexed="64"/>
      </bottom>
      <diagonal/>
    </border>
    <border>
      <left/>
      <right style="double">
        <color indexed="64"/>
      </right>
      <top style="dashed">
        <color indexed="64"/>
      </top>
      <bottom/>
      <diagonal/>
    </border>
    <border>
      <left/>
      <right style="double">
        <color indexed="64"/>
      </right>
      <top style="dashed">
        <color indexed="64"/>
      </top>
      <bottom style="thin">
        <color indexed="64"/>
      </bottom>
      <diagonal/>
    </border>
    <border>
      <left style="medium">
        <color indexed="64"/>
      </left>
      <right/>
      <top/>
      <bottom style="medium">
        <color indexed="64"/>
      </bottom>
      <diagonal/>
    </border>
    <border>
      <left/>
      <right style="double">
        <color indexed="64"/>
      </right>
      <top style="thin">
        <color indexed="64"/>
      </top>
      <bottom style="medium">
        <color indexed="64"/>
      </bottom>
      <diagonal/>
    </border>
    <border>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medium">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style="dashed">
        <color indexed="64"/>
      </right>
      <top style="dashed">
        <color indexed="64"/>
      </top>
      <bottom style="thin">
        <color indexed="64"/>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thin">
        <color indexed="64"/>
      </left>
      <right style="dashed">
        <color indexed="64"/>
      </right>
      <top/>
      <bottom/>
      <diagonal/>
    </border>
    <border>
      <left style="medium">
        <color indexed="64"/>
      </left>
      <right/>
      <top style="dashed">
        <color indexed="64"/>
      </top>
      <bottom/>
      <diagonal/>
    </border>
    <border>
      <left style="thin">
        <color indexed="64"/>
      </left>
      <right style="dashed">
        <color indexed="64"/>
      </right>
      <top style="dashed">
        <color indexed="64"/>
      </top>
      <bottom/>
      <diagonal/>
    </border>
    <border>
      <left style="dashed">
        <color indexed="64"/>
      </left>
      <right style="dashed">
        <color indexed="64"/>
      </right>
      <top style="dashed">
        <color indexed="64"/>
      </top>
      <bottom/>
      <diagonal/>
    </border>
    <border>
      <left style="thin">
        <color indexed="64"/>
      </left>
      <right style="medium">
        <color indexed="64"/>
      </right>
      <top style="dashed">
        <color indexed="64"/>
      </top>
      <bottom/>
      <diagonal/>
    </border>
    <border>
      <left/>
      <right style="dashed">
        <color indexed="64"/>
      </right>
      <top/>
      <bottom style="thin">
        <color indexed="64"/>
      </bottom>
      <diagonal/>
    </border>
    <border>
      <left/>
      <right style="dashed">
        <color indexed="64"/>
      </right>
      <top style="dashed">
        <color indexed="64"/>
      </top>
      <bottom style="dashed">
        <color indexed="64"/>
      </bottom>
      <diagonal/>
    </border>
    <border>
      <left/>
      <right style="double">
        <color indexed="64"/>
      </right>
      <top style="thin">
        <color indexed="64"/>
      </top>
      <bottom style="thin">
        <color indexed="64"/>
      </bottom>
      <diagonal/>
    </border>
    <border>
      <left/>
      <right/>
      <top/>
      <bottom style="medium">
        <color indexed="64"/>
      </bottom>
      <diagonal/>
    </border>
    <border>
      <left/>
      <right style="medium">
        <color indexed="64"/>
      </right>
      <top/>
      <bottom style="medium">
        <color indexed="64"/>
      </bottom>
      <diagonal/>
    </border>
    <border>
      <left/>
      <right style="double">
        <color indexed="64"/>
      </right>
      <top/>
      <bottom style="double">
        <color indexed="64"/>
      </bottom>
      <diagonal/>
    </border>
    <border>
      <left style="thin">
        <color indexed="64"/>
      </left>
      <right style="thin">
        <color indexed="64"/>
      </right>
      <top/>
      <bottom style="double">
        <color indexed="64"/>
      </bottom>
      <diagonal/>
    </border>
    <border>
      <left/>
      <right style="thin">
        <color indexed="64"/>
      </right>
      <top/>
      <bottom style="double">
        <color indexed="64"/>
      </bottom>
      <diagonal/>
    </border>
    <border>
      <left style="double">
        <color indexed="64"/>
      </left>
      <right style="thin">
        <color indexed="64"/>
      </right>
      <top/>
      <bottom style="dashed">
        <color indexed="64"/>
      </bottom>
      <diagonal/>
    </border>
    <border>
      <left/>
      <right style="double">
        <color indexed="64"/>
      </right>
      <top style="medium">
        <color indexed="64"/>
      </top>
      <bottom/>
      <diagonal/>
    </border>
    <border>
      <left style="double">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bottom style="double">
        <color indexed="64"/>
      </bottom>
      <diagonal/>
    </border>
    <border>
      <left style="double">
        <color indexed="64"/>
      </left>
      <right style="thin">
        <color indexed="64"/>
      </right>
      <top style="thin">
        <color indexed="64"/>
      </top>
      <bottom style="medium">
        <color indexed="64"/>
      </bottom>
      <diagonal/>
    </border>
    <border>
      <left/>
      <right style="medium">
        <color indexed="64"/>
      </right>
      <top/>
      <bottom style="double">
        <color indexed="64"/>
      </bottom>
      <diagonal/>
    </border>
    <border>
      <left/>
      <right style="thin">
        <color indexed="64"/>
      </right>
      <top style="medium">
        <color indexed="64"/>
      </top>
      <bottom/>
      <diagonal/>
    </border>
    <border>
      <left/>
      <right style="medium">
        <color indexed="64"/>
      </right>
      <top/>
      <bottom style="dashed">
        <color indexed="64"/>
      </bottom>
      <diagonal/>
    </border>
    <border>
      <left/>
      <right style="medium">
        <color indexed="64"/>
      </right>
      <top style="dashed">
        <color indexed="64"/>
      </top>
      <bottom/>
      <diagonal/>
    </border>
    <border>
      <left style="medium">
        <color indexed="64"/>
      </left>
      <right style="dashed">
        <color indexed="64"/>
      </right>
      <top style="thin">
        <color indexed="64"/>
      </top>
      <bottom style="medium">
        <color indexed="64"/>
      </bottom>
      <diagonal/>
    </border>
    <border>
      <left style="dashed">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thin">
        <color indexed="64"/>
      </bottom>
      <diagonal/>
    </border>
    <border>
      <left/>
      <right style="medium">
        <color indexed="64"/>
      </right>
      <top style="thin">
        <color indexed="64"/>
      </top>
      <bottom style="thin">
        <color indexed="64"/>
      </bottom>
      <diagonal/>
    </border>
    <border>
      <left style="double">
        <color indexed="64"/>
      </left>
      <right style="thin">
        <color indexed="64"/>
      </right>
      <top/>
      <bottom/>
      <diagonal/>
    </border>
    <border>
      <left style="medium">
        <color indexed="64"/>
      </left>
      <right/>
      <top style="double">
        <color indexed="64"/>
      </top>
      <bottom style="dashed">
        <color indexed="64"/>
      </bottom>
      <diagonal/>
    </border>
    <border>
      <left/>
      <right style="double">
        <color indexed="64"/>
      </right>
      <top style="double">
        <color indexed="64"/>
      </top>
      <bottom style="dashed">
        <color indexed="64"/>
      </bottom>
      <diagonal/>
    </border>
    <border>
      <left style="double">
        <color indexed="64"/>
      </left>
      <right style="thin">
        <color indexed="64"/>
      </right>
      <top style="double">
        <color indexed="64"/>
      </top>
      <bottom style="dashed">
        <color indexed="64"/>
      </bottom>
      <diagonal/>
    </border>
    <border>
      <left style="thin">
        <color indexed="64"/>
      </left>
      <right style="thin">
        <color indexed="64"/>
      </right>
      <top style="double">
        <color indexed="64"/>
      </top>
      <bottom style="dashed">
        <color indexed="64"/>
      </bottom>
      <diagonal/>
    </border>
    <border>
      <left/>
      <right/>
      <top style="medium">
        <color indexed="64"/>
      </top>
      <bottom style="thin">
        <color indexed="64"/>
      </bottom>
      <diagonal/>
    </border>
    <border>
      <left style="thin">
        <color indexed="64"/>
      </left>
      <right/>
      <top style="medium">
        <color indexed="64"/>
      </top>
      <bottom/>
      <diagonal/>
    </border>
    <border>
      <left style="thin">
        <color indexed="64"/>
      </left>
      <right style="medium">
        <color indexed="64"/>
      </right>
      <top style="double">
        <color indexed="64"/>
      </top>
      <bottom style="dashed">
        <color indexed="64"/>
      </bottom>
      <diagonal/>
    </border>
    <border diagonalDown="1">
      <left style="thin">
        <color indexed="64"/>
      </left>
      <right style="thin">
        <color indexed="64"/>
      </right>
      <top style="double">
        <color indexed="64"/>
      </top>
      <bottom/>
      <diagonal style="thin">
        <color indexed="64"/>
      </diagonal>
    </border>
    <border diagonalDown="1">
      <left style="thin">
        <color indexed="64"/>
      </left>
      <right style="thin">
        <color indexed="64"/>
      </right>
      <top/>
      <bottom/>
      <diagonal style="thin">
        <color indexed="64"/>
      </diagonal>
    </border>
    <border diagonalDown="1">
      <left style="thin">
        <color indexed="64"/>
      </left>
      <right style="thin">
        <color indexed="64"/>
      </right>
      <top/>
      <bottom style="thin">
        <color indexed="64"/>
      </bottom>
      <diagonal style="thin">
        <color indexed="64"/>
      </diagonal>
    </border>
    <border>
      <left/>
      <right/>
      <top style="double">
        <color indexed="64"/>
      </top>
      <bottom style="dashed">
        <color indexed="64"/>
      </bottom>
      <diagonal/>
    </border>
    <border>
      <left style="medium">
        <color indexed="64"/>
      </left>
      <right/>
      <top style="medium">
        <color indexed="64"/>
      </top>
      <bottom style="double">
        <color indexed="64"/>
      </bottom>
      <diagonal/>
    </border>
    <border>
      <left/>
      <right style="double">
        <color indexed="64"/>
      </right>
      <top style="medium">
        <color indexed="64"/>
      </top>
      <bottom style="double">
        <color indexed="64"/>
      </bottom>
      <diagonal/>
    </border>
    <border>
      <left/>
      <right style="medium">
        <color indexed="64"/>
      </right>
      <top style="double">
        <color indexed="64"/>
      </top>
      <bottom style="dashed">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right/>
      <top style="medium">
        <color indexed="64"/>
      </top>
      <bottom style="double">
        <color indexed="64"/>
      </bottom>
      <diagonal/>
    </border>
    <border>
      <left style="medium">
        <color indexed="64"/>
      </left>
      <right/>
      <top style="double">
        <color indexed="64"/>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double">
        <color indexed="64"/>
      </left>
      <right style="thin">
        <color indexed="64"/>
      </right>
      <top style="double">
        <color indexed="64"/>
      </top>
      <bottom style="medium">
        <color indexed="64"/>
      </bottom>
      <diagonal/>
    </border>
    <border>
      <left style="medium">
        <color indexed="64"/>
      </left>
      <right style="double">
        <color indexed="64"/>
      </right>
      <top style="medium">
        <color indexed="64"/>
      </top>
      <bottom style="double">
        <color indexed="64"/>
      </bottom>
      <diagonal/>
    </border>
    <border>
      <left style="thin">
        <color indexed="64"/>
      </left>
      <right/>
      <top style="dashed">
        <color indexed="64"/>
      </top>
      <bottom style="thin">
        <color indexed="64"/>
      </bottom>
      <diagonal/>
    </border>
    <border>
      <left style="double">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right style="medium">
        <color indexed="64"/>
      </right>
      <top style="medium">
        <color indexed="64"/>
      </top>
      <bottom style="double">
        <color indexed="64"/>
      </bottom>
      <diagonal/>
    </border>
    <border>
      <left style="medium">
        <color indexed="64"/>
      </left>
      <right style="double">
        <color indexed="64"/>
      </right>
      <top style="double">
        <color indexed="64"/>
      </top>
      <bottom style="thin">
        <color indexed="64"/>
      </bottom>
      <diagonal/>
    </border>
    <border>
      <left style="thin">
        <color indexed="64"/>
      </left>
      <right style="medium">
        <color indexed="64"/>
      </right>
      <top/>
      <bottom style="thin">
        <color indexed="64"/>
      </bottom>
      <diagonal/>
    </border>
    <border>
      <left style="medium">
        <color indexed="64"/>
      </left>
      <right style="double">
        <color indexed="64"/>
      </right>
      <top style="thin">
        <color indexed="64"/>
      </top>
      <bottom style="thin">
        <color indexed="64"/>
      </bottom>
      <diagonal/>
    </border>
    <border>
      <left style="medium">
        <color indexed="64"/>
      </left>
      <right style="double">
        <color indexed="64"/>
      </right>
      <top/>
      <bottom style="medium">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double">
        <color indexed="64"/>
      </bottom>
      <diagonal/>
    </border>
    <border>
      <left style="medium">
        <color indexed="64"/>
      </left>
      <right style="double">
        <color indexed="64"/>
      </right>
      <top/>
      <bottom style="thin">
        <color indexed="64"/>
      </bottom>
      <diagonal/>
    </border>
    <border>
      <left style="medium">
        <color indexed="64"/>
      </left>
      <right style="double">
        <color indexed="64"/>
      </right>
      <top style="thin">
        <color indexed="64"/>
      </top>
      <bottom style="medium">
        <color indexed="64"/>
      </bottom>
      <diagonal/>
    </border>
    <border>
      <left style="double">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double">
        <color indexed="64"/>
      </right>
      <top style="thin">
        <color indexed="64"/>
      </top>
      <bottom style="dashed">
        <color indexed="64"/>
      </bottom>
      <diagonal/>
    </border>
    <border diagonalUp="1">
      <left style="thin">
        <color indexed="64"/>
      </left>
      <right/>
      <top style="thin">
        <color indexed="64"/>
      </top>
      <bottom style="dashed">
        <color indexed="64"/>
      </bottom>
      <diagonal style="thin">
        <color indexed="64"/>
      </diagonal>
    </border>
    <border diagonalUp="1">
      <left/>
      <right style="medium">
        <color indexed="64"/>
      </right>
      <top style="thin">
        <color indexed="64"/>
      </top>
      <bottom style="dashed">
        <color indexed="64"/>
      </bottom>
      <diagonal style="thin">
        <color indexed="64"/>
      </diagonal>
    </border>
    <border>
      <left style="double">
        <color indexed="64"/>
      </left>
      <right/>
      <top/>
      <bottom/>
      <diagonal/>
    </border>
    <border>
      <left style="medium">
        <color indexed="64"/>
      </left>
      <right/>
      <top style="thin">
        <color indexed="64"/>
      </top>
      <bottom/>
      <diagonal/>
    </border>
    <border>
      <left style="double">
        <color indexed="64"/>
      </left>
      <right/>
      <top style="thin">
        <color indexed="64"/>
      </top>
      <bottom/>
      <diagonal/>
    </border>
    <border>
      <left/>
      <right style="medium">
        <color indexed="64"/>
      </right>
      <top style="thin">
        <color indexed="64"/>
      </top>
      <bottom/>
      <diagonal/>
    </border>
    <border>
      <left style="double">
        <color indexed="64"/>
      </left>
      <right/>
      <top style="dashed">
        <color indexed="64"/>
      </top>
      <bottom/>
      <diagonal/>
    </border>
    <border>
      <left style="double">
        <color indexed="64"/>
      </left>
      <right/>
      <top style="thin">
        <color indexed="64"/>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style="medium">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dotted">
        <color indexed="64"/>
      </bottom>
      <diagonal/>
    </border>
    <border>
      <left style="thin">
        <color indexed="64"/>
      </left>
      <right/>
      <top style="dotted">
        <color indexed="64"/>
      </top>
      <bottom/>
      <diagonal/>
    </border>
    <border>
      <left style="thin">
        <color indexed="64"/>
      </left>
      <right/>
      <top/>
      <bottom style="dotted">
        <color indexed="64"/>
      </bottom>
      <diagonal/>
    </border>
    <border>
      <left style="thin">
        <color indexed="64"/>
      </left>
      <right/>
      <top style="dotted">
        <color indexed="64"/>
      </top>
      <bottom style="dotted">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left/>
      <right style="medium">
        <color indexed="64"/>
      </right>
      <top/>
      <bottom style="dotted">
        <color indexed="64"/>
      </bottom>
      <diagonal/>
    </border>
    <border>
      <left style="medium">
        <color indexed="64"/>
      </left>
      <right style="thin">
        <color indexed="64"/>
      </right>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double">
        <color indexed="64"/>
      </left>
      <right/>
      <top style="thin">
        <color indexed="64"/>
      </top>
      <bottom style="dashed">
        <color indexed="64"/>
      </bottom>
      <diagonal/>
    </border>
    <border>
      <left/>
      <right/>
      <top style="thin">
        <color indexed="64"/>
      </top>
      <bottom style="dashed">
        <color indexed="64"/>
      </bottom>
      <diagonal/>
    </border>
    <border>
      <left style="thin">
        <color indexed="64"/>
      </left>
      <right/>
      <top style="thin">
        <color indexed="64"/>
      </top>
      <bottom style="dashed">
        <color indexed="64"/>
      </bottom>
      <diagonal/>
    </border>
    <border>
      <left style="double">
        <color indexed="64"/>
      </left>
      <right/>
      <top style="medium">
        <color indexed="64"/>
      </top>
      <bottom style="thin">
        <color indexed="64"/>
      </bottom>
      <diagonal/>
    </border>
    <border>
      <left style="thin">
        <color indexed="64"/>
      </left>
      <right/>
      <top style="medium">
        <color indexed="64"/>
      </top>
      <bottom style="thin">
        <color indexed="64"/>
      </bottom>
      <diagonal/>
    </border>
    <border>
      <left/>
      <right/>
      <top/>
      <bottom style="double">
        <color indexed="64"/>
      </bottom>
      <diagonal/>
    </border>
    <border>
      <left style="double">
        <color indexed="64"/>
      </left>
      <right style="medium">
        <color indexed="64"/>
      </right>
      <top style="medium">
        <color indexed="64"/>
      </top>
      <bottom/>
      <diagonal/>
    </border>
    <border>
      <left style="double">
        <color indexed="64"/>
      </left>
      <right style="medium">
        <color indexed="64"/>
      </right>
      <top/>
      <bottom style="double">
        <color indexed="64"/>
      </bottom>
      <diagonal/>
    </border>
    <border>
      <left style="medium">
        <color indexed="64"/>
      </left>
      <right style="double">
        <color indexed="64"/>
      </right>
      <top/>
      <bottom/>
      <diagonal/>
    </border>
    <border>
      <left style="medium">
        <color indexed="64"/>
      </left>
      <right style="double">
        <color indexed="64"/>
      </right>
      <top style="dashed">
        <color indexed="64"/>
      </top>
      <bottom style="dashed">
        <color indexed="64"/>
      </bottom>
      <diagonal/>
    </border>
    <border>
      <left style="double">
        <color indexed="64"/>
      </left>
      <right style="thin">
        <color indexed="64"/>
      </right>
      <top style="thin">
        <color indexed="64"/>
      </top>
      <bottom style="dashed">
        <color indexed="64"/>
      </bottom>
      <diagonal/>
    </border>
    <border>
      <left style="double">
        <color indexed="64"/>
      </left>
      <right style="thin">
        <color indexed="64"/>
      </right>
      <top style="thin">
        <color indexed="64"/>
      </top>
      <bottom style="thin">
        <color indexed="64"/>
      </bottom>
      <diagonal/>
    </border>
    <border>
      <left style="double">
        <color indexed="64"/>
      </left>
      <right style="medium">
        <color indexed="64"/>
      </right>
      <top style="thin">
        <color indexed="64"/>
      </top>
      <bottom style="dashed">
        <color indexed="64"/>
      </bottom>
      <diagonal/>
    </border>
    <border>
      <left style="double">
        <color indexed="64"/>
      </left>
      <right style="medium">
        <color indexed="64"/>
      </right>
      <top style="thin">
        <color indexed="64"/>
      </top>
      <bottom style="thin">
        <color indexed="64"/>
      </bottom>
      <diagonal/>
    </border>
    <border>
      <left style="double">
        <color indexed="64"/>
      </left>
      <right style="thin">
        <color indexed="64"/>
      </right>
      <top style="dashed">
        <color indexed="64"/>
      </top>
      <bottom style="dashed">
        <color indexed="64"/>
      </bottom>
      <diagonal/>
    </border>
    <border>
      <left/>
      <right style="thin">
        <color indexed="64"/>
      </right>
      <top style="dotted">
        <color indexed="64"/>
      </top>
      <bottom/>
      <diagonal/>
    </border>
    <border>
      <left/>
      <right style="thin">
        <color indexed="64"/>
      </right>
      <top/>
      <bottom style="dotted">
        <color indexed="64"/>
      </bottom>
      <diagonal/>
    </border>
    <border>
      <left/>
      <right style="thin">
        <color indexed="64"/>
      </right>
      <top style="dotted">
        <color indexed="64"/>
      </top>
      <bottom style="dotted">
        <color indexed="64"/>
      </bottom>
      <diagonal/>
    </border>
    <border>
      <left style="medium">
        <color indexed="64"/>
      </left>
      <right style="double">
        <color indexed="64"/>
      </right>
      <top style="dashed">
        <color indexed="64"/>
      </top>
      <bottom/>
      <diagonal/>
    </border>
    <border>
      <left style="medium">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bottom style="dotted">
        <color indexed="64"/>
      </bottom>
      <diagonal/>
    </border>
    <border>
      <left style="double">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double">
        <color indexed="64"/>
      </right>
      <top style="dashed">
        <color indexed="64"/>
      </top>
      <bottom style="dotted">
        <color indexed="64"/>
      </bottom>
      <diagonal/>
    </border>
    <border>
      <left style="double">
        <color indexed="64"/>
      </left>
      <right style="thin">
        <color indexed="64"/>
      </right>
      <top style="dashed">
        <color indexed="64"/>
      </top>
      <bottom style="dotted">
        <color indexed="64"/>
      </bottom>
      <diagonal/>
    </border>
    <border>
      <left style="thin">
        <color indexed="64"/>
      </left>
      <right style="thin">
        <color indexed="64"/>
      </right>
      <top style="dashed">
        <color indexed="64"/>
      </top>
      <bottom style="dotted">
        <color indexed="64"/>
      </bottom>
      <diagonal/>
    </border>
    <border>
      <left style="thin">
        <color indexed="64"/>
      </left>
      <right style="medium">
        <color indexed="64"/>
      </right>
      <top style="dashed">
        <color indexed="64"/>
      </top>
      <bottom style="dotted">
        <color indexed="64"/>
      </bottom>
      <diagonal/>
    </border>
    <border>
      <left style="medium">
        <color indexed="64"/>
      </left>
      <right style="double">
        <color indexed="64"/>
      </right>
      <top/>
      <bottom style="dashed">
        <color indexed="64"/>
      </bottom>
      <diagonal/>
    </border>
  </borders>
  <cellStyleXfs count="6">
    <xf numFmtId="0" fontId="0" fillId="0" borderId="0">
      <alignment vertical="center"/>
    </xf>
    <xf numFmtId="0" fontId="4" fillId="0" borderId="0"/>
    <xf numFmtId="38" fontId="7" fillId="0" borderId="0" applyFont="0" applyFill="0" applyBorder="0" applyAlignment="0" applyProtection="0">
      <alignment vertical="center"/>
    </xf>
    <xf numFmtId="0" fontId="3" fillId="0" borderId="0"/>
    <xf numFmtId="9" fontId="7" fillId="0" borderId="0" applyFont="0" applyFill="0" applyBorder="0" applyAlignment="0" applyProtection="0">
      <alignment vertical="center"/>
    </xf>
    <xf numFmtId="0" fontId="25" fillId="0" borderId="0" applyNumberFormat="0" applyFill="0" applyBorder="0" applyAlignment="0" applyProtection="0"/>
  </cellStyleXfs>
  <cellXfs count="839">
    <xf numFmtId="0" fontId="0" fillId="0" borderId="0" xfId="0">
      <alignment vertical="center"/>
    </xf>
    <xf numFmtId="0" fontId="0" fillId="2" borderId="0" xfId="0" applyFill="1">
      <alignment vertical="center"/>
    </xf>
    <xf numFmtId="0" fontId="10" fillId="2" borderId="0" xfId="0" applyFont="1" applyFill="1">
      <alignment vertical="center"/>
    </xf>
    <xf numFmtId="0" fontId="10" fillId="2" borderId="4"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1" xfId="0" applyFont="1" applyFill="1" applyBorder="1" applyAlignment="1">
      <alignment horizontal="center" vertical="center" wrapText="1"/>
    </xf>
    <xf numFmtId="0" fontId="10" fillId="2" borderId="10" xfId="0" applyFont="1" applyFill="1" applyBorder="1" applyAlignment="1">
      <alignment horizontal="center" vertical="center" wrapText="1"/>
    </xf>
    <xf numFmtId="0" fontId="10" fillId="2" borderId="9" xfId="0" applyFont="1" applyFill="1" applyBorder="1" applyAlignment="1">
      <alignment vertical="center"/>
    </xf>
    <xf numFmtId="0" fontId="10" fillId="2" borderId="3" xfId="0" applyFont="1" applyFill="1" applyBorder="1" applyAlignment="1">
      <alignment horizontal="left" vertical="center" wrapText="1"/>
    </xf>
    <xf numFmtId="0" fontId="10" fillId="2" borderId="7" xfId="0" applyFont="1" applyFill="1" applyBorder="1" applyAlignment="1">
      <alignment horizontal="left" vertical="center" wrapText="1"/>
    </xf>
    <xf numFmtId="0" fontId="10" fillId="2" borderId="10" xfId="0" applyFont="1" applyFill="1" applyBorder="1" applyAlignment="1">
      <alignment horizontal="center" vertical="center"/>
    </xf>
    <xf numFmtId="0" fontId="10" fillId="2" borderId="13" xfId="0" applyFont="1" applyFill="1" applyBorder="1" applyAlignment="1">
      <alignment horizontal="center" vertical="center"/>
    </xf>
    <xf numFmtId="38" fontId="10" fillId="2" borderId="0" xfId="2" applyFont="1" applyFill="1">
      <alignment vertical="center"/>
    </xf>
    <xf numFmtId="0" fontId="0" fillId="2" borderId="13" xfId="0" applyFill="1" applyBorder="1">
      <alignment vertical="center"/>
    </xf>
    <xf numFmtId="38" fontId="3" fillId="2" borderId="15" xfId="2" applyFont="1" applyFill="1" applyBorder="1" applyAlignment="1">
      <alignment vertical="center"/>
    </xf>
    <xf numFmtId="38" fontId="3" fillId="2" borderId="7" xfId="2" applyFont="1" applyFill="1" applyBorder="1" applyAlignment="1">
      <alignment vertical="center"/>
    </xf>
    <xf numFmtId="0" fontId="10" fillId="2" borderId="0" xfId="0" applyFont="1" applyFill="1" applyAlignment="1">
      <alignment vertical="center"/>
    </xf>
    <xf numFmtId="38" fontId="3" fillId="2" borderId="0" xfId="2" applyFont="1" applyFill="1" applyBorder="1" applyAlignment="1">
      <alignment vertical="center"/>
    </xf>
    <xf numFmtId="38" fontId="3" fillId="2" borderId="3" xfId="2" applyFont="1" applyFill="1" applyBorder="1" applyAlignment="1">
      <alignment vertical="center"/>
    </xf>
    <xf numFmtId="38" fontId="10" fillId="2" borderId="0" xfId="2" applyFont="1" applyFill="1" applyBorder="1" applyAlignment="1">
      <alignment vertical="center"/>
    </xf>
    <xf numFmtId="38" fontId="10" fillId="2" borderId="3" xfId="2" applyFont="1" applyFill="1" applyBorder="1" applyAlignment="1">
      <alignment vertical="center"/>
    </xf>
    <xf numFmtId="38" fontId="10" fillId="2" borderId="15" xfId="2" applyFont="1" applyFill="1" applyBorder="1" applyAlignment="1">
      <alignment vertical="center"/>
    </xf>
    <xf numFmtId="38" fontId="10" fillId="2" borderId="7" xfId="2" applyFont="1" applyFill="1" applyBorder="1" applyAlignment="1">
      <alignment vertical="center"/>
    </xf>
    <xf numFmtId="0" fontId="3" fillId="2" borderId="5" xfId="3" applyFont="1" applyFill="1" applyBorder="1" applyAlignment="1">
      <alignment horizontal="center" vertical="center" wrapText="1"/>
    </xf>
    <xf numFmtId="0" fontId="3" fillId="2" borderId="12" xfId="3" applyFont="1" applyFill="1" applyBorder="1" applyAlignment="1">
      <alignment vertical="center"/>
    </xf>
    <xf numFmtId="0" fontId="3" fillId="2" borderId="8" xfId="3" applyFont="1" applyFill="1" applyBorder="1" applyAlignment="1">
      <alignment vertical="center"/>
    </xf>
    <xf numFmtId="0" fontId="3" fillId="2" borderId="13" xfId="3" applyFont="1" applyFill="1" applyBorder="1" applyAlignment="1">
      <alignment vertical="center"/>
    </xf>
    <xf numFmtId="0" fontId="3" fillId="2" borderId="3" xfId="3" applyFont="1" applyFill="1" applyBorder="1" applyAlignment="1">
      <alignment vertical="center" wrapText="1"/>
    </xf>
    <xf numFmtId="0" fontId="3" fillId="2" borderId="13" xfId="3" applyNumberFormat="1" applyFont="1" applyFill="1" applyBorder="1" applyAlignment="1">
      <alignment vertical="center"/>
    </xf>
    <xf numFmtId="0" fontId="10" fillId="2" borderId="0" xfId="0" applyFont="1" applyFill="1" applyBorder="1">
      <alignment vertical="center"/>
    </xf>
    <xf numFmtId="0" fontId="10" fillId="2" borderId="13" xfId="0" applyFont="1" applyFill="1" applyBorder="1">
      <alignment vertical="center"/>
    </xf>
    <xf numFmtId="0" fontId="10" fillId="2" borderId="1" xfId="0" applyFont="1" applyFill="1" applyBorder="1">
      <alignment vertical="center"/>
    </xf>
    <xf numFmtId="0" fontId="10" fillId="2" borderId="0" xfId="0" applyFont="1" applyFill="1" applyBorder="1" applyAlignment="1">
      <alignment vertical="center" wrapText="1"/>
    </xf>
    <xf numFmtId="0" fontId="10" fillId="2" borderId="9" xfId="0" applyFont="1" applyFill="1" applyBorder="1" applyAlignment="1">
      <alignment vertical="center" wrapText="1"/>
    </xf>
    <xf numFmtId="0" fontId="10" fillId="2" borderId="3" xfId="0" applyFont="1" applyFill="1" applyBorder="1" applyAlignment="1">
      <alignment vertical="center" wrapText="1"/>
    </xf>
    <xf numFmtId="0" fontId="10" fillId="2" borderId="6" xfId="0" applyFont="1" applyFill="1" applyBorder="1" applyAlignment="1">
      <alignment vertical="center" wrapText="1"/>
    </xf>
    <xf numFmtId="176" fontId="10" fillId="2" borderId="19" xfId="0" applyNumberFormat="1" applyFont="1" applyFill="1" applyBorder="1">
      <alignment vertical="center"/>
    </xf>
    <xf numFmtId="176" fontId="10" fillId="2" borderId="17" xfId="0" applyNumberFormat="1" applyFont="1" applyFill="1" applyBorder="1">
      <alignment vertical="center"/>
    </xf>
    <xf numFmtId="176" fontId="10" fillId="2" borderId="23" xfId="0" applyNumberFormat="1" applyFont="1" applyFill="1" applyBorder="1">
      <alignment vertical="center"/>
    </xf>
    <xf numFmtId="176" fontId="10" fillId="2" borderId="28" xfId="0" applyNumberFormat="1" applyFont="1" applyFill="1" applyBorder="1">
      <alignment vertical="center"/>
    </xf>
    <xf numFmtId="178" fontId="10" fillId="2" borderId="17" xfId="0" applyNumberFormat="1" applyFont="1" applyFill="1" applyBorder="1">
      <alignment vertical="center"/>
    </xf>
    <xf numFmtId="178" fontId="10" fillId="2" borderId="28" xfId="0" applyNumberFormat="1" applyFont="1" applyFill="1" applyBorder="1">
      <alignment vertical="center"/>
    </xf>
    <xf numFmtId="0" fontId="10" fillId="2" borderId="0" xfId="0" applyFont="1" applyFill="1" applyAlignment="1">
      <alignment horizontal="right" vertical="center"/>
    </xf>
    <xf numFmtId="0" fontId="10" fillId="5" borderId="57" xfId="0" applyFont="1" applyFill="1" applyBorder="1" applyAlignment="1">
      <alignment horizontal="center" vertical="center"/>
    </xf>
    <xf numFmtId="0" fontId="10" fillId="5" borderId="50" xfId="0" applyFont="1" applyFill="1" applyBorder="1" applyAlignment="1">
      <alignment horizontal="center" vertical="center"/>
    </xf>
    <xf numFmtId="0" fontId="10" fillId="6" borderId="47" xfId="0" applyFont="1" applyFill="1" applyBorder="1" applyAlignment="1">
      <alignment horizontal="center" vertical="center"/>
    </xf>
    <xf numFmtId="0" fontId="10" fillId="6" borderId="50" xfId="0" applyFont="1" applyFill="1" applyBorder="1" applyAlignment="1">
      <alignment horizontal="center" vertical="center"/>
    </xf>
    <xf numFmtId="0" fontId="10" fillId="7" borderId="47" xfId="0" applyFont="1" applyFill="1" applyBorder="1" applyAlignment="1">
      <alignment horizontal="center" vertical="center"/>
    </xf>
    <xf numFmtId="0" fontId="10" fillId="7" borderId="50" xfId="0" applyFont="1" applyFill="1" applyBorder="1" applyAlignment="1">
      <alignment horizontal="center" vertical="center"/>
    </xf>
    <xf numFmtId="0" fontId="10" fillId="4" borderId="59" xfId="0" applyFont="1" applyFill="1" applyBorder="1" applyAlignment="1">
      <alignment horizontal="center" vertical="center"/>
    </xf>
    <xf numFmtId="0" fontId="10" fillId="4" borderId="60" xfId="0" applyFont="1" applyFill="1" applyBorder="1" applyAlignment="1">
      <alignment horizontal="center" vertical="center" wrapText="1"/>
    </xf>
    <xf numFmtId="0" fontId="10" fillId="7" borderId="78" xfId="0" applyFont="1" applyFill="1" applyBorder="1" applyAlignment="1">
      <alignment horizontal="center" vertical="center"/>
    </xf>
    <xf numFmtId="0" fontId="10" fillId="6" borderId="33" xfId="0" applyFont="1" applyFill="1" applyBorder="1" applyAlignment="1">
      <alignment horizontal="center" vertical="center"/>
    </xf>
    <xf numFmtId="0" fontId="10" fillId="7" borderId="45" xfId="0" applyFont="1" applyFill="1" applyBorder="1" applyAlignment="1">
      <alignment horizontal="center" vertical="center"/>
    </xf>
    <xf numFmtId="0" fontId="14" fillId="2" borderId="33" xfId="0" applyFont="1" applyFill="1" applyBorder="1" applyAlignment="1">
      <alignment horizontal="left" vertical="center"/>
    </xf>
    <xf numFmtId="0" fontId="14" fillId="2" borderId="0" xfId="0" applyFont="1" applyFill="1" applyBorder="1" applyAlignment="1">
      <alignment horizontal="left" vertical="center"/>
    </xf>
    <xf numFmtId="0" fontId="14" fillId="2" borderId="74" xfId="0" applyFont="1" applyFill="1" applyBorder="1" applyAlignment="1">
      <alignment horizontal="left" vertical="center"/>
    </xf>
    <xf numFmtId="0" fontId="14" fillId="2" borderId="91" xfId="0" applyFont="1" applyFill="1" applyBorder="1" applyAlignment="1">
      <alignment horizontal="left" vertical="center"/>
    </xf>
    <xf numFmtId="0" fontId="14" fillId="2" borderId="0" xfId="0" applyFont="1" applyFill="1">
      <alignment vertical="center"/>
    </xf>
    <xf numFmtId="0" fontId="16" fillId="2" borderId="0" xfId="0" applyFont="1" applyFill="1" applyBorder="1" applyAlignment="1">
      <alignment horizontal="left" vertical="center"/>
    </xf>
    <xf numFmtId="0" fontId="13" fillId="4" borderId="94" xfId="0" applyFont="1" applyFill="1" applyBorder="1" applyAlignment="1">
      <alignment horizontal="center" vertical="center" wrapText="1"/>
    </xf>
    <xf numFmtId="0" fontId="13" fillId="4" borderId="42" xfId="0" applyFont="1" applyFill="1" applyBorder="1" applyAlignment="1">
      <alignment horizontal="center" vertical="center" wrapText="1"/>
    </xf>
    <xf numFmtId="0" fontId="13" fillId="4" borderId="99" xfId="0" applyFont="1" applyFill="1" applyBorder="1" applyAlignment="1">
      <alignment horizontal="center" vertical="center" wrapText="1"/>
    </xf>
    <xf numFmtId="0" fontId="10" fillId="5" borderId="84" xfId="0" applyFont="1" applyFill="1" applyBorder="1" applyAlignment="1">
      <alignment horizontal="center" vertical="center"/>
    </xf>
    <xf numFmtId="0" fontId="10" fillId="6" borderId="84" xfId="0" applyFont="1" applyFill="1" applyBorder="1" applyAlignment="1">
      <alignment horizontal="center" vertical="center"/>
    </xf>
    <xf numFmtId="0" fontId="13" fillId="4" borderId="103" xfId="0" applyFont="1" applyFill="1" applyBorder="1" applyAlignment="1">
      <alignment horizontal="center" vertical="center" wrapText="1"/>
    </xf>
    <xf numFmtId="0" fontId="13" fillId="4" borderId="38" xfId="0" applyFont="1" applyFill="1" applyBorder="1" applyAlignment="1">
      <alignment horizontal="center" vertical="center" wrapText="1"/>
    </xf>
    <xf numFmtId="0" fontId="13" fillId="4" borderId="95" xfId="0" applyFont="1" applyFill="1" applyBorder="1" applyAlignment="1">
      <alignment horizontal="center" vertical="center" wrapText="1"/>
    </xf>
    <xf numFmtId="0" fontId="13" fillId="4" borderId="102" xfId="0" applyFont="1" applyFill="1" applyBorder="1" applyAlignment="1">
      <alignment horizontal="center" vertical="center" wrapText="1"/>
    </xf>
    <xf numFmtId="176" fontId="10" fillId="2" borderId="24" xfId="2" applyNumberFormat="1" applyFont="1" applyFill="1" applyBorder="1">
      <alignment vertical="center"/>
    </xf>
    <xf numFmtId="176" fontId="10" fillId="2" borderId="22" xfId="2" applyNumberFormat="1" applyFont="1" applyFill="1" applyBorder="1">
      <alignment vertical="center"/>
    </xf>
    <xf numFmtId="176" fontId="10" fillId="2" borderId="104" xfId="2" applyNumberFormat="1" applyFont="1" applyFill="1" applyBorder="1">
      <alignment vertical="center"/>
    </xf>
    <xf numFmtId="176" fontId="10" fillId="2" borderId="25" xfId="2" applyNumberFormat="1" applyFont="1" applyFill="1" applyBorder="1">
      <alignment vertical="center"/>
    </xf>
    <xf numFmtId="176" fontId="10" fillId="2" borderId="17" xfId="2" applyNumberFormat="1" applyFont="1" applyFill="1" applyBorder="1">
      <alignment vertical="center"/>
    </xf>
    <xf numFmtId="176" fontId="10" fillId="2" borderId="54" xfId="2" applyNumberFormat="1" applyFont="1" applyFill="1" applyBorder="1">
      <alignment vertical="center"/>
    </xf>
    <xf numFmtId="176" fontId="10" fillId="2" borderId="26" xfId="2" applyNumberFormat="1" applyFont="1" applyFill="1" applyBorder="1">
      <alignment vertical="center"/>
    </xf>
    <xf numFmtId="176" fontId="10" fillId="2" borderId="28" xfId="2" applyNumberFormat="1" applyFont="1" applyFill="1" applyBorder="1">
      <alignment vertical="center"/>
    </xf>
    <xf numFmtId="176" fontId="10" fillId="2" borderId="105" xfId="2" applyNumberFormat="1" applyFont="1" applyFill="1" applyBorder="1">
      <alignment vertical="center"/>
    </xf>
    <xf numFmtId="176" fontId="10" fillId="2" borderId="48" xfId="2" applyNumberFormat="1" applyFont="1" applyFill="1" applyBorder="1">
      <alignment vertical="center"/>
    </xf>
    <xf numFmtId="176" fontId="10" fillId="2" borderId="16" xfId="2" applyNumberFormat="1" applyFont="1" applyFill="1" applyBorder="1">
      <alignment vertical="center"/>
    </xf>
    <xf numFmtId="176" fontId="10" fillId="2" borderId="109" xfId="2" applyNumberFormat="1" applyFont="1" applyFill="1" applyBorder="1">
      <alignment vertical="center"/>
    </xf>
    <xf numFmtId="176" fontId="10" fillId="2" borderId="76" xfId="2" applyNumberFormat="1" applyFont="1" applyFill="1" applyBorder="1">
      <alignment vertical="center"/>
    </xf>
    <xf numFmtId="176" fontId="10" fillId="2" borderId="77" xfId="2" applyNumberFormat="1" applyFont="1" applyFill="1" applyBorder="1">
      <alignment vertical="center"/>
    </xf>
    <xf numFmtId="176" fontId="10" fillId="2" borderId="110" xfId="2" applyNumberFormat="1" applyFont="1" applyFill="1" applyBorder="1">
      <alignment vertical="center"/>
    </xf>
    <xf numFmtId="176" fontId="10" fillId="2" borderId="3" xfId="2" applyNumberFormat="1" applyFont="1" applyFill="1" applyBorder="1">
      <alignment vertical="center"/>
    </xf>
    <xf numFmtId="176" fontId="10" fillId="2" borderId="14" xfId="2" applyNumberFormat="1" applyFont="1" applyFill="1" applyBorder="1">
      <alignment vertical="center"/>
    </xf>
    <xf numFmtId="176" fontId="10" fillId="2" borderId="35" xfId="2" applyNumberFormat="1" applyFont="1" applyFill="1" applyBorder="1">
      <alignment vertical="center"/>
    </xf>
    <xf numFmtId="176" fontId="10" fillId="2" borderId="7" xfId="2" applyNumberFormat="1" applyFont="1" applyFill="1" applyBorder="1">
      <alignment vertical="center"/>
    </xf>
    <xf numFmtId="176" fontId="10" fillId="2" borderId="5" xfId="2" applyNumberFormat="1" applyFont="1" applyFill="1" applyBorder="1">
      <alignment vertical="center"/>
    </xf>
    <xf numFmtId="176" fontId="10" fillId="2" borderId="111" xfId="2" applyNumberFormat="1" applyFont="1" applyFill="1" applyBorder="1">
      <alignment vertical="center"/>
    </xf>
    <xf numFmtId="176" fontId="10" fillId="4" borderId="101" xfId="2" applyNumberFormat="1" applyFont="1" applyFill="1" applyBorder="1">
      <alignment vertical="center"/>
    </xf>
    <xf numFmtId="176" fontId="10" fillId="4" borderId="31" xfId="2" applyNumberFormat="1" applyFont="1" applyFill="1" applyBorder="1">
      <alignment vertical="center"/>
    </xf>
    <xf numFmtId="176" fontId="10" fillId="4" borderId="108" xfId="2" applyNumberFormat="1" applyFont="1" applyFill="1" applyBorder="1">
      <alignment vertical="center"/>
    </xf>
    <xf numFmtId="0" fontId="10" fillId="2" borderId="0" xfId="0" applyFont="1" applyFill="1" applyAlignment="1">
      <alignment vertical="center" wrapText="1"/>
    </xf>
    <xf numFmtId="176" fontId="10" fillId="2" borderId="17" xfId="0" applyNumberFormat="1" applyFont="1" applyFill="1" applyBorder="1" applyAlignment="1">
      <alignment vertical="center" wrapText="1"/>
    </xf>
    <xf numFmtId="176" fontId="10" fillId="2" borderId="28" xfId="0" applyNumberFormat="1" applyFont="1" applyFill="1" applyBorder="1" applyAlignment="1">
      <alignment vertical="center" wrapText="1"/>
    </xf>
    <xf numFmtId="176" fontId="10" fillId="2" borderId="5" xfId="0" applyNumberFormat="1" applyFont="1" applyFill="1" applyBorder="1" applyAlignment="1">
      <alignment vertical="center" wrapText="1"/>
    </xf>
    <xf numFmtId="176" fontId="10" fillId="2" borderId="16" xfId="0" applyNumberFormat="1" applyFont="1" applyFill="1" applyBorder="1" applyAlignment="1">
      <alignment vertical="center" wrapText="1"/>
    </xf>
    <xf numFmtId="176" fontId="10" fillId="2" borderId="116" xfId="0" applyNumberFormat="1" applyFont="1" applyFill="1" applyBorder="1" applyAlignment="1">
      <alignment vertical="center" wrapText="1"/>
    </xf>
    <xf numFmtId="176" fontId="10" fillId="2" borderId="119" xfId="0" applyNumberFormat="1" applyFont="1" applyFill="1" applyBorder="1" applyAlignment="1">
      <alignment vertical="center" wrapText="1"/>
    </xf>
    <xf numFmtId="176" fontId="10" fillId="2" borderId="53" xfId="0" applyNumberFormat="1" applyFont="1" applyFill="1" applyBorder="1" applyAlignment="1">
      <alignment vertical="center" wrapText="1"/>
    </xf>
    <xf numFmtId="176" fontId="10" fillId="2" borderId="87" xfId="0" applyNumberFormat="1" applyFont="1" applyFill="1" applyBorder="1" applyAlignment="1">
      <alignment vertical="center" wrapText="1"/>
    </xf>
    <xf numFmtId="176" fontId="10" fillId="2" borderId="49" xfId="0" applyNumberFormat="1" applyFont="1" applyFill="1" applyBorder="1" applyAlignment="1">
      <alignment vertical="center" wrapText="1"/>
    </xf>
    <xf numFmtId="176" fontId="10" fillId="2" borderId="30" xfId="0" applyNumberFormat="1" applyFont="1" applyFill="1" applyBorder="1" applyAlignment="1">
      <alignment vertical="center" wrapText="1"/>
    </xf>
    <xf numFmtId="0" fontId="10" fillId="5" borderId="113" xfId="0" applyFont="1" applyFill="1" applyBorder="1" applyAlignment="1">
      <alignment horizontal="center" vertical="center" wrapText="1"/>
    </xf>
    <xf numFmtId="0" fontId="10" fillId="5" borderId="50" xfId="0" applyFont="1" applyFill="1" applyBorder="1" applyAlignment="1">
      <alignment horizontal="center" vertical="center" wrapText="1"/>
    </xf>
    <xf numFmtId="0" fontId="10" fillId="5" borderId="84" xfId="0" applyFont="1" applyFill="1" applyBorder="1" applyAlignment="1">
      <alignment horizontal="center" vertical="center" wrapText="1"/>
    </xf>
    <xf numFmtId="0" fontId="10" fillId="6" borderId="47" xfId="0" applyFont="1" applyFill="1" applyBorder="1" applyAlignment="1">
      <alignment horizontal="center" vertical="center" wrapText="1"/>
    </xf>
    <xf numFmtId="0" fontId="10" fillId="6" borderId="50" xfId="0" applyFont="1" applyFill="1" applyBorder="1" applyAlignment="1">
      <alignment horizontal="center" vertical="center" wrapText="1"/>
    </xf>
    <xf numFmtId="0" fontId="10" fillId="6" borderId="84" xfId="0" applyFont="1" applyFill="1" applyBorder="1" applyAlignment="1">
      <alignment horizontal="center" vertical="center" wrapText="1"/>
    </xf>
    <xf numFmtId="0" fontId="10" fillId="7" borderId="47" xfId="0" applyFont="1" applyFill="1" applyBorder="1" applyAlignment="1">
      <alignment horizontal="center" vertical="center" wrapText="1"/>
    </xf>
    <xf numFmtId="0" fontId="10" fillId="7" borderId="50" xfId="0" applyFont="1" applyFill="1" applyBorder="1" applyAlignment="1">
      <alignment horizontal="center" vertical="center" wrapText="1"/>
    </xf>
    <xf numFmtId="0" fontId="10" fillId="7" borderId="84" xfId="0" applyFont="1" applyFill="1" applyBorder="1" applyAlignment="1">
      <alignment horizontal="center" vertical="center" wrapText="1"/>
    </xf>
    <xf numFmtId="0" fontId="10" fillId="6" borderId="45" xfId="0" applyFont="1" applyFill="1" applyBorder="1" applyAlignment="1">
      <alignment horizontal="center" vertical="center" wrapText="1"/>
    </xf>
    <xf numFmtId="0" fontId="10" fillId="7" borderId="45" xfId="0" applyFont="1" applyFill="1" applyBorder="1" applyAlignment="1">
      <alignment horizontal="center" vertical="center" wrapText="1"/>
    </xf>
    <xf numFmtId="176" fontId="3" fillId="4" borderId="11" xfId="2" applyNumberFormat="1" applyFont="1" applyFill="1" applyBorder="1" applyAlignment="1">
      <alignment horizontal="center" vertical="center" wrapText="1"/>
    </xf>
    <xf numFmtId="176" fontId="3" fillId="4" borderId="14" xfId="2" applyNumberFormat="1" applyFont="1" applyFill="1" applyBorder="1" applyAlignment="1">
      <alignment horizontal="center" vertical="center" wrapText="1"/>
    </xf>
    <xf numFmtId="176" fontId="3" fillId="4" borderId="12" xfId="2" applyNumberFormat="1" applyFont="1" applyFill="1" applyBorder="1" applyAlignment="1">
      <alignment horizontal="center" vertical="center" wrapText="1"/>
    </xf>
    <xf numFmtId="176" fontId="3" fillId="4" borderId="34" xfId="2" applyNumberFormat="1" applyFont="1" applyFill="1" applyBorder="1" applyAlignment="1">
      <alignment horizontal="center" vertical="center" wrapText="1"/>
    </xf>
    <xf numFmtId="0" fontId="10" fillId="4" borderId="42" xfId="0" applyFont="1" applyFill="1" applyBorder="1" applyAlignment="1">
      <alignment horizontal="center" vertical="center" wrapText="1"/>
    </xf>
    <xf numFmtId="178" fontId="10" fillId="2" borderId="116" xfId="0" applyNumberFormat="1" applyFont="1" applyFill="1" applyBorder="1">
      <alignment vertical="center"/>
    </xf>
    <xf numFmtId="176" fontId="10" fillId="2" borderId="123" xfId="0" applyNumberFormat="1" applyFont="1" applyFill="1" applyBorder="1">
      <alignment vertical="center"/>
    </xf>
    <xf numFmtId="176" fontId="10" fillId="2" borderId="116" xfId="0" applyNumberFormat="1" applyFont="1" applyFill="1" applyBorder="1">
      <alignment vertical="center"/>
    </xf>
    <xf numFmtId="0" fontId="10" fillId="4" borderId="98" xfId="0" applyFont="1" applyFill="1" applyBorder="1" applyAlignment="1">
      <alignment horizontal="center" vertical="center" wrapText="1"/>
    </xf>
    <xf numFmtId="0" fontId="10" fillId="4" borderId="118" xfId="0" applyFont="1" applyFill="1" applyBorder="1" applyAlignment="1">
      <alignment horizontal="center" vertical="center" wrapText="1"/>
    </xf>
    <xf numFmtId="0" fontId="10" fillId="4" borderId="39" xfId="0" applyFont="1" applyFill="1" applyBorder="1" applyAlignment="1">
      <alignment horizontal="center" vertical="center" wrapText="1"/>
    </xf>
    <xf numFmtId="176" fontId="10" fillId="2" borderId="126" xfId="0" applyNumberFormat="1" applyFont="1" applyFill="1" applyBorder="1">
      <alignment vertical="center"/>
    </xf>
    <xf numFmtId="176" fontId="10" fillId="2" borderId="54" xfId="0" applyNumberFormat="1" applyFont="1" applyFill="1" applyBorder="1">
      <alignment vertical="center"/>
    </xf>
    <xf numFmtId="0" fontId="10" fillId="2" borderId="31" xfId="0" applyFont="1" applyFill="1" applyBorder="1" applyAlignment="1">
      <alignment horizontal="center" vertical="center"/>
    </xf>
    <xf numFmtId="176" fontId="10" fillId="2" borderId="128" xfId="0" applyNumberFormat="1" applyFont="1" applyFill="1" applyBorder="1">
      <alignment vertical="center"/>
    </xf>
    <xf numFmtId="176" fontId="10" fillId="2" borderId="31" xfId="0" applyNumberFormat="1" applyFont="1" applyFill="1" applyBorder="1">
      <alignment vertical="center"/>
    </xf>
    <xf numFmtId="176" fontId="10" fillId="8" borderId="19" xfId="0" applyNumberFormat="1" applyFont="1" applyFill="1" applyBorder="1" applyAlignment="1">
      <alignment horizontal="right" vertical="center"/>
    </xf>
    <xf numFmtId="176" fontId="10" fillId="8" borderId="17" xfId="0" applyNumberFormat="1" applyFont="1" applyFill="1" applyBorder="1" applyAlignment="1">
      <alignment horizontal="right" vertical="center"/>
    </xf>
    <xf numFmtId="0" fontId="10" fillId="5" borderId="114" xfId="0" applyFont="1" applyFill="1" applyBorder="1" applyAlignment="1">
      <alignment vertical="center" wrapText="1"/>
    </xf>
    <xf numFmtId="0" fontId="10" fillId="5" borderId="67" xfId="0" applyFont="1" applyFill="1" applyBorder="1" applyAlignment="1">
      <alignment vertical="center" wrapText="1"/>
    </xf>
    <xf numFmtId="0" fontId="10" fillId="5" borderId="72" xfId="0" applyFont="1" applyFill="1" applyBorder="1" applyAlignment="1">
      <alignment vertical="center" wrapText="1"/>
    </xf>
    <xf numFmtId="0" fontId="10" fillId="6" borderId="69" xfId="0" applyFont="1" applyFill="1" applyBorder="1" applyAlignment="1">
      <alignment vertical="center" wrapText="1"/>
    </xf>
    <xf numFmtId="0" fontId="10" fillId="6" borderId="67" xfId="0" applyFont="1" applyFill="1" applyBorder="1" applyAlignment="1">
      <alignment vertical="center" wrapText="1"/>
    </xf>
    <xf numFmtId="0" fontId="10" fillId="6" borderId="72" xfId="0" applyFont="1" applyFill="1" applyBorder="1" applyAlignment="1">
      <alignment vertical="center" wrapText="1"/>
    </xf>
    <xf numFmtId="0" fontId="10" fillId="7" borderId="69" xfId="0" applyFont="1" applyFill="1" applyBorder="1" applyAlignment="1">
      <alignment vertical="center" wrapText="1"/>
    </xf>
    <xf numFmtId="0" fontId="10" fillId="7" borderId="67" xfId="0" applyFont="1" applyFill="1" applyBorder="1" applyAlignment="1">
      <alignment vertical="center" wrapText="1"/>
    </xf>
    <xf numFmtId="0" fontId="10" fillId="7" borderId="72" xfId="0" applyFont="1" applyFill="1" applyBorder="1" applyAlignment="1">
      <alignment vertical="center" wrapText="1"/>
    </xf>
    <xf numFmtId="0" fontId="10" fillId="6" borderId="90" xfId="0" applyFont="1" applyFill="1" applyBorder="1" applyAlignment="1">
      <alignment vertical="center" wrapText="1"/>
    </xf>
    <xf numFmtId="0" fontId="10" fillId="7" borderId="90" xfId="0" applyFont="1" applyFill="1" applyBorder="1" applyAlignment="1">
      <alignment vertical="center" wrapText="1"/>
    </xf>
    <xf numFmtId="0" fontId="10" fillId="4" borderId="129" xfId="0" applyFont="1" applyFill="1" applyBorder="1" applyAlignment="1">
      <alignment horizontal="center" vertical="center" wrapText="1"/>
    </xf>
    <xf numFmtId="0" fontId="10" fillId="4" borderId="130" xfId="0" applyFont="1" applyFill="1" applyBorder="1" applyAlignment="1">
      <alignment horizontal="center" vertical="center" wrapText="1"/>
    </xf>
    <xf numFmtId="0" fontId="10" fillId="4" borderId="131" xfId="0" applyFont="1" applyFill="1" applyBorder="1" applyAlignment="1">
      <alignment horizontal="center" vertical="center" wrapText="1"/>
    </xf>
    <xf numFmtId="0" fontId="10" fillId="5" borderId="114" xfId="0" applyFont="1" applyFill="1" applyBorder="1" applyAlignment="1">
      <alignment vertical="center"/>
    </xf>
    <xf numFmtId="0" fontId="10" fillId="5" borderId="67" xfId="0" applyFont="1" applyFill="1" applyBorder="1" applyAlignment="1">
      <alignment vertical="center"/>
    </xf>
    <xf numFmtId="0" fontId="10" fillId="5" borderId="72" xfId="0" applyFont="1" applyFill="1" applyBorder="1" applyAlignment="1">
      <alignment vertical="center"/>
    </xf>
    <xf numFmtId="0" fontId="10" fillId="6" borderId="69" xfId="0" applyFont="1" applyFill="1" applyBorder="1" applyAlignment="1">
      <alignment vertical="center"/>
    </xf>
    <xf numFmtId="0" fontId="10" fillId="6" borderId="67" xfId="0" applyFont="1" applyFill="1" applyBorder="1" applyAlignment="1">
      <alignment vertical="center"/>
    </xf>
    <xf numFmtId="0" fontId="10" fillId="6" borderId="72" xfId="0" applyFont="1" applyFill="1" applyBorder="1" applyAlignment="1">
      <alignment vertical="center"/>
    </xf>
    <xf numFmtId="0" fontId="10" fillId="7" borderId="69" xfId="0" applyFont="1" applyFill="1" applyBorder="1" applyAlignment="1">
      <alignment vertical="center"/>
    </xf>
    <xf numFmtId="0" fontId="10" fillId="7" borderId="67" xfId="0" applyFont="1" applyFill="1" applyBorder="1" applyAlignment="1">
      <alignment vertical="center"/>
    </xf>
    <xf numFmtId="0" fontId="10" fillId="7" borderId="72" xfId="0" applyFont="1" applyFill="1" applyBorder="1" applyAlignment="1">
      <alignment vertical="center"/>
    </xf>
    <xf numFmtId="0" fontId="10" fillId="6" borderId="90" xfId="0" applyFont="1" applyFill="1" applyBorder="1" applyAlignment="1">
      <alignment vertical="center"/>
    </xf>
    <xf numFmtId="0" fontId="10" fillId="7" borderId="90" xfId="0" applyFont="1" applyFill="1" applyBorder="1" applyAlignment="1">
      <alignment vertical="center"/>
    </xf>
    <xf numFmtId="179" fontId="10" fillId="2" borderId="18" xfId="4" applyNumberFormat="1" applyFont="1" applyFill="1" applyBorder="1">
      <alignment vertical="center"/>
    </xf>
    <xf numFmtId="179" fontId="10" fillId="2" borderId="0" xfId="4" applyNumberFormat="1" applyFont="1" applyFill="1" applyBorder="1">
      <alignment vertical="center"/>
    </xf>
    <xf numFmtId="179" fontId="10" fillId="2" borderId="127" xfId="4" applyNumberFormat="1" applyFont="1" applyFill="1" applyBorder="1">
      <alignment vertical="center"/>
    </xf>
    <xf numFmtId="0" fontId="10" fillId="2" borderId="0" xfId="0" applyFont="1" applyFill="1" applyBorder="1" applyAlignment="1">
      <alignment horizontal="left" vertical="center"/>
    </xf>
    <xf numFmtId="176" fontId="10" fillId="4" borderId="31" xfId="0" applyNumberFormat="1" applyFont="1" applyFill="1" applyBorder="1" applyAlignment="1">
      <alignment vertical="center" wrapText="1"/>
    </xf>
    <xf numFmtId="176" fontId="10" fillId="4" borderId="32" xfId="0" applyNumberFormat="1" applyFont="1" applyFill="1" applyBorder="1" applyAlignment="1">
      <alignment vertical="center" wrapText="1"/>
    </xf>
    <xf numFmtId="0" fontId="10" fillId="2" borderId="0" xfId="1" applyFont="1" applyFill="1" applyBorder="1" applyAlignment="1">
      <alignment horizontal="center" vertical="center"/>
    </xf>
    <xf numFmtId="0" fontId="10" fillId="2" borderId="9" xfId="1" applyFont="1" applyFill="1" applyBorder="1" applyAlignment="1">
      <alignment horizontal="center" vertical="center"/>
    </xf>
    <xf numFmtId="0" fontId="10" fillId="2" borderId="10" xfId="1" applyFont="1" applyFill="1" applyBorder="1" applyAlignment="1">
      <alignment horizontal="center" vertical="center"/>
    </xf>
    <xf numFmtId="0" fontId="10" fillId="2" borderId="14" xfId="1" applyFont="1" applyFill="1" applyBorder="1" applyAlignment="1">
      <alignment horizontal="center" vertical="center"/>
    </xf>
    <xf numFmtId="0" fontId="10" fillId="2" borderId="2" xfId="1" applyFont="1" applyFill="1" applyBorder="1" applyAlignment="1">
      <alignment horizontal="center" vertical="center"/>
    </xf>
    <xf numFmtId="0" fontId="10" fillId="2" borderId="11" xfId="1" applyFont="1" applyFill="1" applyBorder="1" applyAlignment="1">
      <alignment horizontal="center" vertical="center"/>
    </xf>
    <xf numFmtId="0" fontId="10" fillId="2" borderId="5" xfId="1" applyFont="1" applyFill="1" applyBorder="1" applyAlignment="1">
      <alignment horizontal="center" vertical="center"/>
    </xf>
    <xf numFmtId="0" fontId="10" fillId="2" borderId="10" xfId="1" applyFont="1" applyFill="1" applyBorder="1" applyAlignment="1">
      <alignment horizontal="center" vertical="center" wrapText="1"/>
    </xf>
    <xf numFmtId="0" fontId="10" fillId="2" borderId="8" xfId="1" applyFont="1" applyFill="1" applyBorder="1" applyAlignment="1">
      <alignment horizontal="center" vertical="center" wrapText="1"/>
    </xf>
    <xf numFmtId="0" fontId="10" fillId="2" borderId="12" xfId="1" applyFont="1" applyFill="1" applyBorder="1" applyAlignment="1">
      <alignment horizontal="center" vertical="center" wrapText="1"/>
    </xf>
    <xf numFmtId="0" fontId="10" fillId="2" borderId="0" xfId="1" applyFont="1" applyFill="1" applyAlignment="1">
      <alignment horizontal="center" vertical="center"/>
    </xf>
    <xf numFmtId="0" fontId="10" fillId="2" borderId="0" xfId="1" applyFont="1" applyFill="1" applyAlignment="1">
      <alignment vertical="center"/>
    </xf>
    <xf numFmtId="0" fontId="10" fillId="2" borderId="15" xfId="1" applyFont="1" applyFill="1" applyBorder="1" applyAlignment="1">
      <alignment horizontal="center" vertical="center"/>
    </xf>
    <xf numFmtId="0" fontId="10" fillId="2" borderId="7" xfId="1" applyFont="1" applyFill="1" applyBorder="1" applyAlignment="1">
      <alignment horizontal="right" vertical="center"/>
    </xf>
    <xf numFmtId="0" fontId="10" fillId="2" borderId="4" xfId="1" applyFont="1" applyFill="1" applyBorder="1" applyAlignment="1">
      <alignment horizontal="right" vertical="center"/>
    </xf>
    <xf numFmtId="0" fontId="10" fillId="2" borderId="15" xfId="1" applyFont="1" applyFill="1" applyBorder="1" applyAlignment="1">
      <alignment horizontal="right" vertical="center"/>
    </xf>
    <xf numFmtId="0" fontId="10" fillId="2" borderId="0" xfId="0" applyFont="1" applyFill="1" applyBorder="1" applyAlignment="1">
      <alignment vertical="center"/>
    </xf>
    <xf numFmtId="176" fontId="10" fillId="2" borderId="13" xfId="2" applyNumberFormat="1" applyFont="1" applyFill="1" applyBorder="1" applyAlignment="1">
      <alignment vertical="center"/>
    </xf>
    <xf numFmtId="176" fontId="10" fillId="2" borderId="0" xfId="2" applyNumberFormat="1" applyFont="1" applyFill="1" applyBorder="1" applyAlignment="1">
      <alignment vertical="center"/>
    </xf>
    <xf numFmtId="176" fontId="10" fillId="2" borderId="3" xfId="2" applyNumberFormat="1" applyFont="1" applyFill="1" applyBorder="1" applyAlignment="1">
      <alignment vertical="center"/>
    </xf>
    <xf numFmtId="0" fontId="10" fillId="2" borderId="12" xfId="1" applyFont="1" applyFill="1" applyBorder="1" applyAlignment="1">
      <alignment horizontal="center" vertical="center"/>
    </xf>
    <xf numFmtId="176" fontId="10" fillId="2" borderId="12" xfId="1" applyNumberFormat="1" applyFont="1" applyFill="1" applyBorder="1" applyAlignment="1">
      <alignment vertical="center"/>
    </xf>
    <xf numFmtId="176" fontId="10" fillId="2" borderId="10" xfId="1" applyNumberFormat="1" applyFont="1" applyFill="1" applyBorder="1" applyAlignment="1">
      <alignment vertical="center"/>
    </xf>
    <xf numFmtId="176" fontId="10" fillId="2" borderId="8" xfId="1" applyNumberFormat="1" applyFont="1" applyFill="1" applyBorder="1" applyAlignment="1">
      <alignment vertical="center"/>
    </xf>
    <xf numFmtId="177" fontId="10" fillId="2" borderId="0" xfId="1" applyNumberFormat="1" applyFont="1" applyFill="1" applyBorder="1" applyAlignment="1">
      <alignment vertical="center"/>
    </xf>
    <xf numFmtId="177" fontId="10" fillId="2" borderId="3" xfId="1" applyNumberFormat="1" applyFont="1" applyFill="1" applyBorder="1" applyAlignment="1">
      <alignment vertical="center"/>
    </xf>
    <xf numFmtId="0" fontId="10" fillId="2" borderId="13" xfId="1" applyFont="1" applyFill="1" applyBorder="1" applyAlignment="1">
      <alignment horizontal="center" vertical="center"/>
    </xf>
    <xf numFmtId="176" fontId="10" fillId="2" borderId="13" xfId="1" applyNumberFormat="1" applyFont="1" applyFill="1" applyBorder="1" applyAlignment="1">
      <alignment vertical="center"/>
    </xf>
    <xf numFmtId="176" fontId="10" fillId="2" borderId="0" xfId="1" applyNumberFormat="1" applyFont="1" applyFill="1" applyBorder="1" applyAlignment="1">
      <alignment vertical="center"/>
    </xf>
    <xf numFmtId="176" fontId="10" fillId="2" borderId="3" xfId="1" applyNumberFormat="1" applyFont="1" applyFill="1" applyBorder="1" applyAlignment="1">
      <alignment vertical="center"/>
    </xf>
    <xf numFmtId="177" fontId="10" fillId="2" borderId="15" xfId="1" applyNumberFormat="1" applyFont="1" applyFill="1" applyBorder="1" applyAlignment="1">
      <alignment vertical="center"/>
    </xf>
    <xf numFmtId="177" fontId="10" fillId="2" borderId="7" xfId="1" applyNumberFormat="1" applyFont="1" applyFill="1" applyBorder="1" applyAlignment="1">
      <alignment vertical="center"/>
    </xf>
    <xf numFmtId="176" fontId="10" fillId="2" borderId="15" xfId="1" applyNumberFormat="1" applyFont="1" applyFill="1" applyBorder="1" applyAlignment="1">
      <alignment vertical="center"/>
    </xf>
    <xf numFmtId="176" fontId="10" fillId="2" borderId="7" xfId="1" applyNumberFormat="1" applyFont="1" applyFill="1" applyBorder="1" applyAlignment="1">
      <alignment vertical="center"/>
    </xf>
    <xf numFmtId="176" fontId="10" fillId="2" borderId="1" xfId="2" applyNumberFormat="1" applyFont="1" applyFill="1" applyBorder="1" applyAlignment="1">
      <alignment vertical="center"/>
    </xf>
    <xf numFmtId="176" fontId="10" fillId="2" borderId="9" xfId="2" applyNumberFormat="1" applyFont="1" applyFill="1" applyBorder="1" applyAlignment="1">
      <alignment vertical="center"/>
    </xf>
    <xf numFmtId="176" fontId="10" fillId="2" borderId="6" xfId="2" applyNumberFormat="1" applyFont="1" applyFill="1" applyBorder="1" applyAlignment="1">
      <alignment vertical="center"/>
    </xf>
    <xf numFmtId="176" fontId="10" fillId="2" borderId="12" xfId="2" applyNumberFormat="1" applyFont="1" applyFill="1" applyBorder="1" applyAlignment="1">
      <alignment vertical="center"/>
    </xf>
    <xf numFmtId="176" fontId="10" fillId="2" borderId="10" xfId="2" applyNumberFormat="1" applyFont="1" applyFill="1" applyBorder="1" applyAlignment="1">
      <alignment vertical="center"/>
    </xf>
    <xf numFmtId="176" fontId="10" fillId="2" borderId="8" xfId="2" applyNumberFormat="1" applyFont="1" applyFill="1" applyBorder="1" applyAlignment="1">
      <alignment vertical="center"/>
    </xf>
    <xf numFmtId="0" fontId="10" fillId="2" borderId="4" xfId="0" applyFont="1" applyFill="1" applyBorder="1" applyAlignment="1">
      <alignment horizontal="center" vertical="center" wrapText="1"/>
    </xf>
    <xf numFmtId="0" fontId="10" fillId="2" borderId="7" xfId="0" applyFont="1" applyFill="1" applyBorder="1" applyAlignment="1">
      <alignment horizontal="center" vertical="center" wrapText="1"/>
    </xf>
    <xf numFmtId="0" fontId="20" fillId="2" borderId="10" xfId="1" applyFont="1" applyFill="1" applyBorder="1" applyAlignment="1">
      <alignment horizontal="center" vertical="center" wrapText="1"/>
    </xf>
    <xf numFmtId="0" fontId="10" fillId="2" borderId="12" xfId="0" applyFont="1" applyFill="1" applyBorder="1" applyAlignment="1">
      <alignment horizontal="center" vertical="center" wrapText="1"/>
    </xf>
    <xf numFmtId="0" fontId="10" fillId="2" borderId="14" xfId="0" applyFont="1" applyFill="1" applyBorder="1" applyAlignment="1">
      <alignment horizontal="center" vertical="center"/>
    </xf>
    <xf numFmtId="0" fontId="10" fillId="2" borderId="5" xfId="0" applyFont="1" applyFill="1" applyBorder="1" applyAlignment="1">
      <alignment horizontal="center" vertical="center"/>
    </xf>
    <xf numFmtId="0" fontId="10" fillId="2" borderId="15" xfId="0" applyFont="1" applyFill="1" applyBorder="1" applyAlignment="1">
      <alignment horizontal="center" vertical="center" wrapText="1"/>
    </xf>
    <xf numFmtId="0" fontId="20" fillId="2" borderId="15" xfId="0" applyFont="1" applyFill="1" applyBorder="1" applyAlignment="1">
      <alignment horizontal="center" vertical="center" wrapText="1"/>
    </xf>
    <xf numFmtId="0" fontId="10" fillId="2" borderId="5" xfId="1" applyFont="1" applyFill="1" applyBorder="1" applyAlignment="1">
      <alignment horizontal="center" vertical="center" wrapText="1"/>
    </xf>
    <xf numFmtId="0" fontId="10" fillId="2" borderId="15" xfId="1" applyFont="1" applyFill="1" applyBorder="1" applyAlignment="1">
      <alignment horizontal="center" vertical="center" wrapText="1"/>
    </xf>
    <xf numFmtId="0" fontId="10" fillId="2" borderId="7" xfId="1" applyFont="1" applyFill="1" applyBorder="1" applyAlignment="1">
      <alignment horizontal="center" vertical="center" wrapText="1"/>
    </xf>
    <xf numFmtId="0" fontId="20" fillId="2" borderId="15" xfId="1" applyFont="1" applyFill="1" applyBorder="1" applyAlignment="1">
      <alignment horizontal="center" vertical="center" wrapText="1"/>
    </xf>
    <xf numFmtId="0" fontId="10" fillId="2" borderId="9" xfId="0" applyFont="1" applyFill="1" applyBorder="1" applyAlignment="1">
      <alignment horizontal="center" vertical="center" wrapText="1"/>
    </xf>
    <xf numFmtId="0" fontId="16" fillId="2" borderId="0" xfId="0" applyFont="1" applyFill="1" applyBorder="1">
      <alignment vertical="center"/>
    </xf>
    <xf numFmtId="0" fontId="20" fillId="2" borderId="0" xfId="0" applyFont="1" applyFill="1" applyBorder="1" applyAlignment="1">
      <alignment horizontal="left" vertical="center"/>
    </xf>
    <xf numFmtId="0" fontId="10" fillId="2" borderId="38" xfId="0" applyFont="1" applyFill="1" applyBorder="1">
      <alignment vertical="center"/>
    </xf>
    <xf numFmtId="0" fontId="10" fillId="2" borderId="39" xfId="0" applyFont="1" applyFill="1" applyBorder="1">
      <alignment vertical="center"/>
    </xf>
    <xf numFmtId="0" fontId="10" fillId="2" borderId="33" xfId="0" applyFont="1" applyFill="1" applyBorder="1">
      <alignment vertical="center"/>
    </xf>
    <xf numFmtId="0" fontId="10" fillId="2" borderId="35" xfId="0" applyFont="1" applyFill="1" applyBorder="1">
      <alignment vertical="center"/>
    </xf>
    <xf numFmtId="0" fontId="16" fillId="2" borderId="35" xfId="0" applyFont="1" applyFill="1" applyBorder="1">
      <alignment vertical="center"/>
    </xf>
    <xf numFmtId="0" fontId="10" fillId="2" borderId="91" xfId="0" applyFont="1" applyFill="1" applyBorder="1">
      <alignment vertical="center"/>
    </xf>
    <xf numFmtId="0" fontId="10" fillId="2" borderId="92" xfId="0" applyFont="1" applyFill="1" applyBorder="1">
      <alignment vertical="center"/>
    </xf>
    <xf numFmtId="0" fontId="10" fillId="9" borderId="0" xfId="0" applyFont="1" applyFill="1">
      <alignment vertical="center"/>
    </xf>
    <xf numFmtId="0" fontId="14" fillId="2" borderId="38" xfId="0" applyFont="1" applyFill="1" applyBorder="1" applyAlignment="1">
      <alignment horizontal="left" vertical="center"/>
    </xf>
    <xf numFmtId="0" fontId="10" fillId="2" borderId="0" xfId="0" applyFont="1" applyFill="1" applyAlignment="1">
      <alignment vertical="top" wrapText="1"/>
    </xf>
    <xf numFmtId="0" fontId="10" fillId="5" borderId="132" xfId="0" applyFont="1" applyFill="1" applyBorder="1" applyAlignment="1">
      <alignment horizontal="center" vertical="center" wrapText="1"/>
    </xf>
    <xf numFmtId="0" fontId="10" fillId="4" borderId="136" xfId="0" applyFont="1" applyFill="1" applyBorder="1" applyAlignment="1">
      <alignment vertical="center"/>
    </xf>
    <xf numFmtId="181" fontId="10" fillId="2" borderId="134" xfId="0" applyNumberFormat="1" applyFont="1" applyFill="1" applyBorder="1">
      <alignment vertical="center"/>
    </xf>
    <xf numFmtId="0" fontId="10" fillId="2" borderId="4" xfId="0" applyFont="1" applyFill="1" applyBorder="1" applyAlignment="1">
      <alignment horizontal="center" vertical="center"/>
    </xf>
    <xf numFmtId="0" fontId="10" fillId="2" borderId="7" xfId="0" applyFont="1" applyFill="1" applyBorder="1" applyAlignment="1">
      <alignment horizontal="center" vertical="center"/>
    </xf>
    <xf numFmtId="0" fontId="10" fillId="2" borderId="15" xfId="0" applyFont="1" applyFill="1" applyBorder="1" applyAlignment="1">
      <alignment horizontal="center" vertical="center"/>
    </xf>
    <xf numFmtId="0" fontId="16" fillId="2" borderId="33" xfId="0" applyFont="1" applyFill="1" applyBorder="1">
      <alignment vertical="center"/>
    </xf>
    <xf numFmtId="0" fontId="16" fillId="2" borderId="33" xfId="0" applyFont="1" applyFill="1" applyBorder="1" applyAlignment="1">
      <alignment horizontal="left" vertical="center"/>
    </xf>
    <xf numFmtId="0" fontId="16" fillId="2" borderId="0" xfId="0" applyFont="1" applyFill="1" applyBorder="1" applyAlignment="1">
      <alignment horizontal="center" vertical="center"/>
    </xf>
    <xf numFmtId="0" fontId="16" fillId="2" borderId="38" xfId="0" applyFont="1" applyFill="1" applyBorder="1">
      <alignment vertical="center"/>
    </xf>
    <xf numFmtId="0" fontId="16" fillId="2" borderId="39" xfId="0" applyFont="1" applyFill="1" applyBorder="1">
      <alignment vertical="center"/>
    </xf>
    <xf numFmtId="0" fontId="16" fillId="2" borderId="7" xfId="0" applyFont="1" applyFill="1" applyBorder="1" applyAlignment="1">
      <alignment horizontal="left" vertical="center"/>
    </xf>
    <xf numFmtId="0" fontId="16" fillId="2" borderId="35" xfId="0" applyFont="1" applyFill="1" applyBorder="1" applyAlignment="1">
      <alignment horizontal="center" vertical="center"/>
    </xf>
    <xf numFmtId="0" fontId="16" fillId="2" borderId="35" xfId="0" applyFont="1" applyFill="1" applyBorder="1" applyAlignment="1">
      <alignment horizontal="left" vertical="center"/>
    </xf>
    <xf numFmtId="0" fontId="10" fillId="9" borderId="0" xfId="0" applyFont="1" applyFill="1" applyAlignment="1">
      <alignment vertical="center" wrapText="1"/>
    </xf>
    <xf numFmtId="0" fontId="16" fillId="11" borderId="10" xfId="0" applyFont="1" applyFill="1" applyBorder="1" applyAlignment="1">
      <alignment horizontal="left" vertical="center"/>
    </xf>
    <xf numFmtId="0" fontId="16" fillId="11" borderId="10" xfId="0" applyFont="1" applyFill="1" applyBorder="1">
      <alignment vertical="center"/>
    </xf>
    <xf numFmtId="0" fontId="16" fillId="11" borderId="8" xfId="0" applyFont="1" applyFill="1" applyBorder="1">
      <alignment vertical="center"/>
    </xf>
    <xf numFmtId="0" fontId="16" fillId="11" borderId="7" xfId="0" applyFont="1" applyFill="1" applyBorder="1" applyAlignment="1">
      <alignment horizontal="left" vertical="center"/>
    </xf>
    <xf numFmtId="0" fontId="16" fillId="11" borderId="0" xfId="0" applyFont="1" applyFill="1" applyBorder="1" applyAlignment="1">
      <alignment horizontal="left" vertical="center"/>
    </xf>
    <xf numFmtId="0" fontId="16" fillId="11" borderId="0" xfId="0" applyFont="1" applyFill="1" applyBorder="1">
      <alignment vertical="center"/>
    </xf>
    <xf numFmtId="0" fontId="16" fillId="11" borderId="3" xfId="0" applyFont="1" applyFill="1" applyBorder="1">
      <alignment vertical="center"/>
    </xf>
    <xf numFmtId="0" fontId="16" fillId="11" borderId="13" xfId="0" applyFont="1" applyFill="1" applyBorder="1" applyAlignment="1">
      <alignment horizontal="left" vertical="center"/>
    </xf>
    <xf numFmtId="0" fontId="16" fillId="11" borderId="0" xfId="0" applyFont="1" applyFill="1" applyBorder="1" applyAlignment="1">
      <alignment horizontal="center" vertical="center"/>
    </xf>
    <xf numFmtId="0" fontId="16" fillId="11" borderId="9" xfId="0" applyFont="1" applyFill="1" applyBorder="1" applyAlignment="1">
      <alignment horizontal="center" vertical="center"/>
    </xf>
    <xf numFmtId="0" fontId="16" fillId="11" borderId="7" xfId="0" applyFont="1" applyFill="1" applyBorder="1">
      <alignment vertical="center"/>
    </xf>
    <xf numFmtId="0" fontId="16" fillId="12" borderId="10" xfId="0" applyFont="1" applyFill="1" applyBorder="1" applyAlignment="1">
      <alignment horizontal="left" vertical="center"/>
    </xf>
    <xf numFmtId="0" fontId="16" fillId="12" borderId="10" xfId="0" applyFont="1" applyFill="1" applyBorder="1">
      <alignment vertical="center"/>
    </xf>
    <xf numFmtId="0" fontId="16" fillId="12" borderId="8" xfId="0" applyFont="1" applyFill="1" applyBorder="1">
      <alignment vertical="center"/>
    </xf>
    <xf numFmtId="0" fontId="16" fillId="12" borderId="7" xfId="0" applyFont="1" applyFill="1" applyBorder="1" applyAlignment="1">
      <alignment horizontal="left" vertical="center"/>
    </xf>
    <xf numFmtId="0" fontId="16" fillId="12" borderId="0" xfId="0" applyFont="1" applyFill="1" applyBorder="1" applyAlignment="1">
      <alignment horizontal="left" vertical="center"/>
    </xf>
    <xf numFmtId="0" fontId="16" fillId="12" borderId="0" xfId="0" applyFont="1" applyFill="1" applyBorder="1">
      <alignment vertical="center"/>
    </xf>
    <xf numFmtId="0" fontId="16" fillId="12" borderId="3" xfId="0" applyFont="1" applyFill="1" applyBorder="1">
      <alignment vertical="center"/>
    </xf>
    <xf numFmtId="0" fontId="16" fillId="12" borderId="13" xfId="0" applyFont="1" applyFill="1" applyBorder="1" applyAlignment="1">
      <alignment horizontal="left" vertical="center"/>
    </xf>
    <xf numFmtId="0" fontId="16" fillId="12" borderId="0" xfId="0" applyFont="1" applyFill="1" applyBorder="1" applyAlignment="1">
      <alignment horizontal="center" vertical="center"/>
    </xf>
    <xf numFmtId="0" fontId="16" fillId="12" borderId="9" xfId="0" applyFont="1" applyFill="1" applyBorder="1" applyAlignment="1">
      <alignment horizontal="center" vertical="center"/>
    </xf>
    <xf numFmtId="0" fontId="16" fillId="12" borderId="7" xfId="0" applyFont="1" applyFill="1" applyBorder="1">
      <alignment vertical="center"/>
    </xf>
    <xf numFmtId="0" fontId="16" fillId="10" borderId="10" xfId="0" applyFont="1" applyFill="1" applyBorder="1" applyAlignment="1">
      <alignment horizontal="left" vertical="center"/>
    </xf>
    <xf numFmtId="0" fontId="16" fillId="10" borderId="10" xfId="0" applyFont="1" applyFill="1" applyBorder="1">
      <alignment vertical="center"/>
    </xf>
    <xf numFmtId="0" fontId="16" fillId="10" borderId="8" xfId="0" applyFont="1" applyFill="1" applyBorder="1">
      <alignment vertical="center"/>
    </xf>
    <xf numFmtId="0" fontId="16" fillId="10" borderId="7" xfId="0" applyFont="1" applyFill="1" applyBorder="1" applyAlignment="1">
      <alignment horizontal="left" vertical="center"/>
    </xf>
    <xf numFmtId="0" fontId="16" fillId="10" borderId="0" xfId="0" applyFont="1" applyFill="1" applyBorder="1" applyAlignment="1">
      <alignment horizontal="left" vertical="center"/>
    </xf>
    <xf numFmtId="0" fontId="16" fillId="10" borderId="0" xfId="0" applyFont="1" applyFill="1" applyBorder="1">
      <alignment vertical="center"/>
    </xf>
    <xf numFmtId="0" fontId="16" fillId="10" borderId="3" xfId="0" applyFont="1" applyFill="1" applyBorder="1">
      <alignment vertical="center"/>
    </xf>
    <xf numFmtId="0" fontId="16" fillId="10" borderId="13" xfId="0" applyFont="1" applyFill="1" applyBorder="1" applyAlignment="1">
      <alignment horizontal="left" vertical="center"/>
    </xf>
    <xf numFmtId="0" fontId="16" fillId="10" borderId="0" xfId="0" applyFont="1" applyFill="1" applyBorder="1" applyAlignment="1">
      <alignment horizontal="center" vertical="center"/>
    </xf>
    <xf numFmtId="0" fontId="16" fillId="10" borderId="9" xfId="0" applyFont="1" applyFill="1" applyBorder="1" applyAlignment="1">
      <alignment horizontal="center" vertical="center"/>
    </xf>
    <xf numFmtId="0" fontId="16" fillId="10" borderId="7" xfId="0" applyFont="1" applyFill="1" applyBorder="1">
      <alignment vertical="center"/>
    </xf>
    <xf numFmtId="0" fontId="10" fillId="2" borderId="38" xfId="0" applyFont="1" applyFill="1" applyBorder="1" applyAlignment="1">
      <alignment horizontal="right" vertical="center"/>
    </xf>
    <xf numFmtId="0" fontId="10" fillId="2" borderId="74" xfId="0" applyFont="1" applyFill="1" applyBorder="1">
      <alignment vertical="center"/>
    </xf>
    <xf numFmtId="0" fontId="10" fillId="5" borderId="20" xfId="0" applyFont="1" applyFill="1" applyBorder="1" applyAlignment="1">
      <alignment horizontal="center" vertical="center"/>
    </xf>
    <xf numFmtId="0" fontId="10" fillId="5" borderId="21" xfId="0" applyFont="1" applyFill="1" applyBorder="1" applyAlignment="1">
      <alignment horizontal="center" vertical="center"/>
    </xf>
    <xf numFmtId="0" fontId="10" fillId="5" borderId="137" xfId="0" applyFont="1" applyFill="1" applyBorder="1" applyAlignment="1">
      <alignment horizontal="center" vertical="center"/>
    </xf>
    <xf numFmtId="0" fontId="10" fillId="6" borderId="12" xfId="0" applyFont="1" applyFill="1" applyBorder="1" applyAlignment="1">
      <alignment horizontal="center" vertical="center"/>
    </xf>
    <xf numFmtId="0" fontId="10" fillId="6" borderId="21" xfId="0" applyFont="1" applyFill="1" applyBorder="1" applyAlignment="1">
      <alignment horizontal="center" vertical="center"/>
    </xf>
    <xf numFmtId="0" fontId="10" fillId="6" borderId="13" xfId="0" applyFont="1" applyFill="1" applyBorder="1" applyAlignment="1">
      <alignment horizontal="center" vertical="center"/>
    </xf>
    <xf numFmtId="0" fontId="10" fillId="6" borderId="137" xfId="0" applyFont="1" applyFill="1" applyBorder="1" applyAlignment="1">
      <alignment horizontal="center" vertical="center"/>
    </xf>
    <xf numFmtId="0" fontId="10" fillId="7" borderId="12" xfId="0" applyFont="1" applyFill="1" applyBorder="1" applyAlignment="1">
      <alignment horizontal="center" vertical="center"/>
    </xf>
    <xf numFmtId="0" fontId="10" fillId="7" borderId="27" xfId="0" applyFont="1" applyFill="1" applyBorder="1" applyAlignment="1">
      <alignment horizontal="center" vertical="center"/>
    </xf>
    <xf numFmtId="0" fontId="10" fillId="7" borderId="21" xfId="0" applyFont="1" applyFill="1" applyBorder="1" applyAlignment="1">
      <alignment horizontal="center" vertical="center"/>
    </xf>
    <xf numFmtId="0" fontId="10" fillId="7" borderId="1" xfId="0" applyFont="1" applyFill="1" applyBorder="1" applyAlignment="1">
      <alignment horizontal="center" vertical="center"/>
    </xf>
    <xf numFmtId="0" fontId="10" fillId="6" borderId="4" xfId="0" applyFont="1" applyFill="1" applyBorder="1" applyAlignment="1">
      <alignment horizontal="center" vertical="center"/>
    </xf>
    <xf numFmtId="0" fontId="10" fillId="7" borderId="4" xfId="0" applyFont="1" applyFill="1" applyBorder="1" applyAlignment="1">
      <alignment horizontal="center" vertical="center"/>
    </xf>
    <xf numFmtId="3" fontId="10" fillId="0" borderId="14" xfId="0" applyNumberFormat="1" applyFont="1" applyFill="1" applyBorder="1">
      <alignment vertical="center"/>
    </xf>
    <xf numFmtId="3" fontId="10" fillId="0" borderId="17" xfId="0" applyNumberFormat="1" applyFont="1" applyFill="1" applyBorder="1">
      <alignment vertical="center"/>
    </xf>
    <xf numFmtId="180" fontId="10" fillId="0" borderId="29" xfId="0" applyNumberFormat="1" applyFont="1" applyFill="1" applyBorder="1">
      <alignment vertical="center"/>
    </xf>
    <xf numFmtId="180" fontId="10" fillId="0" borderId="53" xfId="0" applyNumberFormat="1" applyFont="1" applyFill="1" applyBorder="1">
      <alignment vertical="center"/>
    </xf>
    <xf numFmtId="0" fontId="18" fillId="11" borderId="12" xfId="0" applyFont="1" applyFill="1" applyBorder="1" applyAlignment="1">
      <alignment horizontal="left" vertical="center"/>
    </xf>
    <xf numFmtId="0" fontId="18" fillId="12" borderId="12" xfId="0" applyFont="1" applyFill="1" applyBorder="1" applyAlignment="1">
      <alignment horizontal="left" vertical="center"/>
    </xf>
    <xf numFmtId="0" fontId="18" fillId="10" borderId="12" xfId="0" applyFont="1" applyFill="1" applyBorder="1" applyAlignment="1">
      <alignment horizontal="left" vertical="center"/>
    </xf>
    <xf numFmtId="0" fontId="10" fillId="4" borderId="36" xfId="0" applyFont="1" applyFill="1" applyBorder="1" applyAlignment="1">
      <alignment horizontal="center" vertical="center" wrapText="1"/>
    </xf>
    <xf numFmtId="176" fontId="10" fillId="13" borderId="14" xfId="2" applyNumberFormat="1" applyFont="1" applyFill="1" applyBorder="1" applyAlignment="1">
      <alignment vertical="center"/>
    </xf>
    <xf numFmtId="0" fontId="10" fillId="2" borderId="27" xfId="0" applyFont="1" applyFill="1" applyBorder="1" applyAlignment="1">
      <alignment vertical="center"/>
    </xf>
    <xf numFmtId="0" fontId="10" fillId="2" borderId="35" xfId="0" applyFont="1" applyFill="1" applyBorder="1" applyAlignment="1">
      <alignment vertical="center"/>
    </xf>
    <xf numFmtId="0" fontId="10" fillId="2" borderId="13" xfId="0" applyFont="1" applyFill="1" applyBorder="1" applyAlignment="1">
      <alignment vertical="center"/>
    </xf>
    <xf numFmtId="176" fontId="10" fillId="14" borderId="155" xfId="2" applyNumberFormat="1" applyFont="1" applyFill="1" applyBorder="1" applyAlignment="1">
      <alignment vertical="center"/>
    </xf>
    <xf numFmtId="176" fontId="10" fillId="14" borderId="14" xfId="2" applyNumberFormat="1" applyFont="1" applyFill="1" applyBorder="1" applyAlignment="1">
      <alignment vertical="center"/>
    </xf>
    <xf numFmtId="0" fontId="10" fillId="14" borderId="13" xfId="0" applyFont="1" applyFill="1" applyBorder="1" applyAlignment="1">
      <alignment vertical="center"/>
    </xf>
    <xf numFmtId="0" fontId="10" fillId="14" borderId="35" xfId="0" applyFont="1" applyFill="1" applyBorder="1" applyAlignment="1">
      <alignment vertical="center"/>
    </xf>
    <xf numFmtId="176" fontId="10" fillId="0" borderId="155" xfId="2" applyNumberFormat="1" applyFont="1" applyFill="1" applyBorder="1" applyAlignment="1">
      <alignment vertical="center"/>
    </xf>
    <xf numFmtId="176" fontId="10" fillId="0" borderId="14" xfId="2" applyNumberFormat="1" applyFont="1" applyFill="1" applyBorder="1" applyAlignment="1">
      <alignment vertical="center"/>
    </xf>
    <xf numFmtId="176" fontId="10" fillId="2" borderId="155" xfId="2" applyNumberFormat="1" applyFont="1" applyFill="1" applyBorder="1" applyAlignment="1">
      <alignment vertical="center"/>
    </xf>
    <xf numFmtId="176" fontId="10" fillId="2" borderId="14" xfId="2" applyNumberFormat="1" applyFont="1" applyFill="1" applyBorder="1" applyAlignment="1">
      <alignment vertical="center"/>
    </xf>
    <xf numFmtId="176" fontId="10" fillId="2" borderId="157" xfId="2" applyNumberFormat="1" applyFont="1" applyFill="1" applyBorder="1" applyAlignment="1">
      <alignment vertical="center"/>
    </xf>
    <xf numFmtId="176" fontId="10" fillId="2" borderId="11" xfId="2" applyNumberFormat="1" applyFont="1" applyFill="1" applyBorder="1" applyAlignment="1">
      <alignment vertical="center"/>
    </xf>
    <xf numFmtId="0" fontId="10" fillId="2" borderId="12" xfId="0" applyFont="1" applyFill="1" applyBorder="1" applyAlignment="1">
      <alignment vertical="center"/>
    </xf>
    <xf numFmtId="0" fontId="10" fillId="2" borderId="158" xfId="0" applyFont="1" applyFill="1" applyBorder="1" applyAlignment="1">
      <alignment vertical="center"/>
    </xf>
    <xf numFmtId="0" fontId="10" fillId="2" borderId="4" xfId="0" applyFont="1" applyFill="1" applyBorder="1" applyAlignment="1">
      <alignment vertical="center"/>
    </xf>
    <xf numFmtId="0" fontId="10" fillId="0" borderId="35" xfId="0" applyFont="1" applyFill="1" applyBorder="1" applyAlignment="1">
      <alignment vertical="center"/>
    </xf>
    <xf numFmtId="0" fontId="10" fillId="2" borderId="1" xfId="0" applyFont="1" applyFill="1" applyBorder="1" applyAlignment="1">
      <alignment vertical="center"/>
    </xf>
    <xf numFmtId="176" fontId="10" fillId="2" borderId="159" xfId="2" applyNumberFormat="1" applyFont="1" applyFill="1" applyBorder="1" applyAlignment="1">
      <alignment vertical="center"/>
    </xf>
    <xf numFmtId="176" fontId="10" fillId="2" borderId="28" xfId="2" applyNumberFormat="1" applyFont="1" applyFill="1" applyBorder="1" applyAlignment="1">
      <alignment vertical="center"/>
    </xf>
    <xf numFmtId="0" fontId="10" fillId="2" borderId="105" xfId="0" applyFont="1" applyFill="1" applyBorder="1" applyAlignment="1">
      <alignment vertical="center"/>
    </xf>
    <xf numFmtId="0" fontId="10" fillId="4" borderId="36" xfId="0" applyFont="1" applyFill="1" applyBorder="1" applyAlignment="1">
      <alignment horizontal="center" vertical="center" wrapText="1"/>
    </xf>
    <xf numFmtId="176" fontId="10" fillId="4" borderId="160" xfId="2" applyNumberFormat="1" applyFont="1" applyFill="1" applyBorder="1" applyAlignment="1">
      <alignment vertical="center"/>
    </xf>
    <xf numFmtId="176" fontId="10" fillId="4" borderId="31" xfId="2" applyNumberFormat="1" applyFont="1" applyFill="1" applyBorder="1" applyAlignment="1">
      <alignment vertical="center"/>
    </xf>
    <xf numFmtId="184" fontId="10" fillId="2" borderId="14" xfId="0" applyNumberFormat="1" applyFont="1" applyFill="1" applyBorder="1" applyAlignment="1">
      <alignment vertical="center"/>
    </xf>
    <xf numFmtId="184" fontId="10" fillId="14" borderId="14" xfId="0" applyNumberFormat="1" applyFont="1" applyFill="1" applyBorder="1" applyAlignment="1">
      <alignment vertical="center"/>
    </xf>
    <xf numFmtId="184" fontId="10" fillId="2" borderId="11" xfId="0" applyNumberFormat="1" applyFont="1" applyFill="1" applyBorder="1" applyAlignment="1">
      <alignment vertical="center"/>
    </xf>
    <xf numFmtId="184" fontId="10" fillId="2" borderId="28" xfId="0" applyNumberFormat="1" applyFont="1" applyFill="1" applyBorder="1" applyAlignment="1">
      <alignment vertical="center"/>
    </xf>
    <xf numFmtId="184" fontId="10" fillId="4" borderId="31" xfId="0" applyNumberFormat="1" applyFont="1" applyFill="1" applyBorder="1" applyAlignment="1">
      <alignment vertical="center"/>
    </xf>
    <xf numFmtId="176" fontId="10" fillId="2" borderId="181" xfId="2" applyNumberFormat="1" applyFont="1" applyFill="1" applyBorder="1" applyAlignment="1">
      <alignment vertical="center"/>
    </xf>
    <xf numFmtId="176" fontId="10" fillId="2" borderId="182" xfId="2" applyNumberFormat="1" applyFont="1" applyFill="1" applyBorder="1" applyAlignment="1">
      <alignment vertical="center"/>
    </xf>
    <xf numFmtId="184" fontId="10" fillId="2" borderId="48" xfId="2" applyNumberFormat="1" applyFont="1" applyFill="1" applyBorder="1" applyAlignment="1">
      <alignment vertical="center"/>
    </xf>
    <xf numFmtId="176" fontId="10" fillId="2" borderId="183" xfId="2" applyNumberFormat="1" applyFont="1" applyFill="1" applyBorder="1" applyAlignment="1">
      <alignment vertical="center"/>
    </xf>
    <xf numFmtId="176" fontId="10" fillId="2" borderId="16" xfId="2" applyNumberFormat="1" applyFont="1" applyFill="1" applyBorder="1" applyAlignment="1">
      <alignment vertical="center"/>
    </xf>
    <xf numFmtId="184" fontId="10" fillId="2" borderId="16" xfId="2" applyNumberFormat="1" applyFont="1" applyFill="1" applyBorder="1" applyAlignment="1">
      <alignment vertical="center"/>
    </xf>
    <xf numFmtId="0" fontId="10" fillId="4" borderId="11" xfId="0" applyFont="1" applyFill="1" applyBorder="1" applyAlignment="1">
      <alignment horizontal="center" vertical="center"/>
    </xf>
    <xf numFmtId="38" fontId="10" fillId="2" borderId="0" xfId="2" applyNumberFormat="1" applyFont="1" applyFill="1" applyBorder="1" applyAlignment="1">
      <alignment vertical="center"/>
    </xf>
    <xf numFmtId="0" fontId="10" fillId="2" borderId="0" xfId="0" applyFont="1" applyFill="1" applyBorder="1" applyAlignment="1">
      <alignment horizontal="center" vertical="center"/>
    </xf>
    <xf numFmtId="176" fontId="10" fillId="0" borderId="54" xfId="0" applyNumberFormat="1" applyFont="1" applyFill="1" applyBorder="1">
      <alignment vertical="center"/>
    </xf>
    <xf numFmtId="176" fontId="10" fillId="2" borderId="32" xfId="0" applyNumberFormat="1" applyFont="1" applyFill="1" applyBorder="1">
      <alignment vertical="center"/>
    </xf>
    <xf numFmtId="0" fontId="10" fillId="4" borderId="8" xfId="0" applyFont="1" applyFill="1" applyBorder="1" applyAlignment="1">
      <alignment horizontal="center" vertical="center"/>
    </xf>
    <xf numFmtId="176" fontId="10" fillId="14" borderId="11" xfId="2" applyNumberFormat="1" applyFont="1" applyFill="1" applyBorder="1" applyAlignment="1">
      <alignment vertical="center"/>
    </xf>
    <xf numFmtId="0" fontId="10" fillId="0" borderId="141" xfId="0" applyFont="1" applyFill="1" applyBorder="1" applyAlignment="1">
      <alignment horizontal="center" vertical="center"/>
    </xf>
    <xf numFmtId="0" fontId="10" fillId="0" borderId="143" xfId="0" applyFont="1" applyFill="1" applyBorder="1" applyAlignment="1">
      <alignment horizontal="center" vertical="center"/>
    </xf>
    <xf numFmtId="0" fontId="10" fillId="0" borderId="144" xfId="0" applyFont="1" applyFill="1" applyBorder="1" applyAlignment="1">
      <alignment horizontal="center" vertical="center"/>
    </xf>
    <xf numFmtId="0" fontId="10" fillId="4" borderId="138" xfId="0" applyFont="1" applyFill="1" applyBorder="1" applyAlignment="1">
      <alignment horizontal="center" vertical="center"/>
    </xf>
    <xf numFmtId="0" fontId="10" fillId="4" borderId="139" xfId="0" applyFont="1" applyFill="1" applyBorder="1" applyAlignment="1">
      <alignment horizontal="center" vertical="center"/>
    </xf>
    <xf numFmtId="0" fontId="10" fillId="4" borderId="140" xfId="0" applyFont="1" applyFill="1" applyBorder="1" applyAlignment="1">
      <alignment horizontal="center" vertical="center"/>
    </xf>
    <xf numFmtId="0" fontId="10" fillId="4" borderId="146" xfId="0" applyFont="1" applyFill="1" applyBorder="1" applyAlignment="1">
      <alignment horizontal="center" vertical="center"/>
    </xf>
    <xf numFmtId="0" fontId="10" fillId="4" borderId="130" xfId="0" applyFont="1" applyFill="1" applyBorder="1" applyAlignment="1">
      <alignment horizontal="center" vertical="center"/>
    </xf>
    <xf numFmtId="0" fontId="10" fillId="0" borderId="147" xfId="0" applyFont="1" applyFill="1" applyBorder="1" applyAlignment="1">
      <alignment horizontal="center" vertical="center"/>
    </xf>
    <xf numFmtId="0" fontId="10" fillId="0" borderId="148" xfId="0" applyFont="1" applyFill="1" applyBorder="1" applyAlignment="1">
      <alignment horizontal="center" vertical="center"/>
    </xf>
    <xf numFmtId="0" fontId="10" fillId="2" borderId="0" xfId="0" applyFont="1" applyFill="1" applyAlignment="1">
      <alignment horizontal="center" vertical="center"/>
    </xf>
    <xf numFmtId="0" fontId="10" fillId="2" borderId="0" xfId="0" applyFont="1" applyFill="1" applyAlignment="1">
      <alignment horizontal="left" vertical="center"/>
    </xf>
    <xf numFmtId="0" fontId="10" fillId="4" borderId="157" xfId="0" applyFont="1" applyFill="1" applyBorder="1" applyAlignment="1">
      <alignment horizontal="center" vertical="center"/>
    </xf>
    <xf numFmtId="0" fontId="10" fillId="4" borderId="12" xfId="0" applyFont="1" applyFill="1" applyBorder="1" applyAlignment="1">
      <alignment horizontal="center" vertical="center"/>
    </xf>
    <xf numFmtId="0" fontId="10" fillId="4" borderId="10" xfId="0" applyFont="1" applyFill="1" applyBorder="1" applyAlignment="1">
      <alignment horizontal="center" vertical="center"/>
    </xf>
    <xf numFmtId="38" fontId="10" fillId="2" borderId="5" xfId="2" applyFont="1" applyFill="1" applyBorder="1" applyAlignment="1">
      <alignment horizontal="right" vertical="center"/>
    </xf>
    <xf numFmtId="0" fontId="14" fillId="2" borderId="0" xfId="0" applyFont="1" applyFill="1" applyAlignment="1">
      <alignment vertical="center"/>
    </xf>
    <xf numFmtId="0" fontId="18" fillId="2" borderId="0" xfId="0" applyFont="1" applyFill="1" applyAlignment="1">
      <alignment vertical="center"/>
    </xf>
    <xf numFmtId="38" fontId="10" fillId="2" borderId="0" xfId="2" applyFont="1" applyFill="1" applyBorder="1" applyAlignment="1">
      <alignment horizontal="right" vertical="center"/>
    </xf>
    <xf numFmtId="176" fontId="10" fillId="2" borderId="0" xfId="0" applyNumberFormat="1" applyFont="1" applyFill="1" applyAlignment="1">
      <alignment vertical="center"/>
    </xf>
    <xf numFmtId="178" fontId="10" fillId="2" borderId="0" xfId="0" applyNumberFormat="1" applyFont="1" applyFill="1" applyAlignment="1">
      <alignment vertical="center"/>
    </xf>
    <xf numFmtId="0" fontId="10" fillId="2" borderId="141" xfId="0" applyFont="1" applyFill="1" applyBorder="1" applyAlignment="1">
      <alignment horizontal="center" vertical="center"/>
    </xf>
    <xf numFmtId="0" fontId="10" fillId="2" borderId="143" xfId="0" applyFont="1" applyFill="1" applyBorder="1" applyAlignment="1">
      <alignment horizontal="center" vertical="center"/>
    </xf>
    <xf numFmtId="0" fontId="10" fillId="2" borderId="144" xfId="0" applyFont="1" applyFill="1" applyBorder="1" applyAlignment="1">
      <alignment horizontal="center" vertical="center"/>
    </xf>
    <xf numFmtId="0" fontId="10" fillId="0" borderId="0" xfId="0" applyFont="1" applyFill="1" applyAlignment="1">
      <alignment vertical="center"/>
    </xf>
    <xf numFmtId="177" fontId="10" fillId="2" borderId="119" xfId="0" applyNumberFormat="1" applyFont="1" applyFill="1" applyBorder="1" applyAlignment="1">
      <alignment horizontal="right" vertical="center"/>
    </xf>
    <xf numFmtId="177" fontId="10" fillId="2" borderId="53" xfId="0" applyNumberFormat="1" applyFont="1" applyFill="1" applyBorder="1" applyAlignment="1">
      <alignment horizontal="right" vertical="center"/>
    </xf>
    <xf numFmtId="177" fontId="10" fillId="2" borderId="87" xfId="0" applyNumberFormat="1" applyFont="1" applyFill="1" applyBorder="1" applyAlignment="1">
      <alignment horizontal="right" vertical="center"/>
    </xf>
    <xf numFmtId="177" fontId="10" fillId="2" borderId="32" xfId="0" applyNumberFormat="1" applyFont="1" applyFill="1" applyBorder="1" applyAlignment="1">
      <alignment horizontal="right" vertical="center"/>
    </xf>
    <xf numFmtId="0" fontId="10" fillId="2" borderId="152" xfId="0" applyFont="1" applyFill="1" applyBorder="1" applyAlignment="1">
      <alignment vertical="center" wrapText="1"/>
    </xf>
    <xf numFmtId="0" fontId="10" fillId="2" borderId="33" xfId="0" applyFont="1" applyFill="1" applyBorder="1" applyAlignment="1">
      <alignment vertical="center" wrapText="1"/>
    </xf>
    <xf numFmtId="0" fontId="10" fillId="2" borderId="156" xfId="0" applyFont="1" applyFill="1" applyBorder="1" applyAlignment="1">
      <alignment vertical="center" wrapText="1"/>
    </xf>
    <xf numFmtId="0" fontId="10" fillId="2" borderId="47" xfId="0" applyFont="1" applyFill="1" applyBorder="1" applyAlignment="1">
      <alignment vertical="center" wrapText="1"/>
    </xf>
    <xf numFmtId="0" fontId="10" fillId="2" borderId="84" xfId="0" applyFont="1" applyFill="1" applyBorder="1" applyAlignment="1">
      <alignment vertical="center" wrapText="1"/>
    </xf>
    <xf numFmtId="0" fontId="10" fillId="0" borderId="33" xfId="0" applyFont="1" applyFill="1" applyBorder="1" applyAlignment="1">
      <alignment vertical="center" wrapText="1"/>
    </xf>
    <xf numFmtId="0" fontId="10" fillId="14" borderId="33" xfId="0" applyFont="1" applyFill="1" applyBorder="1" applyAlignment="1">
      <alignment vertical="center" wrapText="1"/>
    </xf>
    <xf numFmtId="0" fontId="10" fillId="2" borderId="4" xfId="0" applyFont="1" applyFill="1" applyBorder="1" applyAlignment="1">
      <alignment horizontal="center" vertical="center"/>
    </xf>
    <xf numFmtId="0" fontId="10" fillId="2" borderId="2" xfId="0" applyFont="1" applyFill="1" applyBorder="1" applyAlignment="1">
      <alignment horizontal="center" vertical="center" wrapText="1"/>
    </xf>
    <xf numFmtId="0" fontId="10" fillId="2" borderId="7" xfId="0" applyFont="1" applyFill="1" applyBorder="1" applyAlignment="1">
      <alignment horizontal="center" vertical="center" wrapText="1"/>
    </xf>
    <xf numFmtId="177" fontId="10" fillId="2" borderId="49" xfId="0" applyNumberFormat="1" applyFont="1" applyFill="1" applyBorder="1" applyAlignment="1">
      <alignment horizontal="right" vertical="center"/>
    </xf>
    <xf numFmtId="177" fontId="10" fillId="2" borderId="30" xfId="0" applyNumberFormat="1" applyFont="1" applyFill="1" applyBorder="1" applyAlignment="1">
      <alignment horizontal="right" vertical="center"/>
    </xf>
    <xf numFmtId="0" fontId="27" fillId="2" borderId="0" xfId="0" applyFont="1" applyFill="1">
      <alignment vertical="center"/>
    </xf>
    <xf numFmtId="0" fontId="23" fillId="2" borderId="0" xfId="0" applyFont="1" applyFill="1" applyAlignment="1">
      <alignment vertical="center"/>
    </xf>
    <xf numFmtId="0" fontId="10" fillId="5" borderId="189" xfId="0" applyFont="1" applyFill="1" applyBorder="1" applyAlignment="1">
      <alignment horizontal="center" vertical="center"/>
    </xf>
    <xf numFmtId="0" fontId="10" fillId="5" borderId="190" xfId="0" applyFont="1" applyFill="1" applyBorder="1" applyAlignment="1">
      <alignment horizontal="center" vertical="center"/>
    </xf>
    <xf numFmtId="176" fontId="10" fillId="2" borderId="105" xfId="0" applyNumberFormat="1" applyFont="1" applyFill="1" applyBorder="1">
      <alignment vertical="center"/>
    </xf>
    <xf numFmtId="178" fontId="10" fillId="2" borderId="16" xfId="0" applyNumberFormat="1" applyFont="1" applyFill="1" applyBorder="1">
      <alignment vertical="center"/>
    </xf>
    <xf numFmtId="176" fontId="10" fillId="2" borderId="182" xfId="0" applyNumberFormat="1" applyFont="1" applyFill="1" applyBorder="1">
      <alignment vertical="center"/>
    </xf>
    <xf numFmtId="176" fontId="10" fillId="2" borderId="16" xfId="0" applyNumberFormat="1" applyFont="1" applyFill="1" applyBorder="1">
      <alignment vertical="center"/>
    </xf>
    <xf numFmtId="176" fontId="10" fillId="2" borderId="109" xfId="0" applyNumberFormat="1" applyFont="1" applyFill="1" applyBorder="1">
      <alignment vertical="center"/>
    </xf>
    <xf numFmtId="0" fontId="10" fillId="7" borderId="68" xfId="0" applyFont="1" applyFill="1" applyBorder="1" applyAlignment="1">
      <alignment vertical="center" wrapText="1"/>
    </xf>
    <xf numFmtId="178" fontId="10" fillId="2" borderId="14" xfId="0" applyNumberFormat="1" applyFont="1" applyFill="1" applyBorder="1">
      <alignment vertical="center"/>
    </xf>
    <xf numFmtId="176" fontId="10" fillId="2" borderId="0" xfId="0" applyNumberFormat="1" applyFont="1" applyFill="1" applyBorder="1">
      <alignment vertical="center"/>
    </xf>
    <xf numFmtId="176" fontId="10" fillId="2" borderId="14" xfId="0" applyNumberFormat="1" applyFont="1" applyFill="1" applyBorder="1">
      <alignment vertical="center"/>
    </xf>
    <xf numFmtId="176" fontId="10" fillId="2" borderId="29" xfId="0" applyNumberFormat="1" applyFont="1" applyFill="1" applyBorder="1">
      <alignment vertical="center"/>
    </xf>
    <xf numFmtId="178" fontId="10" fillId="2" borderId="5" xfId="0" applyNumberFormat="1" applyFont="1" applyFill="1" applyBorder="1">
      <alignment vertical="center"/>
    </xf>
    <xf numFmtId="176" fontId="10" fillId="2" borderId="15" xfId="0" applyNumberFormat="1" applyFont="1" applyFill="1" applyBorder="1">
      <alignment vertical="center"/>
    </xf>
    <xf numFmtId="176" fontId="10" fillId="2" borderId="5" xfId="0" applyNumberFormat="1" applyFont="1" applyFill="1" applyBorder="1">
      <alignment vertical="center"/>
    </xf>
    <xf numFmtId="176" fontId="10" fillId="2" borderId="111" xfId="0" applyNumberFormat="1" applyFont="1" applyFill="1" applyBorder="1">
      <alignment vertical="center"/>
    </xf>
    <xf numFmtId="179" fontId="10" fillId="2" borderId="182" xfId="4" applyNumberFormat="1" applyFont="1" applyFill="1" applyBorder="1">
      <alignment vertical="center"/>
    </xf>
    <xf numFmtId="179" fontId="10" fillId="2" borderId="15" xfId="4" applyNumberFormat="1" applyFont="1" applyFill="1" applyBorder="1">
      <alignment vertical="center"/>
    </xf>
    <xf numFmtId="185" fontId="10" fillId="2" borderId="116" xfId="0" applyNumberFormat="1" applyFont="1" applyFill="1" applyBorder="1" applyAlignment="1">
      <alignment vertical="center" wrapText="1"/>
    </xf>
    <xf numFmtId="185" fontId="10" fillId="2" borderId="17" xfId="0" applyNumberFormat="1" applyFont="1" applyFill="1" applyBorder="1" applyAlignment="1">
      <alignment vertical="center" wrapText="1"/>
    </xf>
    <xf numFmtId="185" fontId="10" fillId="2" borderId="28" xfId="0" applyNumberFormat="1" applyFont="1" applyFill="1" applyBorder="1" applyAlignment="1">
      <alignment vertical="center" wrapText="1"/>
    </xf>
    <xf numFmtId="185" fontId="10" fillId="2" borderId="16" xfId="0" applyNumberFormat="1" applyFont="1" applyFill="1" applyBorder="1" applyAlignment="1">
      <alignment vertical="center" wrapText="1"/>
    </xf>
    <xf numFmtId="185" fontId="10" fillId="2" borderId="5" xfId="0" applyNumberFormat="1" applyFont="1" applyFill="1" applyBorder="1" applyAlignment="1">
      <alignment vertical="center" wrapText="1"/>
    </xf>
    <xf numFmtId="185" fontId="10" fillId="4" borderId="31" xfId="0" applyNumberFormat="1" applyFont="1" applyFill="1" applyBorder="1" applyAlignment="1">
      <alignment vertical="center" wrapText="1"/>
    </xf>
    <xf numFmtId="0" fontId="10" fillId="5" borderId="66" xfId="0" applyFont="1" applyFill="1" applyBorder="1" applyAlignment="1">
      <alignment vertical="center" wrapText="1"/>
    </xf>
    <xf numFmtId="0" fontId="10" fillId="5" borderId="73" xfId="0" applyFont="1" applyFill="1" applyBorder="1" applyAlignment="1">
      <alignment vertical="center" wrapText="1"/>
    </xf>
    <xf numFmtId="0" fontId="10" fillId="6" borderId="63" xfId="0" applyFont="1" applyFill="1" applyBorder="1" applyAlignment="1">
      <alignment vertical="center" wrapText="1"/>
    </xf>
    <xf numFmtId="0" fontId="10" fillId="6" borderId="73" xfId="0" applyFont="1" applyFill="1" applyBorder="1" applyAlignment="1">
      <alignment vertical="center" wrapText="1"/>
    </xf>
    <xf numFmtId="0" fontId="14" fillId="2" borderId="0" xfId="0" applyFont="1" applyFill="1" applyBorder="1">
      <alignment vertical="center"/>
    </xf>
    <xf numFmtId="0" fontId="18" fillId="2" borderId="37" xfId="0" applyFont="1" applyFill="1" applyBorder="1" applyAlignment="1">
      <alignment vertical="center"/>
    </xf>
    <xf numFmtId="0" fontId="18" fillId="2" borderId="38" xfId="0" applyFont="1" applyFill="1" applyBorder="1" applyAlignment="1">
      <alignment vertical="center"/>
    </xf>
    <xf numFmtId="0" fontId="18" fillId="2" borderId="37" xfId="0" applyFont="1" applyFill="1" applyBorder="1" applyAlignment="1">
      <alignment horizontal="left" vertical="center"/>
    </xf>
    <xf numFmtId="0" fontId="18" fillId="2" borderId="37" xfId="0" applyFont="1" applyFill="1" applyBorder="1" applyAlignment="1">
      <alignment vertical="top"/>
    </xf>
    <xf numFmtId="0" fontId="10" fillId="7" borderId="73" xfId="0" applyFont="1" applyFill="1" applyBorder="1" applyAlignment="1">
      <alignment vertical="center" wrapText="1"/>
    </xf>
    <xf numFmtId="0" fontId="20" fillId="2" borderId="3" xfId="0" applyFont="1" applyFill="1" applyBorder="1" applyAlignment="1">
      <alignment horizontal="left" vertical="center" wrapText="1"/>
    </xf>
    <xf numFmtId="0" fontId="13" fillId="2" borderId="3" xfId="0" applyFont="1" applyFill="1" applyBorder="1" applyAlignment="1">
      <alignment horizontal="left" vertical="center" wrapText="1"/>
    </xf>
    <xf numFmtId="177" fontId="10" fillId="2" borderId="0" xfId="2" applyNumberFormat="1" applyFont="1" applyFill="1">
      <alignment vertical="center"/>
    </xf>
    <xf numFmtId="177" fontId="10" fillId="2" borderId="14" xfId="2" applyNumberFormat="1" applyFont="1" applyFill="1" applyBorder="1">
      <alignment vertical="center"/>
    </xf>
    <xf numFmtId="177" fontId="10" fillId="2" borderId="15" xfId="2" applyNumberFormat="1" applyFont="1" applyFill="1" applyBorder="1">
      <alignment vertical="center"/>
    </xf>
    <xf numFmtId="177" fontId="10" fillId="2" borderId="5" xfId="2" applyNumberFormat="1" applyFont="1" applyFill="1" applyBorder="1">
      <alignment vertical="center"/>
    </xf>
    <xf numFmtId="177" fontId="10" fillId="2" borderId="7" xfId="2" applyNumberFormat="1" applyFont="1" applyFill="1" applyBorder="1">
      <alignment vertical="center"/>
    </xf>
    <xf numFmtId="177" fontId="10" fillId="2" borderId="11" xfId="2" applyNumberFormat="1" applyFont="1" applyFill="1" applyBorder="1">
      <alignment vertical="center"/>
    </xf>
    <xf numFmtId="185" fontId="10" fillId="2" borderId="14" xfId="0" applyNumberFormat="1" applyFont="1" applyFill="1" applyBorder="1">
      <alignment vertical="center"/>
    </xf>
    <xf numFmtId="185" fontId="10" fillId="2" borderId="0" xfId="0" applyNumberFormat="1" applyFont="1" applyFill="1" applyBorder="1">
      <alignment vertical="center"/>
    </xf>
    <xf numFmtId="185" fontId="10" fillId="2" borderId="2" xfId="0" applyNumberFormat="1" applyFont="1" applyFill="1" applyBorder="1">
      <alignment vertical="center"/>
    </xf>
    <xf numFmtId="185" fontId="10" fillId="2" borderId="9" xfId="0" applyNumberFormat="1" applyFont="1" applyFill="1" applyBorder="1">
      <alignment vertical="center"/>
    </xf>
    <xf numFmtId="0" fontId="0" fillId="2" borderId="0" xfId="0" applyFill="1" applyAlignment="1">
      <alignment horizontal="center" vertical="center"/>
    </xf>
    <xf numFmtId="185" fontId="10" fillId="2" borderId="13" xfId="0" applyNumberFormat="1" applyFont="1" applyFill="1" applyBorder="1">
      <alignment vertical="center"/>
    </xf>
    <xf numFmtId="185" fontId="10" fillId="2" borderId="3" xfId="0" applyNumberFormat="1" applyFont="1" applyFill="1" applyBorder="1">
      <alignment vertical="center"/>
    </xf>
    <xf numFmtId="185" fontId="10" fillId="2" borderId="1" xfId="0" applyNumberFormat="1" applyFont="1" applyFill="1" applyBorder="1">
      <alignment vertical="center"/>
    </xf>
    <xf numFmtId="185" fontId="10" fillId="2" borderId="6" xfId="0" applyNumberFormat="1" applyFont="1" applyFill="1" applyBorder="1">
      <alignment vertical="center"/>
    </xf>
    <xf numFmtId="0" fontId="10" fillId="2" borderId="9" xfId="0" applyFont="1" applyFill="1" applyBorder="1" applyAlignment="1">
      <alignment horizontal="right" vertical="center"/>
    </xf>
    <xf numFmtId="0" fontId="10" fillId="2" borderId="5" xfId="0" applyFont="1" applyFill="1" applyBorder="1" applyAlignment="1">
      <alignment horizontal="center" vertical="center" wrapText="1"/>
    </xf>
    <xf numFmtId="0" fontId="10" fillId="2" borderId="13" xfId="0" applyNumberFormat="1" applyFont="1" applyFill="1" applyBorder="1" applyAlignment="1">
      <alignment horizontal="center" vertical="center"/>
    </xf>
    <xf numFmtId="0" fontId="10" fillId="2" borderId="10" xfId="0" applyNumberFormat="1" applyFont="1" applyFill="1" applyBorder="1" applyAlignment="1">
      <alignment horizontal="center" vertical="center"/>
    </xf>
    <xf numFmtId="185" fontId="10" fillId="2" borderId="0" xfId="2" applyNumberFormat="1" applyFont="1" applyFill="1">
      <alignment vertical="center"/>
    </xf>
    <xf numFmtId="185" fontId="10" fillId="2" borderId="12" xfId="2" applyNumberFormat="1" applyFont="1" applyFill="1" applyBorder="1">
      <alignment vertical="center"/>
    </xf>
    <xf numFmtId="185" fontId="10" fillId="2" borderId="14" xfId="2" applyNumberFormat="1" applyFont="1" applyFill="1" applyBorder="1">
      <alignment vertical="center"/>
    </xf>
    <xf numFmtId="185" fontId="10" fillId="2" borderId="15" xfId="2" applyNumberFormat="1" applyFont="1" applyFill="1" applyBorder="1">
      <alignment vertical="center"/>
    </xf>
    <xf numFmtId="185" fontId="10" fillId="2" borderId="5" xfId="2" applyNumberFormat="1" applyFont="1" applyFill="1" applyBorder="1">
      <alignment vertical="center"/>
    </xf>
    <xf numFmtId="185" fontId="10" fillId="2" borderId="11" xfId="2" applyNumberFormat="1" applyFont="1" applyFill="1" applyBorder="1">
      <alignment vertical="center"/>
    </xf>
    <xf numFmtId="186" fontId="10" fillId="2" borderId="0" xfId="2" applyNumberFormat="1" applyFont="1" applyFill="1">
      <alignment vertical="center"/>
    </xf>
    <xf numFmtId="186" fontId="10" fillId="2" borderId="12" xfId="2" applyNumberFormat="1" applyFont="1" applyFill="1" applyBorder="1">
      <alignment vertical="center"/>
    </xf>
    <xf numFmtId="186" fontId="10" fillId="2" borderId="14" xfId="2" applyNumberFormat="1" applyFont="1" applyFill="1" applyBorder="1">
      <alignment vertical="center"/>
    </xf>
    <xf numFmtId="186" fontId="10" fillId="2" borderId="15" xfId="2" applyNumberFormat="1" applyFont="1" applyFill="1" applyBorder="1">
      <alignment vertical="center"/>
    </xf>
    <xf numFmtId="186" fontId="10" fillId="2" borderId="5" xfId="2" applyNumberFormat="1" applyFont="1" applyFill="1" applyBorder="1">
      <alignment vertical="center"/>
    </xf>
    <xf numFmtId="185" fontId="10" fillId="2" borderId="14" xfId="0" applyNumberFormat="1" applyFont="1" applyFill="1" applyBorder="1" applyAlignment="1">
      <alignment vertical="center"/>
    </xf>
    <xf numFmtId="185" fontId="10" fillId="2" borderId="5" xfId="0" applyNumberFormat="1" applyFont="1" applyFill="1" applyBorder="1" applyAlignment="1">
      <alignment vertical="center"/>
    </xf>
    <xf numFmtId="185" fontId="10" fillId="2" borderId="11" xfId="0" applyNumberFormat="1" applyFont="1" applyFill="1" applyBorder="1" applyAlignment="1">
      <alignment vertical="center"/>
    </xf>
    <xf numFmtId="0" fontId="10" fillId="2" borderId="5" xfId="1" applyFont="1" applyFill="1" applyBorder="1" applyAlignment="1">
      <alignment horizontal="left" vertical="center"/>
    </xf>
    <xf numFmtId="0" fontId="10" fillId="2" borderId="14" xfId="1" applyFont="1" applyFill="1" applyBorder="1" applyAlignment="1">
      <alignment vertical="center"/>
    </xf>
    <xf numFmtId="0" fontId="20" fillId="2" borderId="14" xfId="1" applyFont="1" applyFill="1" applyBorder="1" applyAlignment="1">
      <alignment vertical="center"/>
    </xf>
    <xf numFmtId="0" fontId="10" fillId="2" borderId="2" xfId="1" applyFont="1" applyFill="1" applyBorder="1" applyAlignment="1">
      <alignment vertical="center"/>
    </xf>
    <xf numFmtId="0" fontId="10" fillId="2" borderId="11" xfId="1" applyFont="1" applyFill="1" applyBorder="1" applyAlignment="1">
      <alignment vertical="center"/>
    </xf>
    <xf numFmtId="0" fontId="20" fillId="2" borderId="0" xfId="0" applyFont="1" applyFill="1" applyBorder="1" applyAlignment="1">
      <alignment vertical="center" wrapText="1"/>
    </xf>
    <xf numFmtId="185" fontId="10" fillId="2" borderId="12" xfId="0" applyNumberFormat="1" applyFont="1" applyFill="1" applyBorder="1">
      <alignment vertical="center"/>
    </xf>
    <xf numFmtId="185" fontId="10" fillId="2" borderId="11" xfId="0" applyNumberFormat="1" applyFont="1" applyFill="1" applyBorder="1">
      <alignment vertical="center"/>
    </xf>
    <xf numFmtId="0" fontId="16" fillId="2" borderId="0" xfId="0" applyFont="1" applyFill="1" applyAlignment="1">
      <alignment vertical="center"/>
    </xf>
    <xf numFmtId="0" fontId="16" fillId="2" borderId="0" xfId="0" applyFont="1" applyFill="1" applyBorder="1" applyAlignment="1">
      <alignment vertical="center"/>
    </xf>
    <xf numFmtId="0" fontId="3" fillId="2" borderId="0" xfId="0" applyFont="1" applyFill="1" applyAlignment="1">
      <alignment vertical="center"/>
    </xf>
    <xf numFmtId="185" fontId="10" fillId="0" borderId="14" xfId="0" applyNumberFormat="1" applyFont="1" applyFill="1" applyBorder="1">
      <alignment vertical="center"/>
    </xf>
    <xf numFmtId="185" fontId="10" fillId="0" borderId="17" xfId="0" applyNumberFormat="1" applyFont="1" applyFill="1" applyBorder="1">
      <alignment vertical="center"/>
    </xf>
    <xf numFmtId="0" fontId="28" fillId="11" borderId="10" xfId="0" applyFont="1" applyFill="1" applyBorder="1" applyAlignment="1">
      <alignment horizontal="left" vertical="center"/>
    </xf>
    <xf numFmtId="0" fontId="28" fillId="11" borderId="0" xfId="0" applyFont="1" applyFill="1" applyBorder="1" applyAlignment="1">
      <alignment horizontal="left" vertical="center"/>
    </xf>
    <xf numFmtId="0" fontId="28" fillId="2" borderId="0" xfId="0" applyFont="1" applyFill="1" applyBorder="1" applyAlignment="1">
      <alignment horizontal="left" vertical="center"/>
    </xf>
    <xf numFmtId="0" fontId="28" fillId="12" borderId="10" xfId="0" applyFont="1" applyFill="1" applyBorder="1" applyAlignment="1">
      <alignment horizontal="left" vertical="center"/>
    </xf>
    <xf numFmtId="0" fontId="28" fillId="12" borderId="0" xfId="0" applyFont="1" applyFill="1" applyBorder="1" applyAlignment="1">
      <alignment horizontal="left" vertical="center"/>
    </xf>
    <xf numFmtId="0" fontId="28" fillId="10" borderId="0" xfId="0" applyFont="1" applyFill="1" applyBorder="1" applyAlignment="1">
      <alignment horizontal="left" vertical="center"/>
    </xf>
    <xf numFmtId="0" fontId="10" fillId="2" borderId="0" xfId="0" applyFont="1" applyFill="1" applyAlignment="1"/>
    <xf numFmtId="0" fontId="10" fillId="2" borderId="0" xfId="0" applyFont="1" applyFill="1" applyAlignment="1">
      <alignment horizontal="right"/>
    </xf>
    <xf numFmtId="0" fontId="10" fillId="2" borderId="0" xfId="0" applyFont="1" applyFill="1" applyBorder="1" applyAlignment="1">
      <alignment horizontal="center"/>
    </xf>
    <xf numFmtId="0" fontId="29" fillId="2" borderId="171" xfId="5" applyFont="1" applyFill="1" applyBorder="1" applyAlignment="1">
      <alignment vertical="center"/>
    </xf>
    <xf numFmtId="0" fontId="3" fillId="2" borderId="0" xfId="0" applyFont="1" applyFill="1" applyBorder="1" applyAlignment="1">
      <alignment horizontal="center" vertical="top" wrapText="1"/>
    </xf>
    <xf numFmtId="0" fontId="3" fillId="2" borderId="172" xfId="0" applyFont="1" applyFill="1" applyBorder="1" applyAlignment="1">
      <alignment vertical="top"/>
    </xf>
    <xf numFmtId="0" fontId="3" fillId="2" borderId="10" xfId="0" applyFont="1" applyFill="1" applyBorder="1" applyAlignment="1">
      <alignment horizontal="center" vertical="top" wrapText="1"/>
    </xf>
    <xf numFmtId="0" fontId="3" fillId="2" borderId="158" xfId="0" applyFont="1" applyFill="1" applyBorder="1" applyAlignment="1">
      <alignment horizontal="center" vertical="top" wrapText="1"/>
    </xf>
    <xf numFmtId="177" fontId="10" fillId="2" borderId="0" xfId="0" applyNumberFormat="1" applyFont="1" applyFill="1" applyBorder="1" applyAlignment="1">
      <alignment vertical="center"/>
    </xf>
    <xf numFmtId="0" fontId="3" fillId="2" borderId="173" xfId="0" applyFont="1" applyFill="1" applyBorder="1" applyAlignment="1">
      <alignment vertical="top"/>
    </xf>
    <xf numFmtId="0" fontId="3" fillId="2" borderId="5" xfId="0" applyFont="1" applyFill="1" applyBorder="1" applyAlignment="1">
      <alignment horizontal="center" vertical="top" wrapText="1"/>
    </xf>
    <xf numFmtId="0" fontId="3" fillId="2" borderId="4" xfId="0" applyFont="1" applyFill="1" applyBorder="1" applyAlignment="1">
      <alignment horizontal="center" vertical="top" wrapText="1"/>
    </xf>
    <xf numFmtId="0" fontId="3" fillId="2" borderId="30" xfId="0" applyFont="1" applyFill="1" applyBorder="1" applyAlignment="1">
      <alignment horizontal="center" vertical="top" wrapText="1"/>
    </xf>
    <xf numFmtId="0" fontId="10" fillId="17" borderId="170" xfId="0" applyFont="1" applyFill="1" applyBorder="1" applyAlignment="1">
      <alignment horizontal="center" vertical="center"/>
    </xf>
    <xf numFmtId="177" fontId="10" fillId="2" borderId="31" xfId="0" applyNumberFormat="1" applyFont="1" applyFill="1" applyBorder="1" applyAlignment="1">
      <alignment vertical="center"/>
    </xf>
    <xf numFmtId="177" fontId="10" fillId="2" borderId="32" xfId="0" applyNumberFormat="1" applyFont="1" applyFill="1" applyBorder="1" applyAlignment="1">
      <alignment vertical="center"/>
    </xf>
    <xf numFmtId="0" fontId="10" fillId="2" borderId="45" xfId="0" applyFont="1" applyFill="1" applyBorder="1" applyAlignment="1">
      <alignment horizontal="center" vertical="center"/>
    </xf>
    <xf numFmtId="0" fontId="10" fillId="2" borderId="30" xfId="0" applyFont="1" applyFill="1" applyBorder="1" applyAlignment="1">
      <alignment horizontal="center" vertical="center"/>
    </xf>
    <xf numFmtId="0" fontId="3" fillId="2" borderId="174" xfId="0" applyFont="1" applyFill="1" applyBorder="1" applyAlignment="1">
      <alignment vertical="center"/>
    </xf>
    <xf numFmtId="183" fontId="3" fillId="2" borderId="163" xfId="0" applyNumberFormat="1" applyFont="1" applyFill="1" applyBorder="1" applyAlignment="1">
      <alignment horizontal="right" vertical="center"/>
    </xf>
    <xf numFmtId="183" fontId="3" fillId="2" borderId="168" xfId="0" applyNumberFormat="1" applyFont="1" applyFill="1" applyBorder="1" applyAlignment="1">
      <alignment horizontal="right" vertical="center"/>
    </xf>
    <xf numFmtId="183" fontId="3" fillId="2" borderId="175" xfId="0" applyNumberFormat="1" applyFont="1" applyFill="1" applyBorder="1" applyAlignment="1">
      <alignment horizontal="right" vertical="center"/>
    </xf>
    <xf numFmtId="183" fontId="3" fillId="2" borderId="0" xfId="0" applyNumberFormat="1" applyFont="1" applyFill="1" applyBorder="1" applyAlignment="1">
      <alignment horizontal="right" vertical="center"/>
    </xf>
    <xf numFmtId="185" fontId="10" fillId="2" borderId="33" xfId="0" applyNumberFormat="1" applyFont="1" applyFill="1" applyBorder="1" applyAlignment="1">
      <alignment vertical="center"/>
    </xf>
    <xf numFmtId="185" fontId="10" fillId="2" borderId="29" xfId="0" applyNumberFormat="1" applyFont="1" applyFill="1" applyBorder="1" applyAlignment="1">
      <alignment vertical="center"/>
    </xf>
    <xf numFmtId="0" fontId="3" fillId="17" borderId="172" xfId="0" applyFont="1" applyFill="1" applyBorder="1" applyAlignment="1">
      <alignment vertical="center"/>
    </xf>
    <xf numFmtId="0" fontId="10" fillId="2" borderId="179" xfId="0" applyFont="1" applyFill="1" applyBorder="1" applyAlignment="1">
      <alignment vertical="center"/>
    </xf>
    <xf numFmtId="0" fontId="10" fillId="2" borderId="150" xfId="0" applyFont="1" applyFill="1" applyBorder="1" applyAlignment="1">
      <alignment horizontal="center" vertical="center"/>
    </xf>
    <xf numFmtId="0" fontId="10" fillId="2" borderId="117" xfId="0" applyFont="1" applyFill="1" applyBorder="1" applyAlignment="1">
      <alignment horizontal="center" vertical="center"/>
    </xf>
    <xf numFmtId="0" fontId="10" fillId="2" borderId="180" xfId="0" applyFont="1" applyFill="1" applyBorder="1" applyAlignment="1">
      <alignment horizontal="center" vertical="center"/>
    </xf>
    <xf numFmtId="0" fontId="3" fillId="2" borderId="172" xfId="0" applyFont="1" applyFill="1" applyBorder="1" applyAlignment="1">
      <alignment vertical="center"/>
    </xf>
    <xf numFmtId="183" fontId="3" fillId="2" borderId="164" xfId="0" applyNumberFormat="1" applyFont="1" applyFill="1" applyBorder="1" applyAlignment="1">
      <alignment horizontal="right" vertical="center"/>
    </xf>
    <xf numFmtId="183" fontId="3" fillId="2" borderId="166" xfId="0" applyNumberFormat="1" applyFont="1" applyFill="1" applyBorder="1" applyAlignment="1">
      <alignment horizontal="right" vertical="center"/>
    </xf>
    <xf numFmtId="183" fontId="3" fillId="2" borderId="176" xfId="0" applyNumberFormat="1" applyFont="1" applyFill="1" applyBorder="1" applyAlignment="1">
      <alignment horizontal="right" vertical="center"/>
    </xf>
    <xf numFmtId="0" fontId="10" fillId="16" borderId="33" xfId="0" applyFont="1" applyFill="1" applyBorder="1" applyAlignment="1">
      <alignment vertical="center"/>
    </xf>
    <xf numFmtId="177" fontId="10" fillId="2" borderId="14" xfId="0" applyNumberFormat="1" applyFont="1" applyFill="1" applyBorder="1" applyAlignment="1">
      <alignment vertical="center"/>
    </xf>
    <xf numFmtId="185" fontId="10" fillId="2" borderId="0" xfId="0" applyNumberFormat="1" applyFont="1" applyFill="1" applyBorder="1" applyAlignment="1">
      <alignment vertical="center"/>
    </xf>
    <xf numFmtId="0" fontId="3" fillId="16" borderId="172" xfId="0" applyFont="1" applyFill="1" applyBorder="1" applyAlignment="1">
      <alignment vertical="center"/>
    </xf>
    <xf numFmtId="183" fontId="3" fillId="2" borderId="13" xfId="0" applyNumberFormat="1" applyFont="1" applyFill="1" applyBorder="1" applyAlignment="1">
      <alignment horizontal="right" vertical="center"/>
    </xf>
    <xf numFmtId="183" fontId="3" fillId="2" borderId="35" xfId="0" applyNumberFormat="1" applyFont="1" applyFill="1" applyBorder="1" applyAlignment="1">
      <alignment horizontal="right" vertical="center"/>
    </xf>
    <xf numFmtId="183" fontId="3" fillId="2" borderId="165" xfId="0" applyNumberFormat="1" applyFont="1" applyFill="1" applyBorder="1" applyAlignment="1">
      <alignment horizontal="right" vertical="center"/>
    </xf>
    <xf numFmtId="183" fontId="3" fillId="2" borderId="167" xfId="0" applyNumberFormat="1" applyFont="1" applyFill="1" applyBorder="1" applyAlignment="1">
      <alignment horizontal="right" vertical="center"/>
    </xf>
    <xf numFmtId="183" fontId="3" fillId="2" borderId="177" xfId="0" applyNumberFormat="1" applyFont="1" applyFill="1" applyBorder="1" applyAlignment="1">
      <alignment horizontal="right" vertical="center"/>
    </xf>
    <xf numFmtId="0" fontId="10" fillId="2" borderId="36" xfId="0" applyFont="1" applyFill="1" applyBorder="1" applyAlignment="1">
      <alignment horizontal="center" vertical="center"/>
    </xf>
    <xf numFmtId="185" fontId="10" fillId="2" borderId="128" xfId="0" applyNumberFormat="1" applyFont="1" applyFill="1" applyBorder="1" applyAlignment="1">
      <alignment vertical="center"/>
    </xf>
    <xf numFmtId="177" fontId="10" fillId="2" borderId="128" xfId="0" applyNumberFormat="1" applyFont="1" applyFill="1" applyBorder="1" applyAlignment="1">
      <alignment vertical="center"/>
    </xf>
    <xf numFmtId="185" fontId="10" fillId="2" borderId="31" xfId="0" applyNumberFormat="1" applyFont="1" applyFill="1" applyBorder="1" applyAlignment="1">
      <alignment vertical="center"/>
    </xf>
    <xf numFmtId="183" fontId="3" fillId="2" borderId="13" xfId="0" applyNumberFormat="1" applyFont="1" applyFill="1" applyBorder="1" applyAlignment="1">
      <alignment horizontal="right" vertical="top"/>
    </xf>
    <xf numFmtId="183" fontId="3" fillId="2" borderId="0" xfId="0" applyNumberFormat="1" applyFont="1" applyFill="1" applyBorder="1" applyAlignment="1">
      <alignment horizontal="right" vertical="top"/>
    </xf>
    <xf numFmtId="183" fontId="3" fillId="2" borderId="35" xfId="0" applyNumberFormat="1" applyFont="1" applyFill="1" applyBorder="1" applyAlignment="1">
      <alignment horizontal="right" vertical="top"/>
    </xf>
    <xf numFmtId="0" fontId="3" fillId="16" borderId="178" xfId="0" applyFont="1" applyFill="1" applyBorder="1" applyAlignment="1">
      <alignment vertical="center"/>
    </xf>
    <xf numFmtId="183" fontId="3" fillId="2" borderId="91" xfId="0" applyNumberFormat="1" applyFont="1" applyFill="1" applyBorder="1" applyAlignment="1">
      <alignment horizontal="right" vertical="center"/>
    </xf>
    <xf numFmtId="183" fontId="3" fillId="2" borderId="133" xfId="0" applyNumberFormat="1" applyFont="1" applyFill="1" applyBorder="1" applyAlignment="1">
      <alignment horizontal="right" vertical="center"/>
    </xf>
    <xf numFmtId="183" fontId="3" fillId="2" borderId="92" xfId="0" applyNumberFormat="1" applyFont="1" applyFill="1" applyBorder="1" applyAlignment="1">
      <alignment horizontal="right" vertical="center"/>
    </xf>
    <xf numFmtId="185" fontId="10" fillId="2" borderId="74" xfId="0" applyNumberFormat="1" applyFont="1" applyFill="1" applyBorder="1" applyAlignment="1">
      <alignment vertical="center"/>
    </xf>
    <xf numFmtId="185" fontId="10" fillId="2" borderId="134" xfId="0" applyNumberFormat="1" applyFont="1" applyFill="1" applyBorder="1" applyAlignment="1">
      <alignment vertical="center"/>
    </xf>
    <xf numFmtId="0" fontId="10" fillId="16" borderId="0" xfId="0" applyFont="1" applyFill="1" applyAlignment="1"/>
    <xf numFmtId="0" fontId="15" fillId="16" borderId="172" xfId="0" applyFont="1" applyFill="1" applyBorder="1" applyAlignment="1">
      <alignment vertical="center"/>
    </xf>
    <xf numFmtId="0" fontId="20" fillId="16" borderId="33" xfId="0" applyFont="1" applyFill="1" applyBorder="1" applyAlignment="1">
      <alignment vertical="center"/>
    </xf>
    <xf numFmtId="0" fontId="13" fillId="16" borderId="33" xfId="0" applyFont="1" applyFill="1" applyBorder="1" applyAlignment="1">
      <alignment vertical="center"/>
    </xf>
    <xf numFmtId="0" fontId="10" fillId="2" borderId="169" xfId="0" applyFont="1" applyFill="1" applyBorder="1" applyAlignment="1">
      <alignment horizontal="center" vertical="center"/>
    </xf>
    <xf numFmtId="0" fontId="10" fillId="2" borderId="151" xfId="0" applyFont="1" applyFill="1" applyBorder="1" applyAlignment="1">
      <alignment horizontal="center" vertical="center"/>
    </xf>
    <xf numFmtId="0" fontId="10" fillId="2" borderId="10" xfId="0" applyFont="1" applyFill="1" applyBorder="1" applyAlignment="1">
      <alignment vertical="top" wrapText="1"/>
    </xf>
    <xf numFmtId="0" fontId="3" fillId="2" borderId="0" xfId="0" applyFont="1" applyFill="1" applyBorder="1" applyAlignment="1">
      <alignment vertical="center"/>
    </xf>
    <xf numFmtId="0" fontId="3" fillId="2" borderId="0" xfId="0" applyFont="1" applyFill="1" applyAlignment="1">
      <alignment horizontal="right" vertical="center"/>
    </xf>
    <xf numFmtId="0" fontId="3" fillId="2" borderId="13" xfId="0" applyFont="1" applyFill="1" applyBorder="1" applyAlignment="1">
      <alignment horizontal="center" vertical="top" wrapText="1"/>
    </xf>
    <xf numFmtId="0" fontId="3" fillId="2" borderId="1" xfId="0" applyFont="1" applyFill="1" applyBorder="1" applyAlignment="1">
      <alignment horizontal="center" vertical="top" wrapText="1"/>
    </xf>
    <xf numFmtId="183" fontId="3" fillId="2" borderId="9" xfId="0" applyNumberFormat="1" applyFont="1" applyFill="1" applyBorder="1" applyAlignment="1">
      <alignment horizontal="right" vertical="center"/>
    </xf>
    <xf numFmtId="0" fontId="3" fillId="2" borderId="0" xfId="0" applyFont="1" applyFill="1" applyBorder="1" applyAlignment="1"/>
    <xf numFmtId="0" fontId="3" fillId="2" borderId="0" xfId="0" applyFont="1" applyFill="1" applyAlignment="1"/>
    <xf numFmtId="0" fontId="3" fillId="2" borderId="12" xfId="0" applyFont="1" applyFill="1" applyBorder="1" applyAlignment="1">
      <alignment vertical="top" wrapText="1"/>
    </xf>
    <xf numFmtId="0" fontId="3" fillId="2" borderId="10" xfId="0" applyFont="1" applyFill="1" applyBorder="1" applyAlignment="1">
      <alignment vertical="top" wrapText="1"/>
    </xf>
    <xf numFmtId="0" fontId="3" fillId="2" borderId="8" xfId="0" applyFont="1" applyFill="1" applyBorder="1" applyAlignment="1">
      <alignment vertical="top" wrapText="1"/>
    </xf>
    <xf numFmtId="183" fontId="3" fillId="2" borderId="12" xfId="0" applyNumberFormat="1" applyFont="1" applyFill="1" applyBorder="1" applyAlignment="1">
      <alignment horizontal="right" vertical="center"/>
    </xf>
    <xf numFmtId="183" fontId="3" fillId="2" borderId="10" xfId="0" applyNumberFormat="1" applyFont="1" applyFill="1" applyBorder="1" applyAlignment="1">
      <alignment horizontal="right" vertical="center"/>
    </xf>
    <xf numFmtId="183" fontId="3" fillId="2" borderId="1" xfId="0" applyNumberFormat="1" applyFont="1" applyFill="1" applyBorder="1" applyAlignment="1">
      <alignment horizontal="right" vertical="center"/>
    </xf>
    <xf numFmtId="0" fontId="29" fillId="2" borderId="11" xfId="5" applyFont="1" applyFill="1" applyBorder="1" applyAlignment="1">
      <alignment vertical="center"/>
    </xf>
    <xf numFmtId="0" fontId="3" fillId="2" borderId="8" xfId="0" applyFont="1" applyFill="1" applyBorder="1" applyAlignment="1">
      <alignment horizontal="center" vertical="top" wrapText="1"/>
    </xf>
    <xf numFmtId="0" fontId="3" fillId="2" borderId="14" xfId="0" applyFont="1" applyFill="1" applyBorder="1" applyAlignment="1">
      <alignment vertical="top"/>
    </xf>
    <xf numFmtId="0" fontId="3" fillId="2" borderId="2" xfId="0" applyFont="1" applyFill="1" applyBorder="1" applyAlignment="1">
      <alignment vertical="top"/>
    </xf>
    <xf numFmtId="0" fontId="30" fillId="2" borderId="11" xfId="0" applyFont="1" applyFill="1" applyBorder="1" applyAlignment="1">
      <alignment vertical="center"/>
    </xf>
    <xf numFmtId="183" fontId="3" fillId="2" borderId="3" xfId="0" applyNumberFormat="1" applyFont="1" applyFill="1" applyBorder="1" applyAlignment="1">
      <alignment horizontal="right" vertical="center"/>
    </xf>
    <xf numFmtId="0" fontId="3" fillId="2" borderId="14" xfId="0" applyFont="1" applyFill="1" applyBorder="1" applyAlignment="1">
      <alignment vertical="center"/>
    </xf>
    <xf numFmtId="183" fontId="3" fillId="2" borderId="196" xfId="0" applyNumberFormat="1" applyFont="1" applyFill="1" applyBorder="1" applyAlignment="1">
      <alignment horizontal="right" vertical="center"/>
    </xf>
    <xf numFmtId="183" fontId="3" fillId="2" borderId="197" xfId="0" applyNumberFormat="1" applyFont="1" applyFill="1" applyBorder="1" applyAlignment="1">
      <alignment horizontal="right" vertical="center"/>
    </xf>
    <xf numFmtId="183" fontId="3" fillId="2" borderId="198" xfId="0" applyNumberFormat="1" applyFont="1" applyFill="1" applyBorder="1" applyAlignment="1">
      <alignment horizontal="right" vertical="center"/>
    </xf>
    <xf numFmtId="0" fontId="3" fillId="2" borderId="13" xfId="0" applyFont="1" applyFill="1" applyBorder="1" applyAlignment="1">
      <alignment vertical="center"/>
    </xf>
    <xf numFmtId="0" fontId="22" fillId="2" borderId="14" xfId="0" applyFont="1" applyFill="1" applyBorder="1" applyAlignment="1">
      <alignment vertical="center"/>
    </xf>
    <xf numFmtId="183" fontId="3" fillId="2" borderId="3" xfId="0" applyNumberFormat="1" applyFont="1" applyFill="1" applyBorder="1" applyAlignment="1">
      <alignment horizontal="right" vertical="top"/>
    </xf>
    <xf numFmtId="0" fontId="15" fillId="2" borderId="14" xfId="0" applyFont="1" applyFill="1" applyBorder="1" applyAlignment="1">
      <alignment vertical="center"/>
    </xf>
    <xf numFmtId="0" fontId="3" fillId="2" borderId="2" xfId="0" applyFont="1" applyFill="1" applyBorder="1" applyAlignment="1">
      <alignment vertical="center"/>
    </xf>
    <xf numFmtId="183" fontId="3" fillId="2" borderId="6" xfId="0" applyNumberFormat="1" applyFont="1" applyFill="1" applyBorder="1" applyAlignment="1">
      <alignment horizontal="right" vertical="center"/>
    </xf>
    <xf numFmtId="185" fontId="10" fillId="2" borderId="3" xfId="0" applyNumberFormat="1" applyFont="1" applyFill="1" applyBorder="1" applyAlignment="1">
      <alignment vertical="center"/>
    </xf>
    <xf numFmtId="185" fontId="10" fillId="2" borderId="15" xfId="0" applyNumberFormat="1" applyFont="1" applyFill="1" applyBorder="1" applyAlignment="1">
      <alignment vertical="center"/>
    </xf>
    <xf numFmtId="185" fontId="10" fillId="2" borderId="7" xfId="0" applyNumberFormat="1" applyFont="1" applyFill="1" applyBorder="1" applyAlignment="1">
      <alignment vertical="center"/>
    </xf>
    <xf numFmtId="185" fontId="10" fillId="2" borderId="0" xfId="1" applyNumberFormat="1" applyFont="1" applyFill="1" applyBorder="1" applyAlignment="1">
      <alignment vertical="center"/>
    </xf>
    <xf numFmtId="185" fontId="10" fillId="2" borderId="3" xfId="1" applyNumberFormat="1" applyFont="1" applyFill="1" applyBorder="1" applyAlignment="1">
      <alignment vertical="center"/>
    </xf>
    <xf numFmtId="185" fontId="10" fillId="2" borderId="15" xfId="1" applyNumberFormat="1" applyFont="1" applyFill="1" applyBorder="1" applyAlignment="1">
      <alignment vertical="center"/>
    </xf>
    <xf numFmtId="185" fontId="10" fillId="2" borderId="7" xfId="1" applyNumberFormat="1" applyFont="1" applyFill="1" applyBorder="1" applyAlignment="1">
      <alignment vertical="center"/>
    </xf>
    <xf numFmtId="177" fontId="10" fillId="0" borderId="115" xfId="0" applyNumberFormat="1" applyFont="1" applyFill="1" applyBorder="1">
      <alignment vertical="center"/>
    </xf>
    <xf numFmtId="177" fontId="10" fillId="0" borderId="96" xfId="0" applyNumberFormat="1" applyFont="1" applyFill="1" applyBorder="1">
      <alignment vertical="center"/>
    </xf>
    <xf numFmtId="177" fontId="10" fillId="0" borderId="112" xfId="0" applyNumberFormat="1" applyFont="1" applyFill="1" applyBorder="1">
      <alignment vertical="center"/>
    </xf>
    <xf numFmtId="177" fontId="10" fillId="0" borderId="191" xfId="0" applyNumberFormat="1" applyFont="1" applyFill="1" applyBorder="1">
      <alignment vertical="center"/>
    </xf>
    <xf numFmtId="177" fontId="10" fillId="0" borderId="195" xfId="0" applyNumberFormat="1" applyFont="1" applyFill="1" applyBorder="1">
      <alignment vertical="center"/>
    </xf>
    <xf numFmtId="177" fontId="10" fillId="0" borderId="192" xfId="0" applyNumberFormat="1" applyFont="1" applyFill="1" applyBorder="1">
      <alignment vertical="center"/>
    </xf>
    <xf numFmtId="177" fontId="10" fillId="0" borderId="101" xfId="0" applyNumberFormat="1" applyFont="1" applyFill="1" applyBorder="1">
      <alignment vertical="center"/>
    </xf>
    <xf numFmtId="176" fontId="10" fillId="2" borderId="142" xfId="0" applyNumberFormat="1" applyFont="1" applyFill="1" applyBorder="1" applyAlignment="1">
      <alignment horizontal="right" vertical="center"/>
    </xf>
    <xf numFmtId="176" fontId="10" fillId="2" borderId="30" xfId="0" applyNumberFormat="1" applyFont="1" applyFill="1" applyBorder="1" applyAlignment="1">
      <alignment horizontal="right" vertical="center"/>
    </xf>
    <xf numFmtId="176" fontId="10" fillId="0" borderId="145" xfId="2" applyNumberFormat="1" applyFont="1" applyFill="1" applyBorder="1" applyAlignment="1">
      <alignment horizontal="right" vertical="center"/>
    </xf>
    <xf numFmtId="176" fontId="10" fillId="0" borderId="31" xfId="2" applyNumberFormat="1" applyFont="1" applyFill="1" applyBorder="1" applyAlignment="1">
      <alignment horizontal="right" vertical="center"/>
    </xf>
    <xf numFmtId="176" fontId="10" fillId="0" borderId="32" xfId="0" applyNumberFormat="1" applyFont="1" applyFill="1" applyBorder="1" applyAlignment="1">
      <alignment horizontal="right" vertical="center"/>
    </xf>
    <xf numFmtId="176" fontId="10" fillId="2" borderId="142" xfId="0" applyNumberFormat="1" applyFont="1" applyFill="1" applyBorder="1" applyAlignment="1">
      <alignment vertical="center"/>
    </xf>
    <xf numFmtId="176" fontId="10" fillId="2" borderId="30" xfId="0" applyNumberFormat="1" applyFont="1" applyFill="1" applyBorder="1" applyAlignment="1">
      <alignment vertical="center"/>
    </xf>
    <xf numFmtId="176" fontId="10" fillId="2" borderId="145" xfId="2" applyNumberFormat="1" applyFont="1" applyFill="1" applyBorder="1" applyAlignment="1">
      <alignment vertical="center"/>
    </xf>
    <xf numFmtId="176" fontId="10" fillId="2" borderId="31" xfId="2" applyNumberFormat="1" applyFont="1" applyFill="1" applyBorder="1" applyAlignment="1">
      <alignment vertical="center"/>
    </xf>
    <xf numFmtId="176" fontId="10" fillId="2" borderId="32" xfId="0" applyNumberFormat="1" applyFont="1" applyFill="1" applyBorder="1" applyAlignment="1">
      <alignment vertical="center"/>
    </xf>
    <xf numFmtId="176" fontId="10" fillId="2" borderId="49" xfId="2" applyNumberFormat="1" applyFont="1" applyFill="1" applyBorder="1" applyAlignment="1">
      <alignment vertical="center"/>
    </xf>
    <xf numFmtId="176" fontId="10" fillId="2" borderId="29" xfId="2" applyNumberFormat="1" applyFont="1" applyFill="1" applyBorder="1" applyAlignment="1">
      <alignment vertical="center"/>
    </xf>
    <xf numFmtId="176" fontId="10" fillId="14" borderId="29" xfId="2" applyNumberFormat="1" applyFont="1" applyFill="1" applyBorder="1" applyAlignment="1">
      <alignment vertical="center"/>
    </xf>
    <xf numFmtId="176" fontId="10" fillId="2" borderId="34" xfId="2" applyNumberFormat="1" applyFont="1" applyFill="1" applyBorder="1" applyAlignment="1">
      <alignment vertical="center"/>
    </xf>
    <xf numFmtId="176" fontId="10" fillId="2" borderId="87" xfId="2" applyNumberFormat="1" applyFont="1" applyFill="1" applyBorder="1" applyAlignment="1">
      <alignment vertical="center"/>
    </xf>
    <xf numFmtId="176" fontId="10" fillId="4" borderId="32" xfId="2" applyNumberFormat="1" applyFont="1" applyFill="1" applyBorder="1" applyAlignment="1">
      <alignment vertical="center"/>
    </xf>
    <xf numFmtId="176" fontId="10" fillId="2" borderId="47" xfId="2" applyNumberFormat="1" applyFont="1" applyFill="1" applyBorder="1" applyAlignment="1">
      <alignment vertical="center"/>
    </xf>
    <xf numFmtId="176" fontId="10" fillId="2" borderId="33" xfId="2" applyNumberFormat="1" applyFont="1" applyFill="1" applyBorder="1" applyAlignment="1">
      <alignment vertical="center"/>
    </xf>
    <xf numFmtId="176" fontId="10" fillId="14" borderId="33" xfId="2" applyNumberFormat="1" applyFont="1" applyFill="1" applyBorder="1" applyAlignment="1">
      <alignment vertical="center"/>
    </xf>
    <xf numFmtId="176" fontId="10" fillId="14" borderId="13" xfId="2" applyNumberFormat="1" applyFont="1" applyFill="1" applyBorder="1" applyAlignment="1">
      <alignment vertical="center"/>
    </xf>
    <xf numFmtId="176" fontId="10" fillId="2" borderId="156" xfId="2" applyNumberFormat="1" applyFont="1" applyFill="1" applyBorder="1" applyAlignment="1">
      <alignment vertical="center"/>
    </xf>
    <xf numFmtId="176" fontId="10" fillId="2" borderId="84" xfId="2" applyNumberFormat="1" applyFont="1" applyFill="1" applyBorder="1" applyAlignment="1">
      <alignment vertical="center"/>
    </xf>
    <xf numFmtId="176" fontId="10" fillId="2" borderId="27" xfId="2" applyNumberFormat="1" applyFont="1" applyFill="1" applyBorder="1" applyAlignment="1">
      <alignment vertical="center"/>
    </xf>
    <xf numFmtId="176" fontId="10" fillId="4" borderId="36" xfId="2" applyNumberFormat="1" applyFont="1" applyFill="1" applyBorder="1" applyAlignment="1">
      <alignment vertical="center"/>
    </xf>
    <xf numFmtId="176" fontId="10" fillId="4" borderId="127" xfId="2" applyNumberFormat="1" applyFont="1" applyFill="1" applyBorder="1" applyAlignment="1">
      <alignment vertical="center"/>
    </xf>
    <xf numFmtId="176" fontId="10" fillId="2" borderId="119" xfId="0" applyNumberFormat="1" applyFont="1" applyFill="1" applyBorder="1" applyAlignment="1">
      <alignment horizontal="right" vertical="center"/>
    </xf>
    <xf numFmtId="176" fontId="10" fillId="2" borderId="53" xfId="0" applyNumberFormat="1" applyFont="1" applyFill="1" applyBorder="1" applyAlignment="1">
      <alignment horizontal="right" vertical="center"/>
    </xf>
    <xf numFmtId="176" fontId="10" fillId="2" borderId="87" xfId="0" applyNumberFormat="1" applyFont="1" applyFill="1" applyBorder="1" applyAlignment="1">
      <alignment horizontal="right" vertical="center"/>
    </xf>
    <xf numFmtId="176" fontId="10" fillId="2" borderId="193" xfId="0" applyNumberFormat="1" applyFont="1" applyFill="1" applyBorder="1" applyAlignment="1">
      <alignment horizontal="right" vertical="center"/>
    </xf>
    <xf numFmtId="176" fontId="10" fillId="2" borderId="194" xfId="0" applyNumberFormat="1" applyFont="1" applyFill="1" applyBorder="1" applyAlignment="1">
      <alignment horizontal="right" vertical="center"/>
    </xf>
    <xf numFmtId="176" fontId="10" fillId="2" borderId="32" xfId="0" applyNumberFormat="1" applyFont="1" applyFill="1" applyBorder="1" applyAlignment="1">
      <alignment horizontal="right" vertical="center"/>
    </xf>
    <xf numFmtId="176" fontId="10" fillId="2" borderId="55" xfId="0" applyNumberFormat="1" applyFont="1" applyFill="1" applyBorder="1">
      <alignment vertical="center"/>
    </xf>
    <xf numFmtId="176" fontId="10" fillId="2" borderId="49" xfId="0" applyNumberFormat="1" applyFont="1" applyFill="1" applyBorder="1">
      <alignment vertical="center"/>
    </xf>
    <xf numFmtId="176" fontId="10" fillId="2" borderId="30" xfId="0" applyNumberFormat="1" applyFont="1" applyFill="1" applyBorder="1">
      <alignment vertical="center"/>
    </xf>
    <xf numFmtId="38" fontId="10" fillId="2" borderId="35" xfId="2" applyFont="1" applyFill="1" applyBorder="1" applyAlignment="1">
      <alignment vertical="center"/>
    </xf>
    <xf numFmtId="38" fontId="10" fillId="2" borderId="108" xfId="2" applyFont="1" applyFill="1" applyBorder="1" applyAlignment="1">
      <alignment vertical="center"/>
    </xf>
    <xf numFmtId="0" fontId="3" fillId="2" borderId="12" xfId="0" applyFont="1" applyFill="1" applyBorder="1" applyAlignment="1">
      <alignment horizontal="center" vertical="top" wrapText="1"/>
    </xf>
    <xf numFmtId="0" fontId="10" fillId="2" borderId="0" xfId="0" applyFont="1" applyFill="1" applyAlignment="1">
      <alignment vertical="top"/>
    </xf>
    <xf numFmtId="0" fontId="10" fillId="5" borderId="199" xfId="0" applyFont="1" applyFill="1" applyBorder="1" applyAlignment="1">
      <alignment horizontal="center" vertical="center"/>
    </xf>
    <xf numFmtId="185" fontId="10" fillId="0" borderId="28" xfId="0" applyNumberFormat="1" applyFont="1" applyFill="1" applyBorder="1">
      <alignment vertical="center"/>
    </xf>
    <xf numFmtId="180" fontId="10" fillId="0" borderId="87" xfId="0" applyNumberFormat="1" applyFont="1" applyFill="1" applyBorder="1">
      <alignment vertical="center"/>
    </xf>
    <xf numFmtId="180" fontId="10" fillId="0" borderId="53" xfId="0" applyNumberFormat="1" applyFont="1" applyFill="1" applyBorder="1" applyAlignment="1">
      <alignment horizontal="right" vertical="center"/>
    </xf>
    <xf numFmtId="176" fontId="10" fillId="3" borderId="6" xfId="2" applyNumberFormat="1" applyFont="1" applyFill="1" applyBorder="1" applyAlignment="1" applyProtection="1">
      <alignment horizontal="right" vertical="center"/>
      <protection locked="0"/>
    </xf>
    <xf numFmtId="176" fontId="10" fillId="3" borderId="2" xfId="2" applyNumberFormat="1" applyFont="1" applyFill="1" applyBorder="1" applyAlignment="1" applyProtection="1">
      <alignment horizontal="right" vertical="center"/>
      <protection locked="0"/>
    </xf>
    <xf numFmtId="176" fontId="10" fillId="3" borderId="7" xfId="2" applyNumberFormat="1" applyFont="1" applyFill="1" applyBorder="1" applyAlignment="1" applyProtection="1">
      <alignment horizontal="right" vertical="center"/>
      <protection locked="0"/>
    </xf>
    <xf numFmtId="176" fontId="10" fillId="3" borderId="5" xfId="2" applyNumberFormat="1" applyFont="1" applyFill="1" applyBorder="1" applyAlignment="1" applyProtection="1">
      <alignment horizontal="right" vertical="center"/>
      <protection locked="0"/>
    </xf>
    <xf numFmtId="176" fontId="10" fillId="3" borderId="142" xfId="2" applyNumberFormat="1" applyFont="1" applyFill="1" applyBorder="1" applyAlignment="1" applyProtection="1">
      <alignment horizontal="right" vertical="center"/>
      <protection locked="0"/>
    </xf>
    <xf numFmtId="176" fontId="10" fillId="3" borderId="145" xfId="2" applyNumberFormat="1" applyFont="1" applyFill="1" applyBorder="1" applyAlignment="1" applyProtection="1">
      <alignment horizontal="right" vertical="center"/>
      <protection locked="0"/>
    </xf>
    <xf numFmtId="176" fontId="10" fillId="3" borderId="31" xfId="2" applyNumberFormat="1" applyFont="1" applyFill="1" applyBorder="1" applyAlignment="1" applyProtection="1">
      <alignment horizontal="right" vertical="center"/>
      <protection locked="0"/>
    </xf>
    <xf numFmtId="176" fontId="10" fillId="3" borderId="32" xfId="2" applyNumberFormat="1" applyFont="1" applyFill="1" applyBorder="1" applyAlignment="1" applyProtection="1">
      <alignment horizontal="right" vertical="center"/>
      <protection locked="0"/>
    </xf>
    <xf numFmtId="176" fontId="10" fillId="3" borderId="6" xfId="2" applyNumberFormat="1" applyFont="1" applyFill="1" applyBorder="1" applyAlignment="1" applyProtection="1">
      <alignment vertical="center"/>
      <protection locked="0"/>
    </xf>
    <xf numFmtId="176" fontId="10" fillId="3" borderId="2" xfId="2" applyNumberFormat="1" applyFont="1" applyFill="1" applyBorder="1" applyAlignment="1" applyProtection="1">
      <alignment vertical="center"/>
      <protection locked="0"/>
    </xf>
    <xf numFmtId="176" fontId="10" fillId="3" borderId="7" xfId="2" applyNumberFormat="1" applyFont="1" applyFill="1" applyBorder="1" applyAlignment="1" applyProtection="1">
      <alignment vertical="center"/>
      <protection locked="0"/>
    </xf>
    <xf numFmtId="176" fontId="10" fillId="3" borderId="5" xfId="2" applyNumberFormat="1" applyFont="1" applyFill="1" applyBorder="1" applyAlignment="1" applyProtection="1">
      <alignment vertical="center"/>
      <protection locked="0"/>
    </xf>
    <xf numFmtId="176" fontId="10" fillId="3" borderId="155" xfId="2" applyNumberFormat="1" applyFont="1" applyFill="1" applyBorder="1" applyAlignment="1" applyProtection="1">
      <alignment vertical="center"/>
      <protection locked="0"/>
    </xf>
    <xf numFmtId="176" fontId="10" fillId="3" borderId="14" xfId="2" applyNumberFormat="1" applyFont="1" applyFill="1" applyBorder="1" applyAlignment="1" applyProtection="1">
      <alignment vertical="center"/>
      <protection locked="0"/>
    </xf>
    <xf numFmtId="176" fontId="10" fillId="3" borderId="157" xfId="2" applyNumberFormat="1" applyFont="1" applyFill="1" applyBorder="1" applyAlignment="1" applyProtection="1">
      <alignment vertical="center"/>
      <protection locked="0"/>
    </xf>
    <xf numFmtId="176" fontId="10" fillId="3" borderId="11" xfId="2" applyNumberFormat="1" applyFont="1" applyFill="1" applyBorder="1" applyAlignment="1" applyProtection="1">
      <alignment vertical="center"/>
      <protection locked="0"/>
    </xf>
    <xf numFmtId="176" fontId="10" fillId="3" borderId="159" xfId="2" applyNumberFormat="1" applyFont="1" applyFill="1" applyBorder="1" applyAlignment="1" applyProtection="1">
      <alignment vertical="center"/>
      <protection locked="0"/>
    </xf>
    <xf numFmtId="176" fontId="10" fillId="3" borderId="28" xfId="2" applyNumberFormat="1" applyFont="1" applyFill="1" applyBorder="1" applyAlignment="1" applyProtection="1">
      <alignment vertical="center"/>
      <protection locked="0"/>
    </xf>
    <xf numFmtId="182" fontId="10" fillId="3" borderId="135" xfId="4" applyNumberFormat="1" applyFont="1" applyFill="1" applyBorder="1" applyProtection="1">
      <alignment vertical="center"/>
      <protection locked="0"/>
    </xf>
    <xf numFmtId="9" fontId="10" fillId="3" borderId="133" xfId="4" applyFont="1" applyFill="1" applyBorder="1" applyProtection="1">
      <alignment vertical="center"/>
      <protection locked="0"/>
    </xf>
    <xf numFmtId="183" fontId="3" fillId="2" borderId="200" xfId="0" applyNumberFormat="1" applyFont="1" applyFill="1" applyBorder="1" applyAlignment="1">
      <alignment horizontal="right" vertical="center"/>
    </xf>
    <xf numFmtId="183" fontId="3" fillId="2" borderId="201" xfId="0" applyNumberFormat="1" applyFont="1" applyFill="1" applyBorder="1" applyAlignment="1">
      <alignment horizontal="right" vertical="center"/>
    </xf>
    <xf numFmtId="183" fontId="3" fillId="2" borderId="202" xfId="0" applyNumberFormat="1" applyFont="1" applyFill="1" applyBorder="1" applyAlignment="1">
      <alignment horizontal="right" vertical="center"/>
    </xf>
    <xf numFmtId="183" fontId="3" fillId="2" borderId="203" xfId="0" applyNumberFormat="1" applyFont="1" applyFill="1" applyBorder="1" applyAlignment="1">
      <alignment horizontal="right" vertical="center"/>
    </xf>
    <xf numFmtId="183" fontId="3" fillId="2" borderId="204" xfId="0" applyNumberFormat="1" applyFont="1" applyFill="1" applyBorder="1" applyAlignment="1">
      <alignment horizontal="right" vertical="center"/>
    </xf>
    <xf numFmtId="183" fontId="3" fillId="2" borderId="33" xfId="0" applyNumberFormat="1" applyFont="1" applyFill="1" applyBorder="1" applyAlignment="1">
      <alignment horizontal="right" vertical="center"/>
    </xf>
    <xf numFmtId="183" fontId="3" fillId="2" borderId="205" xfId="0" applyNumberFormat="1" applyFont="1" applyFill="1" applyBorder="1" applyAlignment="1">
      <alignment horizontal="right" vertical="center"/>
    </xf>
    <xf numFmtId="183" fontId="3" fillId="2" borderId="74" xfId="0" applyNumberFormat="1" applyFont="1" applyFill="1" applyBorder="1" applyAlignment="1">
      <alignment horizontal="right" vertical="center"/>
    </xf>
    <xf numFmtId="183" fontId="3" fillId="2" borderId="33" xfId="0" applyNumberFormat="1" applyFont="1" applyFill="1" applyBorder="1" applyAlignment="1">
      <alignment horizontal="right" vertical="top"/>
    </xf>
    <xf numFmtId="179" fontId="10" fillId="3" borderId="18" xfId="4" applyNumberFormat="1" applyFont="1" applyFill="1" applyBorder="1">
      <alignment vertical="center"/>
    </xf>
    <xf numFmtId="185" fontId="10" fillId="2" borderId="35" xfId="0" applyNumberFormat="1" applyFont="1" applyFill="1" applyBorder="1" applyAlignment="1">
      <alignment vertical="center"/>
    </xf>
    <xf numFmtId="185" fontId="10" fillId="15" borderId="35" xfId="0" applyNumberFormat="1" applyFont="1" applyFill="1" applyBorder="1" applyAlignment="1">
      <alignment vertical="center"/>
    </xf>
    <xf numFmtId="185" fontId="10" fillId="2" borderId="172" xfId="0" applyNumberFormat="1" applyFont="1" applyFill="1" applyBorder="1" applyAlignment="1">
      <alignment vertical="center"/>
    </xf>
    <xf numFmtId="185" fontId="10" fillId="15" borderId="172" xfId="0" applyNumberFormat="1" applyFont="1" applyFill="1" applyBorder="1" applyAlignment="1">
      <alignment vertical="center"/>
    </xf>
    <xf numFmtId="183" fontId="10" fillId="2" borderId="0" xfId="0" applyNumberFormat="1" applyFont="1" applyFill="1" applyAlignment="1"/>
    <xf numFmtId="185" fontId="10" fillId="2" borderId="0" xfId="0" applyNumberFormat="1" applyFont="1" applyFill="1" applyAlignment="1"/>
    <xf numFmtId="177" fontId="16" fillId="2" borderId="0" xfId="0" applyNumberFormat="1" applyFont="1" applyFill="1" applyBorder="1" applyAlignment="1">
      <alignment horizontal="center" vertical="center" shrinkToFit="1"/>
    </xf>
    <xf numFmtId="177" fontId="16" fillId="11" borderId="15" xfId="2" applyNumberFormat="1" applyFont="1" applyFill="1" applyBorder="1" applyAlignment="1">
      <alignment vertical="center" shrinkToFit="1"/>
    </xf>
    <xf numFmtId="177" fontId="16" fillId="11" borderId="15" xfId="0" applyNumberFormat="1" applyFont="1" applyFill="1" applyBorder="1" applyAlignment="1">
      <alignment vertical="center" shrinkToFit="1"/>
    </xf>
    <xf numFmtId="177" fontId="16" fillId="2" borderId="15" xfId="0" applyNumberFormat="1" applyFont="1" applyFill="1" applyBorder="1" applyAlignment="1">
      <alignment vertical="center" shrinkToFit="1"/>
    </xf>
    <xf numFmtId="177" fontId="16" fillId="12" borderId="15" xfId="0" applyNumberFormat="1" applyFont="1" applyFill="1" applyBorder="1" applyAlignment="1">
      <alignment vertical="center" shrinkToFit="1"/>
    </xf>
    <xf numFmtId="177" fontId="16" fillId="10" borderId="15" xfId="0" applyNumberFormat="1" applyFont="1" applyFill="1" applyBorder="1" applyAlignment="1">
      <alignment vertical="center" shrinkToFit="1"/>
    </xf>
    <xf numFmtId="176" fontId="10" fillId="2" borderId="24" xfId="2" applyNumberFormat="1" applyFont="1" applyFill="1" applyBorder="1" applyAlignment="1">
      <alignment vertical="center" shrinkToFit="1"/>
    </xf>
    <xf numFmtId="176" fontId="10" fillId="2" borderId="22" xfId="2" applyNumberFormat="1" applyFont="1" applyFill="1" applyBorder="1" applyAlignment="1">
      <alignment vertical="center" shrinkToFit="1"/>
    </xf>
    <xf numFmtId="176" fontId="10" fillId="2" borderId="58" xfId="2" applyNumberFormat="1" applyFont="1" applyFill="1" applyBorder="1" applyAlignment="1">
      <alignment vertical="center" shrinkToFit="1"/>
    </xf>
    <xf numFmtId="176" fontId="10" fillId="2" borderId="56" xfId="2" applyNumberFormat="1" applyFont="1" applyFill="1" applyBorder="1" applyAlignment="1">
      <alignment vertical="center" shrinkToFit="1"/>
    </xf>
    <xf numFmtId="176" fontId="10" fillId="2" borderId="25" xfId="2" applyNumberFormat="1" applyFont="1" applyFill="1" applyBorder="1" applyAlignment="1">
      <alignment vertical="center" shrinkToFit="1"/>
    </xf>
    <xf numFmtId="176" fontId="10" fillId="2" borderId="17" xfId="2" applyNumberFormat="1" applyFont="1" applyFill="1" applyBorder="1" applyAlignment="1">
      <alignment vertical="center" shrinkToFit="1"/>
    </xf>
    <xf numFmtId="176" fontId="10" fillId="2" borderId="51" xfId="2" applyNumberFormat="1" applyFont="1" applyFill="1" applyBorder="1" applyAlignment="1">
      <alignment vertical="center" shrinkToFit="1"/>
    </xf>
    <xf numFmtId="176" fontId="10" fillId="2" borderId="52" xfId="2" applyNumberFormat="1" applyFont="1" applyFill="1" applyBorder="1" applyAlignment="1">
      <alignment vertical="center" shrinkToFit="1"/>
    </xf>
    <xf numFmtId="176" fontId="10" fillId="2" borderId="76" xfId="2" applyNumberFormat="1" applyFont="1" applyFill="1" applyBorder="1" applyAlignment="1">
      <alignment vertical="center" shrinkToFit="1"/>
    </xf>
    <xf numFmtId="176" fontId="10" fillId="2" borderId="77" xfId="2" applyNumberFormat="1" applyFont="1" applyFill="1" applyBorder="1" applyAlignment="1">
      <alignment vertical="center" shrinkToFit="1"/>
    </xf>
    <xf numFmtId="176" fontId="10" fillId="2" borderId="79" xfId="2" applyNumberFormat="1" applyFont="1" applyFill="1" applyBorder="1" applyAlignment="1">
      <alignment vertical="center" shrinkToFit="1"/>
    </xf>
    <xf numFmtId="176" fontId="10" fillId="2" borderId="80" xfId="2" applyNumberFormat="1" applyFont="1" applyFill="1" applyBorder="1" applyAlignment="1">
      <alignment vertical="center" shrinkToFit="1"/>
    </xf>
    <xf numFmtId="176" fontId="10" fillId="2" borderId="8" xfId="2" applyNumberFormat="1" applyFont="1" applyFill="1" applyBorder="1" applyAlignment="1">
      <alignment vertical="center" shrinkToFit="1"/>
    </xf>
    <xf numFmtId="176" fontId="10" fillId="2" borderId="11" xfId="2" applyNumberFormat="1" applyFont="1" applyFill="1" applyBorder="1" applyAlignment="1">
      <alignment vertical="center" shrinkToFit="1"/>
    </xf>
    <xf numFmtId="176" fontId="10" fillId="2" borderId="81" xfId="2" applyNumberFormat="1" applyFont="1" applyFill="1" applyBorder="1" applyAlignment="1">
      <alignment vertical="center" shrinkToFit="1"/>
    </xf>
    <xf numFmtId="176" fontId="10" fillId="2" borderId="82" xfId="2" applyNumberFormat="1" applyFont="1" applyFill="1" applyBorder="1" applyAlignment="1">
      <alignment vertical="center" shrinkToFit="1"/>
    </xf>
    <xf numFmtId="176" fontId="10" fillId="2" borderId="3" xfId="2" applyNumberFormat="1" applyFont="1" applyFill="1" applyBorder="1" applyAlignment="1">
      <alignment vertical="center" shrinkToFit="1"/>
    </xf>
    <xf numFmtId="176" fontId="10" fillId="2" borderId="14" xfId="2" applyNumberFormat="1" applyFont="1" applyFill="1" applyBorder="1" applyAlignment="1">
      <alignment vertical="center" shrinkToFit="1"/>
    </xf>
    <xf numFmtId="176" fontId="10" fillId="2" borderId="83" xfId="2" applyNumberFormat="1" applyFont="1" applyFill="1" applyBorder="1" applyAlignment="1">
      <alignment vertical="center" shrinkToFit="1"/>
    </xf>
    <xf numFmtId="176" fontId="10" fillId="2" borderId="41" xfId="2" applyNumberFormat="1" applyFont="1" applyFill="1" applyBorder="1" applyAlignment="1">
      <alignment vertical="center" shrinkToFit="1"/>
    </xf>
    <xf numFmtId="176" fontId="10" fillId="2" borderId="26" xfId="2" applyNumberFormat="1" applyFont="1" applyFill="1" applyBorder="1" applyAlignment="1">
      <alignment vertical="center" shrinkToFit="1"/>
    </xf>
    <xf numFmtId="176" fontId="10" fillId="2" borderId="28" xfId="2" applyNumberFormat="1" applyFont="1" applyFill="1" applyBorder="1" applyAlignment="1">
      <alignment vertical="center" shrinkToFit="1"/>
    </xf>
    <xf numFmtId="176" fontId="10" fillId="2" borderId="85" xfId="2" applyNumberFormat="1" applyFont="1" applyFill="1" applyBorder="1" applyAlignment="1">
      <alignment vertical="center" shrinkToFit="1"/>
    </xf>
    <xf numFmtId="176" fontId="10" fillId="2" borderId="86" xfId="2" applyNumberFormat="1" applyFont="1" applyFill="1" applyBorder="1" applyAlignment="1">
      <alignment vertical="center" shrinkToFit="1"/>
    </xf>
    <xf numFmtId="176" fontId="10" fillId="2" borderId="89" xfId="2" applyNumberFormat="1" applyFont="1" applyFill="1" applyBorder="1" applyAlignment="1">
      <alignment vertical="center" shrinkToFit="1"/>
    </xf>
    <xf numFmtId="176" fontId="10" fillId="2" borderId="6" xfId="2" applyNumberFormat="1" applyFont="1" applyFill="1" applyBorder="1" applyAlignment="1">
      <alignment vertical="center" shrinkToFit="1"/>
    </xf>
    <xf numFmtId="176" fontId="10" fillId="2" borderId="2" xfId="2" applyNumberFormat="1" applyFont="1" applyFill="1" applyBorder="1" applyAlignment="1">
      <alignment vertical="center" shrinkToFit="1"/>
    </xf>
    <xf numFmtId="176" fontId="10" fillId="2" borderId="46" xfId="2" applyNumberFormat="1" applyFont="1" applyFill="1" applyBorder="1" applyAlignment="1">
      <alignment vertical="center" shrinkToFit="1"/>
    </xf>
    <xf numFmtId="176" fontId="10" fillId="2" borderId="88" xfId="2" applyNumberFormat="1" applyFont="1" applyFill="1" applyBorder="1" applyAlignment="1">
      <alignment vertical="center" shrinkToFit="1"/>
    </xf>
    <xf numFmtId="176" fontId="10" fillId="2" borderId="7" xfId="2" applyNumberFormat="1" applyFont="1" applyFill="1" applyBorder="1" applyAlignment="1">
      <alignment vertical="center" shrinkToFit="1"/>
    </xf>
    <xf numFmtId="176" fontId="10" fillId="2" borderId="5" xfId="2" applyNumberFormat="1" applyFont="1" applyFill="1" applyBorder="1" applyAlignment="1">
      <alignment vertical="center" shrinkToFit="1"/>
    </xf>
    <xf numFmtId="176" fontId="10" fillId="2" borderId="43" xfId="2" applyNumberFormat="1" applyFont="1" applyFill="1" applyBorder="1" applyAlignment="1">
      <alignment vertical="center" shrinkToFit="1"/>
    </xf>
    <xf numFmtId="176" fontId="10" fillId="2" borderId="44" xfId="2" applyNumberFormat="1" applyFont="1" applyFill="1" applyBorder="1" applyAlignment="1">
      <alignment vertical="center" shrinkToFit="1"/>
    </xf>
    <xf numFmtId="176" fontId="10" fillId="4" borderId="7" xfId="0" applyNumberFormat="1" applyFont="1" applyFill="1" applyBorder="1" applyAlignment="1">
      <alignment vertical="center" shrinkToFit="1"/>
    </xf>
    <xf numFmtId="176" fontId="10" fillId="4" borderId="5" xfId="2" applyNumberFormat="1" applyFont="1" applyFill="1" applyBorder="1" applyAlignment="1">
      <alignment vertical="center" shrinkToFit="1"/>
    </xf>
    <xf numFmtId="176" fontId="10" fillId="4" borderId="43" xfId="2" applyNumberFormat="1" applyFont="1" applyFill="1" applyBorder="1" applyAlignment="1">
      <alignment vertical="center" shrinkToFit="1"/>
    </xf>
    <xf numFmtId="176" fontId="10" fillId="4" borderId="44" xfId="2" applyNumberFormat="1" applyFont="1" applyFill="1" applyBorder="1" applyAlignment="1">
      <alignment vertical="center" shrinkToFit="1"/>
    </xf>
    <xf numFmtId="176" fontId="10" fillId="4" borderId="7" xfId="2" applyNumberFormat="1" applyFont="1" applyFill="1" applyBorder="1" applyAlignment="1">
      <alignment vertical="center" shrinkToFit="1"/>
    </xf>
    <xf numFmtId="179" fontId="10" fillId="0" borderId="18" xfId="4" applyNumberFormat="1" applyFont="1" applyFill="1" applyBorder="1">
      <alignment vertical="center"/>
    </xf>
    <xf numFmtId="187" fontId="16" fillId="9" borderId="0" xfId="0" applyNumberFormat="1" applyFont="1" applyFill="1">
      <alignment vertical="center"/>
    </xf>
    <xf numFmtId="3" fontId="10" fillId="0" borderId="195" xfId="0" applyNumberFormat="1" applyFont="1" applyFill="1" applyBorder="1">
      <alignment vertical="center"/>
    </xf>
    <xf numFmtId="3" fontId="10" fillId="0" borderId="112" xfId="0" applyNumberFormat="1" applyFont="1" applyFill="1" applyBorder="1">
      <alignment vertical="center"/>
    </xf>
    <xf numFmtId="0" fontId="20" fillId="2" borderId="0" xfId="0" applyFont="1" applyFill="1" applyBorder="1" applyAlignment="1">
      <alignment vertical="top"/>
    </xf>
    <xf numFmtId="0" fontId="10" fillId="2" borderId="0" xfId="0" applyFont="1" applyFill="1" applyAlignment="1">
      <alignment horizontal="left" vertical="center" wrapText="1"/>
    </xf>
    <xf numFmtId="0" fontId="10" fillId="2" borderId="4" xfId="0" applyFont="1" applyFill="1" applyBorder="1" applyAlignment="1">
      <alignment horizontal="center" vertical="center"/>
    </xf>
    <xf numFmtId="0" fontId="10" fillId="2" borderId="11" xfId="0" applyFont="1" applyFill="1" applyBorder="1" applyAlignment="1">
      <alignment horizontal="center" vertical="center" wrapText="1"/>
    </xf>
    <xf numFmtId="0" fontId="10" fillId="2" borderId="2" xfId="0" applyFont="1" applyFill="1" applyBorder="1" applyAlignment="1">
      <alignment horizontal="center" vertical="center" wrapText="1"/>
    </xf>
    <xf numFmtId="184" fontId="10" fillId="2" borderId="0" xfId="2" applyNumberFormat="1" applyFont="1" applyFill="1">
      <alignment vertical="center"/>
    </xf>
    <xf numFmtId="184" fontId="10" fillId="2" borderId="14" xfId="2" applyNumberFormat="1" applyFont="1" applyFill="1" applyBorder="1">
      <alignment vertical="center"/>
    </xf>
    <xf numFmtId="184" fontId="10" fillId="2" borderId="15" xfId="2" applyNumberFormat="1" applyFont="1" applyFill="1" applyBorder="1">
      <alignment vertical="center"/>
    </xf>
    <xf numFmtId="0" fontId="10" fillId="5" borderId="144" xfId="0" applyFont="1" applyFill="1" applyBorder="1" applyAlignment="1">
      <alignment horizontal="center" vertical="center"/>
    </xf>
    <xf numFmtId="3" fontId="10" fillId="0" borderId="206" xfId="0" applyNumberFormat="1" applyFont="1" applyFill="1" applyBorder="1">
      <alignment vertical="center"/>
    </xf>
    <xf numFmtId="3" fontId="10" fillId="0" borderId="207" xfId="0" applyNumberFormat="1" applyFont="1" applyFill="1" applyBorder="1">
      <alignment vertical="center"/>
    </xf>
    <xf numFmtId="185" fontId="10" fillId="0" borderId="207" xfId="0" applyNumberFormat="1" applyFont="1" applyFill="1" applyBorder="1">
      <alignment vertical="center"/>
    </xf>
    <xf numFmtId="180" fontId="10" fillId="0" borderId="134" xfId="0" applyNumberFormat="1" applyFont="1" applyFill="1" applyBorder="1">
      <alignment vertical="center"/>
    </xf>
    <xf numFmtId="0" fontId="10" fillId="5" borderId="208" xfId="0" applyFont="1" applyFill="1" applyBorder="1" applyAlignment="1">
      <alignment horizontal="center" vertical="center"/>
    </xf>
    <xf numFmtId="3" fontId="10" fillId="0" borderId="209" xfId="0" applyNumberFormat="1" applyFont="1" applyFill="1" applyBorder="1">
      <alignment vertical="center"/>
    </xf>
    <xf numFmtId="3" fontId="10" fillId="0" borderId="210" xfId="0" applyNumberFormat="1" applyFont="1" applyFill="1" applyBorder="1">
      <alignment vertical="center"/>
    </xf>
    <xf numFmtId="185" fontId="10" fillId="0" borderId="210" xfId="0" applyNumberFormat="1" applyFont="1" applyFill="1" applyBorder="1">
      <alignment vertical="center"/>
    </xf>
    <xf numFmtId="180" fontId="10" fillId="0" borderId="211" xfId="0" applyNumberFormat="1" applyFont="1" applyFill="1" applyBorder="1">
      <alignment vertical="center"/>
    </xf>
    <xf numFmtId="0" fontId="10" fillId="5" borderId="212" xfId="0" applyFont="1" applyFill="1" applyBorder="1" applyAlignment="1">
      <alignment horizontal="center" vertical="center"/>
    </xf>
    <xf numFmtId="3" fontId="10" fillId="0" borderId="96" xfId="0" applyNumberFormat="1" applyFont="1" applyFill="1" applyBorder="1">
      <alignment vertical="center"/>
    </xf>
    <xf numFmtId="3" fontId="10" fillId="0" borderId="22" xfId="0" applyNumberFormat="1" applyFont="1" applyFill="1" applyBorder="1">
      <alignment vertical="center"/>
    </xf>
    <xf numFmtId="185" fontId="10" fillId="0" borderId="22" xfId="0" applyNumberFormat="1" applyFont="1" applyFill="1" applyBorder="1">
      <alignment vertical="center"/>
    </xf>
    <xf numFmtId="180" fontId="10" fillId="0" borderId="55" xfId="0" applyNumberFormat="1" applyFont="1" applyFill="1" applyBorder="1" applyAlignment="1">
      <alignment horizontal="right" vertical="center"/>
    </xf>
    <xf numFmtId="0" fontId="10" fillId="4" borderId="136" xfId="0" applyFont="1" applyFill="1" applyBorder="1">
      <alignment vertical="center"/>
    </xf>
    <xf numFmtId="0" fontId="10" fillId="4" borderId="36" xfId="0" applyFont="1" applyFill="1" applyBorder="1" applyAlignment="1">
      <alignment horizontal="center" vertical="center" wrapText="1"/>
    </xf>
    <xf numFmtId="0" fontId="10" fillId="4" borderId="75" xfId="0" applyFont="1" applyFill="1" applyBorder="1" applyAlignment="1">
      <alignment horizontal="center" vertical="center" wrapText="1"/>
    </xf>
    <xf numFmtId="0" fontId="10" fillId="4" borderId="37" xfId="0" applyFont="1" applyFill="1" applyBorder="1" applyAlignment="1">
      <alignment horizontal="center" vertical="center"/>
    </xf>
    <xf numFmtId="0" fontId="10" fillId="4" borderId="38" xfId="0" applyFont="1" applyFill="1" applyBorder="1" applyAlignment="1">
      <alignment horizontal="center" vertical="center"/>
    </xf>
    <xf numFmtId="0" fontId="10" fillId="4" borderId="100" xfId="0" applyFont="1" applyFill="1" applyBorder="1" applyAlignment="1">
      <alignment horizontal="center" vertical="center"/>
    </xf>
    <xf numFmtId="0" fontId="10" fillId="4" borderId="186" xfId="0" applyFont="1" applyFill="1" applyBorder="1" applyAlignment="1">
      <alignment horizontal="center" vertical="center"/>
    </xf>
    <xf numFmtId="0" fontId="10" fillId="4" borderId="187" xfId="0" applyFont="1" applyFill="1" applyBorder="1" applyAlignment="1">
      <alignment horizontal="center" vertical="center" wrapText="1"/>
    </xf>
    <xf numFmtId="0" fontId="10" fillId="4" borderId="188" xfId="0" applyFont="1" applyFill="1" applyBorder="1" applyAlignment="1">
      <alignment horizontal="center" vertical="center" wrapText="1"/>
    </xf>
    <xf numFmtId="0" fontId="10" fillId="4" borderId="33" xfId="0" applyFont="1" applyFill="1" applyBorder="1" applyAlignment="1">
      <alignment horizontal="center" vertical="center"/>
    </xf>
    <xf numFmtId="0" fontId="10" fillId="4" borderId="149" xfId="0" applyFont="1" applyFill="1" applyBorder="1" applyAlignment="1">
      <alignment horizontal="center" vertical="center"/>
    </xf>
    <xf numFmtId="0" fontId="10" fillId="4" borderId="150" xfId="0" applyFont="1" applyFill="1" applyBorder="1" applyAlignment="1">
      <alignment horizontal="center" vertical="center"/>
    </xf>
    <xf numFmtId="0" fontId="10" fillId="4" borderId="150" xfId="0" applyFont="1" applyFill="1" applyBorder="1" applyAlignment="1">
      <alignment horizontal="center" vertical="center" wrapText="1"/>
    </xf>
    <xf numFmtId="0" fontId="10" fillId="4" borderId="11" xfId="0" applyFont="1" applyFill="1" applyBorder="1" applyAlignment="1">
      <alignment horizontal="center" vertical="center"/>
    </xf>
    <xf numFmtId="0" fontId="10" fillId="4" borderId="151" xfId="0" applyFont="1" applyFill="1" applyBorder="1" applyAlignment="1">
      <alignment horizontal="center" vertical="center"/>
    </xf>
    <xf numFmtId="0" fontId="10" fillId="4" borderId="34" xfId="0" applyFont="1" applyFill="1" applyBorder="1" applyAlignment="1">
      <alignment horizontal="center" vertical="center"/>
    </xf>
    <xf numFmtId="0" fontId="10" fillId="2" borderId="153" xfId="0" applyFont="1" applyFill="1" applyBorder="1" applyAlignment="1">
      <alignment horizontal="center" vertical="center"/>
    </xf>
    <xf numFmtId="0" fontId="10" fillId="2" borderId="154" xfId="0" applyFont="1" applyFill="1" applyBorder="1" applyAlignment="1">
      <alignment horizontal="center" vertical="center"/>
    </xf>
    <xf numFmtId="0" fontId="10" fillId="4" borderId="161" xfId="0" applyFont="1" applyFill="1" applyBorder="1" applyAlignment="1">
      <alignment horizontal="center" vertical="center"/>
    </xf>
    <xf numFmtId="0" fontId="10" fillId="4" borderId="162" xfId="0" applyFont="1" applyFill="1" applyBorder="1" applyAlignment="1">
      <alignment horizontal="center" vertical="center"/>
    </xf>
    <xf numFmtId="0" fontId="10" fillId="4" borderId="184" xfId="0" applyFont="1" applyFill="1" applyBorder="1" applyAlignment="1">
      <alignment horizontal="center" vertical="center"/>
    </xf>
    <xf numFmtId="0" fontId="10" fillId="4" borderId="117" xfId="0" applyFont="1" applyFill="1" applyBorder="1" applyAlignment="1">
      <alignment horizontal="center" vertical="center"/>
    </xf>
    <xf numFmtId="0" fontId="10" fillId="4" borderId="64" xfId="0" applyFont="1" applyFill="1" applyBorder="1" applyAlignment="1">
      <alignment horizontal="center" vertical="center"/>
    </xf>
    <xf numFmtId="0" fontId="10" fillId="4" borderId="185" xfId="0" applyFont="1" applyFill="1" applyBorder="1" applyAlignment="1">
      <alignment horizontal="center" vertical="center"/>
    </xf>
    <xf numFmtId="0" fontId="10" fillId="4" borderId="171" xfId="0" applyFont="1" applyFill="1" applyBorder="1" applyAlignment="1">
      <alignment horizontal="center" vertical="center"/>
    </xf>
    <xf numFmtId="0" fontId="10" fillId="4" borderId="173" xfId="0" applyFont="1" applyFill="1" applyBorder="1" applyAlignment="1">
      <alignment horizontal="center" vertical="center"/>
    </xf>
    <xf numFmtId="0" fontId="10" fillId="4" borderId="42" xfId="0" applyFont="1" applyFill="1" applyBorder="1" applyAlignment="1">
      <alignment horizontal="center" vertical="center"/>
    </xf>
    <xf numFmtId="0" fontId="10" fillId="4" borderId="2" xfId="0" applyFont="1" applyFill="1" applyBorder="1" applyAlignment="1">
      <alignment horizontal="center" vertical="center"/>
    </xf>
    <xf numFmtId="0" fontId="10" fillId="4" borderId="42" xfId="0" applyFont="1" applyFill="1" applyBorder="1" applyAlignment="1">
      <alignment horizontal="center" vertical="center" wrapText="1"/>
    </xf>
    <xf numFmtId="0" fontId="10" fillId="2" borderId="0" xfId="0" applyFont="1" applyFill="1" applyAlignment="1">
      <alignment horizontal="left" vertical="center" wrapText="1"/>
    </xf>
    <xf numFmtId="0" fontId="10" fillId="4" borderId="124" xfId="0" applyFont="1" applyFill="1" applyBorder="1" applyAlignment="1">
      <alignment horizontal="center" vertical="center"/>
    </xf>
    <xf numFmtId="0" fontId="10" fillId="4" borderId="125" xfId="0" applyFont="1" applyFill="1" applyBorder="1" applyAlignment="1">
      <alignment horizontal="center" vertical="center"/>
    </xf>
    <xf numFmtId="0" fontId="16" fillId="2" borderId="0" xfId="0" applyFont="1" applyFill="1" applyAlignment="1">
      <alignment horizontal="center"/>
    </xf>
    <xf numFmtId="0" fontId="18" fillId="2" borderId="0" xfId="0" applyFont="1" applyFill="1" applyAlignment="1">
      <alignment horizontal="center"/>
    </xf>
    <xf numFmtId="176" fontId="3" fillId="4" borderId="42" xfId="2" applyNumberFormat="1" applyFont="1" applyFill="1" applyBorder="1" applyAlignment="1">
      <alignment horizontal="center" vertical="center" wrapText="1"/>
    </xf>
    <xf numFmtId="176" fontId="3" fillId="4" borderId="94" xfId="2" applyNumberFormat="1" applyFont="1" applyFill="1" applyBorder="1" applyAlignment="1">
      <alignment horizontal="center" vertical="center" wrapText="1"/>
    </xf>
    <xf numFmtId="176" fontId="3" fillId="4" borderId="118" xfId="2" applyNumberFormat="1" applyFont="1" applyFill="1" applyBorder="1" applyAlignment="1">
      <alignment horizontal="center" vertical="center"/>
    </xf>
    <xf numFmtId="176" fontId="3" fillId="4" borderId="38" xfId="2" applyNumberFormat="1" applyFont="1" applyFill="1" applyBorder="1" applyAlignment="1">
      <alignment horizontal="center" vertical="center"/>
    </xf>
    <xf numFmtId="176" fontId="3" fillId="4" borderId="39" xfId="2" applyNumberFormat="1" applyFont="1" applyFill="1" applyBorder="1" applyAlignment="1">
      <alignment horizontal="center" vertical="center"/>
    </xf>
    <xf numFmtId="176" fontId="3" fillId="4" borderId="117" xfId="2" applyNumberFormat="1" applyFont="1" applyFill="1" applyBorder="1" applyAlignment="1">
      <alignment horizontal="center" vertical="center"/>
    </xf>
    <xf numFmtId="176" fontId="3" fillId="4" borderId="64" xfId="2" applyNumberFormat="1" applyFont="1" applyFill="1" applyBorder="1" applyAlignment="1">
      <alignment horizontal="center" vertical="center"/>
    </xf>
    <xf numFmtId="176" fontId="3" fillId="4" borderId="14" xfId="2" applyNumberFormat="1" applyFont="1" applyFill="1" applyBorder="1" applyAlignment="1">
      <alignment horizontal="center" vertical="center" wrapText="1"/>
    </xf>
    <xf numFmtId="0" fontId="10" fillId="4" borderId="97" xfId="0" applyFont="1" applyFill="1" applyBorder="1" applyAlignment="1">
      <alignment horizontal="center" vertical="center"/>
    </xf>
    <xf numFmtId="0" fontId="10" fillId="4" borderId="63" xfId="0" applyFont="1" applyFill="1" applyBorder="1" applyAlignment="1">
      <alignment horizontal="center" vertical="center"/>
    </xf>
    <xf numFmtId="0" fontId="10" fillId="2" borderId="120" xfId="0" applyFont="1" applyFill="1" applyBorder="1" applyAlignment="1">
      <alignment horizontal="center" vertical="center" wrapText="1"/>
    </xf>
    <xf numFmtId="0" fontId="10" fillId="2" borderId="121" xfId="0" applyFont="1" applyFill="1" applyBorder="1" applyAlignment="1">
      <alignment horizontal="center" vertical="center" wrapText="1"/>
    </xf>
    <xf numFmtId="0" fontId="10" fillId="2" borderId="122" xfId="0" applyFont="1" applyFill="1" applyBorder="1" applyAlignment="1">
      <alignment horizontal="center" vertical="center" wrapText="1"/>
    </xf>
    <xf numFmtId="176" fontId="3" fillId="4" borderId="94" xfId="2" applyNumberFormat="1" applyFont="1" applyFill="1" applyBorder="1" applyAlignment="1">
      <alignment horizontal="center" vertical="center"/>
    </xf>
    <xf numFmtId="0" fontId="16" fillId="12" borderId="4" xfId="0" applyFont="1" applyFill="1" applyBorder="1" applyAlignment="1">
      <alignment horizontal="center" vertical="center"/>
    </xf>
    <xf numFmtId="0" fontId="16" fillId="12" borderId="15" xfId="0" applyFont="1" applyFill="1" applyBorder="1" applyAlignment="1">
      <alignment horizontal="center" vertical="center"/>
    </xf>
    <xf numFmtId="0" fontId="10" fillId="4" borderId="5" xfId="0" applyFont="1" applyFill="1" applyBorder="1" applyAlignment="1">
      <alignment horizontal="center" vertical="center" wrapText="1"/>
    </xf>
    <xf numFmtId="0" fontId="10" fillId="4" borderId="61" xfId="0" applyFont="1" applyFill="1" applyBorder="1" applyAlignment="1">
      <alignment horizontal="center" vertical="center" wrapText="1"/>
    </xf>
    <xf numFmtId="0" fontId="10" fillId="4" borderId="5" xfId="0" applyFont="1" applyFill="1" applyBorder="1" applyAlignment="1">
      <alignment horizontal="center" vertical="center"/>
    </xf>
    <xf numFmtId="0" fontId="10" fillId="4" borderId="70" xfId="0" applyFont="1" applyFill="1" applyBorder="1" applyAlignment="1">
      <alignment horizontal="center" vertical="center"/>
    </xf>
    <xf numFmtId="0" fontId="10" fillId="4" borderId="61" xfId="0" applyFont="1" applyFill="1" applyBorder="1" applyAlignment="1">
      <alignment horizontal="center" vertical="center"/>
    </xf>
    <xf numFmtId="0" fontId="10" fillId="4" borderId="71" xfId="0" applyFont="1" applyFill="1" applyBorder="1" applyAlignment="1">
      <alignment horizontal="center" vertical="center"/>
    </xf>
    <xf numFmtId="0" fontId="16" fillId="11" borderId="4" xfId="0" applyFont="1" applyFill="1" applyBorder="1" applyAlignment="1">
      <alignment horizontal="center" vertical="center"/>
    </xf>
    <xf numFmtId="0" fontId="16" fillId="11" borderId="15" xfId="0" applyFont="1" applyFill="1" applyBorder="1" applyAlignment="1">
      <alignment horizontal="center" vertical="center"/>
    </xf>
    <xf numFmtId="0" fontId="16" fillId="10" borderId="4" xfId="0" applyFont="1" applyFill="1" applyBorder="1" applyAlignment="1">
      <alignment horizontal="center" vertical="center"/>
    </xf>
    <xf numFmtId="0" fontId="16" fillId="10" borderId="15" xfId="0" applyFont="1" applyFill="1" applyBorder="1" applyAlignment="1">
      <alignment horizontal="center" vertical="center"/>
    </xf>
    <xf numFmtId="0" fontId="10" fillId="2" borderId="0" xfId="0" applyFont="1" applyFill="1" applyBorder="1" applyAlignment="1">
      <alignment horizontal="left" vertical="top" wrapText="1"/>
    </xf>
    <xf numFmtId="0" fontId="10" fillId="4" borderId="4" xfId="0" applyFont="1" applyFill="1" applyBorder="1" applyAlignment="1">
      <alignment horizontal="center" vertical="center" wrapText="1"/>
    </xf>
    <xf numFmtId="0" fontId="10" fillId="4" borderId="90" xfId="0" applyFont="1" applyFill="1" applyBorder="1" applyAlignment="1">
      <alignment horizontal="center" vertical="center" wrapText="1"/>
    </xf>
    <xf numFmtId="0" fontId="10" fillId="4" borderId="7" xfId="0" applyFont="1" applyFill="1" applyBorder="1" applyAlignment="1">
      <alignment horizontal="center" vertical="center" wrapText="1"/>
    </xf>
    <xf numFmtId="0" fontId="10" fillId="4" borderId="65" xfId="0" applyFont="1" applyFill="1" applyBorder="1" applyAlignment="1">
      <alignment horizontal="center" vertical="center" wrapText="1"/>
    </xf>
    <xf numFmtId="0" fontId="10" fillId="4" borderId="11" xfId="0" applyFont="1" applyFill="1" applyBorder="1" applyAlignment="1">
      <alignment horizontal="center" vertical="center" wrapText="1"/>
    </xf>
    <xf numFmtId="0" fontId="10" fillId="4" borderId="1" xfId="0" applyFont="1" applyFill="1" applyBorder="1" applyAlignment="1">
      <alignment horizontal="center" vertical="center"/>
    </xf>
    <xf numFmtId="0" fontId="10" fillId="4" borderId="62" xfId="0" applyFont="1" applyFill="1" applyBorder="1" applyAlignment="1">
      <alignment horizontal="center" vertical="center"/>
    </xf>
    <xf numFmtId="0" fontId="10" fillId="4" borderId="40" xfId="0" applyFont="1" applyFill="1" applyBorder="1" applyAlignment="1">
      <alignment horizontal="center" vertical="center"/>
    </xf>
    <xf numFmtId="0" fontId="10" fillId="4" borderId="28" xfId="0" applyFont="1" applyFill="1" applyBorder="1" applyAlignment="1">
      <alignment horizontal="center" vertical="center"/>
    </xf>
    <xf numFmtId="0" fontId="28" fillId="2" borderId="9" xfId="0" applyFont="1" applyFill="1" applyBorder="1" applyAlignment="1">
      <alignment horizontal="center" vertical="center"/>
    </xf>
    <xf numFmtId="0" fontId="28" fillId="11" borderId="4" xfId="0" applyFont="1" applyFill="1" applyBorder="1" applyAlignment="1">
      <alignment horizontal="center" vertical="center"/>
    </xf>
    <xf numFmtId="0" fontId="28" fillId="11" borderId="15" xfId="0" applyFont="1" applyFill="1" applyBorder="1" applyAlignment="1">
      <alignment horizontal="center" vertical="center"/>
    </xf>
    <xf numFmtId="0" fontId="16" fillId="2" borderId="4" xfId="0" applyFont="1" applyFill="1" applyBorder="1" applyAlignment="1">
      <alignment horizontal="center" vertical="center"/>
    </xf>
    <xf numFmtId="0" fontId="16" fillId="2" borderId="15" xfId="0" applyFont="1" applyFill="1" applyBorder="1" applyAlignment="1">
      <alignment horizontal="center" vertical="center"/>
    </xf>
    <xf numFmtId="0" fontId="10" fillId="4" borderId="106" xfId="0" applyFont="1" applyFill="1" applyBorder="1" applyAlignment="1">
      <alignment horizontal="center" vertical="center"/>
    </xf>
    <xf numFmtId="0" fontId="10" fillId="4" borderId="107" xfId="0" applyFont="1" applyFill="1" applyBorder="1" applyAlignment="1">
      <alignment horizontal="center" vertical="center"/>
    </xf>
    <xf numFmtId="0" fontId="10" fillId="4" borderId="93" xfId="0" applyFont="1" applyFill="1" applyBorder="1" applyAlignment="1">
      <alignment horizontal="center" vertical="center"/>
    </xf>
    <xf numFmtId="0" fontId="3" fillId="2" borderId="12" xfId="0" applyFont="1" applyFill="1" applyBorder="1" applyAlignment="1">
      <alignment horizontal="center" vertical="top" wrapText="1"/>
    </xf>
    <xf numFmtId="0" fontId="10" fillId="2" borderId="1" xfId="0" applyFont="1" applyFill="1" applyBorder="1" applyAlignment="1">
      <alignment horizontal="center" vertical="top" wrapText="1"/>
    </xf>
    <xf numFmtId="0" fontId="10" fillId="2" borderId="169" xfId="0" applyFont="1" applyFill="1" applyBorder="1" applyAlignment="1">
      <alignment horizontal="center" vertical="center"/>
    </xf>
    <xf numFmtId="0" fontId="10" fillId="2" borderId="151" xfId="0" applyFont="1" applyFill="1" applyBorder="1" applyAlignment="1">
      <alignment horizontal="center" vertical="center"/>
    </xf>
    <xf numFmtId="0" fontId="3" fillId="2" borderId="185" xfId="0" applyFont="1" applyFill="1" applyBorder="1" applyAlignment="1">
      <alignment horizontal="center" vertical="top" wrapText="1"/>
    </xf>
    <xf numFmtId="0" fontId="3" fillId="2" borderId="117" xfId="0" applyFont="1" applyFill="1" applyBorder="1" applyAlignment="1">
      <alignment horizontal="center" vertical="top" wrapText="1"/>
    </xf>
    <xf numFmtId="0" fontId="3" fillId="2" borderId="64" xfId="0" applyFont="1" applyFill="1" applyBorder="1" applyAlignment="1">
      <alignment horizontal="center" vertical="top" wrapText="1"/>
    </xf>
    <xf numFmtId="0" fontId="3" fillId="2" borderId="180" xfId="0" applyFont="1" applyFill="1" applyBorder="1" applyAlignment="1">
      <alignment horizontal="center" vertical="top" wrapText="1"/>
    </xf>
    <xf numFmtId="0" fontId="10" fillId="2" borderId="12" xfId="0" applyFont="1" applyFill="1" applyBorder="1" applyAlignment="1">
      <alignment horizontal="center" vertical="center"/>
    </xf>
    <xf numFmtId="0" fontId="10" fillId="2" borderId="8" xfId="0" applyFont="1" applyFill="1" applyBorder="1" applyAlignment="1">
      <alignment horizontal="center" vertical="center"/>
    </xf>
    <xf numFmtId="0" fontId="10" fillId="2" borderId="1" xfId="0" applyFont="1" applyFill="1" applyBorder="1" applyAlignment="1">
      <alignment horizontal="center" vertical="center"/>
    </xf>
    <xf numFmtId="0" fontId="10" fillId="2" borderId="6" xfId="0" applyFont="1" applyFill="1" applyBorder="1" applyAlignment="1">
      <alignment horizontal="center" vertical="center"/>
    </xf>
    <xf numFmtId="0" fontId="10" fillId="2" borderId="4" xfId="0" applyFont="1" applyFill="1" applyBorder="1" applyAlignment="1">
      <alignment horizontal="center" vertical="center"/>
    </xf>
    <xf numFmtId="0" fontId="10" fillId="2" borderId="7" xfId="0" applyFont="1" applyFill="1" applyBorder="1" applyAlignment="1">
      <alignment horizontal="center" vertical="center"/>
    </xf>
    <xf numFmtId="0" fontId="10" fillId="2" borderId="11" xfId="0" applyFont="1" applyFill="1" applyBorder="1" applyAlignment="1">
      <alignment horizontal="center" vertical="center" wrapText="1"/>
    </xf>
    <xf numFmtId="0" fontId="10" fillId="2" borderId="2" xfId="0" applyFont="1" applyFill="1" applyBorder="1" applyAlignment="1">
      <alignment horizontal="center" vertical="center" wrapText="1"/>
    </xf>
    <xf numFmtId="0" fontId="10" fillId="2" borderId="4" xfId="0" applyFont="1" applyFill="1" applyBorder="1" applyAlignment="1">
      <alignment horizontal="center" vertical="center" wrapText="1"/>
    </xf>
    <xf numFmtId="0" fontId="10" fillId="2" borderId="7" xfId="0" applyFont="1" applyFill="1" applyBorder="1" applyAlignment="1">
      <alignment horizontal="center" vertical="center" wrapText="1"/>
    </xf>
    <xf numFmtId="0" fontId="3" fillId="2" borderId="4" xfId="3" applyFont="1" applyFill="1" applyBorder="1" applyAlignment="1">
      <alignment horizontal="center" vertical="center"/>
    </xf>
    <xf numFmtId="0" fontId="3" fillId="2" borderId="7" xfId="3" applyFont="1" applyFill="1" applyBorder="1" applyAlignment="1">
      <alignment horizontal="center" vertical="center"/>
    </xf>
    <xf numFmtId="0" fontId="3" fillId="2" borderId="5" xfId="3" applyFont="1" applyFill="1" applyBorder="1" applyAlignment="1">
      <alignment horizontal="center" vertical="center" wrapText="1"/>
    </xf>
    <xf numFmtId="0" fontId="3" fillId="2" borderId="4" xfId="3" applyFont="1" applyFill="1" applyBorder="1" applyAlignment="1">
      <alignment horizontal="center" vertical="center" wrapText="1"/>
    </xf>
    <xf numFmtId="0" fontId="3" fillId="2" borderId="7" xfId="3" applyFont="1" applyFill="1" applyBorder="1" applyAlignment="1">
      <alignment horizontal="center" vertical="center" wrapText="1"/>
    </xf>
    <xf numFmtId="0" fontId="3" fillId="2" borderId="5" xfId="3" applyFont="1" applyFill="1" applyBorder="1" applyAlignment="1">
      <alignment horizontal="center" vertical="center"/>
    </xf>
    <xf numFmtId="0" fontId="10" fillId="2" borderId="0" xfId="1" applyFont="1" applyFill="1" applyAlignment="1">
      <alignment horizontal="center"/>
    </xf>
    <xf numFmtId="0" fontId="10" fillId="2" borderId="3" xfId="1" applyFont="1" applyFill="1" applyBorder="1" applyAlignment="1">
      <alignment horizontal="center"/>
    </xf>
    <xf numFmtId="0" fontId="10" fillId="2" borderId="11" xfId="1" applyFont="1" applyFill="1" applyBorder="1" applyAlignment="1">
      <alignment horizontal="center" vertical="center" wrapText="1"/>
    </xf>
    <xf numFmtId="0" fontId="10" fillId="2" borderId="2" xfId="1" applyFont="1" applyFill="1" applyBorder="1" applyAlignment="1">
      <alignment horizontal="center" vertical="center" wrapText="1"/>
    </xf>
    <xf numFmtId="0" fontId="10" fillId="2" borderId="4" xfId="1" applyFont="1" applyFill="1" applyBorder="1" applyAlignment="1">
      <alignment horizontal="center" vertical="center"/>
    </xf>
    <xf numFmtId="0" fontId="10" fillId="2" borderId="15" xfId="1" applyFont="1" applyFill="1" applyBorder="1" applyAlignment="1">
      <alignment horizontal="center" vertical="center"/>
    </xf>
    <xf numFmtId="0" fontId="10" fillId="2" borderId="7" xfId="1" applyFont="1" applyFill="1" applyBorder="1" applyAlignment="1">
      <alignment horizontal="center" vertical="center"/>
    </xf>
    <xf numFmtId="0" fontId="10" fillId="2" borderId="5" xfId="0" applyFont="1" applyFill="1" applyBorder="1" applyAlignment="1">
      <alignment horizontal="center" vertical="center"/>
    </xf>
  </cellXfs>
  <cellStyles count="6">
    <cellStyle name="パーセント" xfId="4" builtinId="5"/>
    <cellStyle name="ハイパーリンク" xfId="5" builtinId="8"/>
    <cellStyle name="桁区切り" xfId="2" builtinId="6"/>
    <cellStyle name="標準" xfId="0" builtinId="0"/>
    <cellStyle name="標準 2" xfId="1"/>
    <cellStyle name="標準 2 2" xfId="3"/>
  </cellStyles>
  <dxfs count="0"/>
  <tableStyles count="0" defaultTableStyle="TableStyleMedium2" defaultPivotStyle="PivotStyleLight16"/>
  <colors>
    <mruColors>
      <color rgb="FFAE976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3" Type="http://schemas.openxmlformats.org/officeDocument/2006/relationships/chartUserShapes" Target="../drawings/drawing7.xml"/><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ysClr val="windowText" lastClr="000000"/>
                </a:solidFill>
                <a:latin typeface="ＭＳ Ｐゴシック" panose="020B0600070205080204" pitchFamily="50" charset="-128"/>
                <a:ea typeface="ＭＳ Ｐゴシック" panose="020B0600070205080204" pitchFamily="50" charset="-128"/>
                <a:cs typeface="+mn-cs"/>
              </a:defRPr>
            </a:pPr>
            <a:r>
              <a:rPr lang="ja-JP" altLang="en-US" sz="1200" b="1">
                <a:solidFill>
                  <a:sysClr val="windowText" lastClr="000000"/>
                </a:solidFill>
                <a:latin typeface="ＭＳ Ｐゴシック" panose="020B0600070205080204" pitchFamily="50" charset="-128"/>
                <a:ea typeface="ＭＳ Ｐゴシック" panose="020B0600070205080204" pitchFamily="50" charset="-128"/>
              </a:rPr>
              <a:t>部門別波及効果</a:t>
            </a:r>
          </a:p>
        </c:rich>
      </c:tx>
      <c:layout>
        <c:manualLayout>
          <c:xMode val="edge"/>
          <c:yMode val="edge"/>
          <c:x val="1.1960955702654331E-2"/>
          <c:y val="1.1625473581410247E-2"/>
        </c:manualLayout>
      </c:layout>
      <c:overlay val="0"/>
      <c:spPr>
        <a:noFill/>
        <a:ln>
          <a:noFill/>
        </a:ln>
        <a:effectLst/>
      </c:spPr>
      <c:txPr>
        <a:bodyPr rot="0" spcFirstLastPara="1" vertOverflow="ellipsis" vert="horz" wrap="square" anchor="ctr" anchorCtr="1"/>
        <a:lstStyle/>
        <a:p>
          <a:pPr>
            <a:defRPr sz="1200" b="1" i="0" u="none" strike="noStrike" kern="1200" spc="0" baseline="0">
              <a:solidFill>
                <a:sysClr val="windowText" lastClr="000000"/>
              </a:solidFill>
              <a:latin typeface="ＭＳ Ｐゴシック" panose="020B0600070205080204" pitchFamily="50" charset="-128"/>
              <a:ea typeface="ＭＳ Ｐゴシック" panose="020B0600070205080204" pitchFamily="50" charset="-128"/>
              <a:cs typeface="+mn-cs"/>
            </a:defRPr>
          </a:pPr>
          <a:endParaRPr lang="ja-JP"/>
        </a:p>
      </c:txPr>
    </c:title>
    <c:autoTitleDeleted val="0"/>
    <c:plotArea>
      <c:layout>
        <c:manualLayout>
          <c:layoutTarget val="inner"/>
          <c:xMode val="edge"/>
          <c:yMode val="edge"/>
          <c:x val="0.25472675016114632"/>
          <c:y val="9.282845413554075E-2"/>
          <c:w val="0.70867104377251444"/>
          <c:h val="0.87471148798707854"/>
        </c:manualLayout>
      </c:layout>
      <c:barChart>
        <c:barDir val="bar"/>
        <c:grouping val="stacked"/>
        <c:varyColors val="0"/>
        <c:ser>
          <c:idx val="0"/>
          <c:order val="0"/>
          <c:tx>
            <c:strRef>
              <c:f>分析結果!$E$63</c:f>
              <c:strCache>
                <c:ptCount val="1"/>
                <c:pt idx="0">
                  <c:v>直接効果
a</c:v>
                </c:pt>
              </c:strCache>
            </c:strRef>
          </c:tx>
          <c:spPr>
            <a:solidFill>
              <a:schemeClr val="accent1">
                <a:lumMod val="60000"/>
                <a:lumOff val="40000"/>
              </a:schemeClr>
            </a:solidFill>
            <a:ln>
              <a:solidFill>
                <a:schemeClr val="tx1"/>
              </a:solidFill>
            </a:ln>
            <a:effectLst/>
          </c:spPr>
          <c:invertIfNegative val="0"/>
          <c:cat>
            <c:strRef>
              <c:f>分析結果!$D$66:$D$103</c:f>
              <c:strCache>
                <c:ptCount val="38"/>
                <c:pt idx="0">
                  <c:v>耕種農業</c:v>
                </c:pt>
                <c:pt idx="1">
                  <c:v>畜産</c:v>
                </c:pt>
                <c:pt idx="2">
                  <c:v>農業サービス</c:v>
                </c:pt>
                <c:pt idx="3">
                  <c:v>林業</c:v>
                </c:pt>
                <c:pt idx="4">
                  <c:v>漁業</c:v>
                </c:pt>
                <c:pt idx="5">
                  <c:v>鉱業</c:v>
                </c:pt>
                <c:pt idx="6">
                  <c:v>飲食料品</c:v>
                </c:pt>
                <c:pt idx="7">
                  <c:v>繊維製品</c:v>
                </c:pt>
                <c:pt idx="8">
                  <c:v>パルプ・紙・木製品</c:v>
                </c:pt>
                <c:pt idx="9">
                  <c:v>印刷・製版・製本</c:v>
                </c:pt>
                <c:pt idx="10">
                  <c:v>化学製品</c:v>
                </c:pt>
                <c:pt idx="11">
                  <c:v>石油・石炭製品</c:v>
                </c:pt>
                <c:pt idx="12">
                  <c:v>プラスチック・ゴム製品</c:v>
                </c:pt>
                <c:pt idx="13">
                  <c:v>その他の製造工業製品</c:v>
                </c:pt>
                <c:pt idx="14">
                  <c:v>窯業・土石製品</c:v>
                </c:pt>
                <c:pt idx="15">
                  <c:v>鉄鋼・非鉄金属</c:v>
                </c:pt>
                <c:pt idx="16">
                  <c:v>金属製品</c:v>
                </c:pt>
                <c:pt idx="17">
                  <c:v>生産用・業務用機械</c:v>
                </c:pt>
                <c:pt idx="18">
                  <c:v>電気機械・情報通信機器</c:v>
                </c:pt>
                <c:pt idx="19">
                  <c:v>輸送機械</c:v>
                </c:pt>
                <c:pt idx="20">
                  <c:v>建築</c:v>
                </c:pt>
                <c:pt idx="21">
                  <c:v>土木</c:v>
                </c:pt>
                <c:pt idx="22">
                  <c:v>電力・ガス・熱供給</c:v>
                </c:pt>
                <c:pt idx="23">
                  <c:v>水道</c:v>
                </c:pt>
                <c:pt idx="24">
                  <c:v>廃棄物処理</c:v>
                </c:pt>
                <c:pt idx="25">
                  <c:v>商業</c:v>
                </c:pt>
                <c:pt idx="26">
                  <c:v>金融・保険</c:v>
                </c:pt>
                <c:pt idx="27">
                  <c:v>不動産</c:v>
                </c:pt>
                <c:pt idx="28">
                  <c:v>運輸・郵便</c:v>
                </c:pt>
                <c:pt idx="29">
                  <c:v>情報通信</c:v>
                </c:pt>
                <c:pt idx="30">
                  <c:v>公務</c:v>
                </c:pt>
                <c:pt idx="31">
                  <c:v>教育・研究</c:v>
                </c:pt>
                <c:pt idx="32">
                  <c:v>医療・福祉</c:v>
                </c:pt>
                <c:pt idx="33">
                  <c:v>他に分類されない会員制団体</c:v>
                </c:pt>
                <c:pt idx="34">
                  <c:v>対事業所サービス</c:v>
                </c:pt>
                <c:pt idx="35">
                  <c:v>対個人サービス</c:v>
                </c:pt>
                <c:pt idx="36">
                  <c:v>事務用品</c:v>
                </c:pt>
                <c:pt idx="37">
                  <c:v>分類不明</c:v>
                </c:pt>
              </c:strCache>
            </c:strRef>
          </c:cat>
          <c:val>
            <c:numRef>
              <c:f>分析結果!$E$66:$E$103</c:f>
              <c:numCache>
                <c:formatCode>#,##0_ ;[Red]\-#,##0\ </c:formatCode>
                <c:ptCount val="3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numCache>
            </c:numRef>
          </c:val>
          <c:extLst>
            <c:ext xmlns:c16="http://schemas.microsoft.com/office/drawing/2014/chart" uri="{C3380CC4-5D6E-409C-BE32-E72D297353CC}">
              <c16:uniqueId val="{00000000-604E-46B5-BEAB-550B1751E880}"/>
            </c:ext>
          </c:extLst>
        </c:ser>
        <c:ser>
          <c:idx val="1"/>
          <c:order val="1"/>
          <c:tx>
            <c:strRef>
              <c:f>分析結果!$F$63</c:f>
              <c:strCache>
                <c:ptCount val="1"/>
                <c:pt idx="0">
                  <c:v>第一次
波及効果
b</c:v>
                </c:pt>
              </c:strCache>
            </c:strRef>
          </c:tx>
          <c:spPr>
            <a:solidFill>
              <a:schemeClr val="accent2">
                <a:lumMod val="60000"/>
                <a:lumOff val="40000"/>
              </a:schemeClr>
            </a:solidFill>
            <a:ln>
              <a:solidFill>
                <a:schemeClr val="tx1"/>
              </a:solidFill>
            </a:ln>
            <a:effectLst/>
          </c:spPr>
          <c:invertIfNegative val="0"/>
          <c:cat>
            <c:strRef>
              <c:f>分析結果!$D$66:$D$103</c:f>
              <c:strCache>
                <c:ptCount val="38"/>
                <c:pt idx="0">
                  <c:v>耕種農業</c:v>
                </c:pt>
                <c:pt idx="1">
                  <c:v>畜産</c:v>
                </c:pt>
                <c:pt idx="2">
                  <c:v>農業サービス</c:v>
                </c:pt>
                <c:pt idx="3">
                  <c:v>林業</c:v>
                </c:pt>
                <c:pt idx="4">
                  <c:v>漁業</c:v>
                </c:pt>
                <c:pt idx="5">
                  <c:v>鉱業</c:v>
                </c:pt>
                <c:pt idx="6">
                  <c:v>飲食料品</c:v>
                </c:pt>
                <c:pt idx="7">
                  <c:v>繊維製品</c:v>
                </c:pt>
                <c:pt idx="8">
                  <c:v>パルプ・紙・木製品</c:v>
                </c:pt>
                <c:pt idx="9">
                  <c:v>印刷・製版・製本</c:v>
                </c:pt>
                <c:pt idx="10">
                  <c:v>化学製品</c:v>
                </c:pt>
                <c:pt idx="11">
                  <c:v>石油・石炭製品</c:v>
                </c:pt>
                <c:pt idx="12">
                  <c:v>プラスチック・ゴム製品</c:v>
                </c:pt>
                <c:pt idx="13">
                  <c:v>その他の製造工業製品</c:v>
                </c:pt>
                <c:pt idx="14">
                  <c:v>窯業・土石製品</c:v>
                </c:pt>
                <c:pt idx="15">
                  <c:v>鉄鋼・非鉄金属</c:v>
                </c:pt>
                <c:pt idx="16">
                  <c:v>金属製品</c:v>
                </c:pt>
                <c:pt idx="17">
                  <c:v>生産用・業務用機械</c:v>
                </c:pt>
                <c:pt idx="18">
                  <c:v>電気機械・情報通信機器</c:v>
                </c:pt>
                <c:pt idx="19">
                  <c:v>輸送機械</c:v>
                </c:pt>
                <c:pt idx="20">
                  <c:v>建築</c:v>
                </c:pt>
                <c:pt idx="21">
                  <c:v>土木</c:v>
                </c:pt>
                <c:pt idx="22">
                  <c:v>電力・ガス・熱供給</c:v>
                </c:pt>
                <c:pt idx="23">
                  <c:v>水道</c:v>
                </c:pt>
                <c:pt idx="24">
                  <c:v>廃棄物処理</c:v>
                </c:pt>
                <c:pt idx="25">
                  <c:v>商業</c:v>
                </c:pt>
                <c:pt idx="26">
                  <c:v>金融・保険</c:v>
                </c:pt>
                <c:pt idx="27">
                  <c:v>不動産</c:v>
                </c:pt>
                <c:pt idx="28">
                  <c:v>運輸・郵便</c:v>
                </c:pt>
                <c:pt idx="29">
                  <c:v>情報通信</c:v>
                </c:pt>
                <c:pt idx="30">
                  <c:v>公務</c:v>
                </c:pt>
                <c:pt idx="31">
                  <c:v>教育・研究</c:v>
                </c:pt>
                <c:pt idx="32">
                  <c:v>医療・福祉</c:v>
                </c:pt>
                <c:pt idx="33">
                  <c:v>他に分類されない会員制団体</c:v>
                </c:pt>
                <c:pt idx="34">
                  <c:v>対事業所サービス</c:v>
                </c:pt>
                <c:pt idx="35">
                  <c:v>対個人サービス</c:v>
                </c:pt>
                <c:pt idx="36">
                  <c:v>事務用品</c:v>
                </c:pt>
                <c:pt idx="37">
                  <c:v>分類不明</c:v>
                </c:pt>
              </c:strCache>
            </c:strRef>
          </c:cat>
          <c:val>
            <c:numRef>
              <c:f>分析結果!$F$66:$F$103</c:f>
              <c:numCache>
                <c:formatCode>#,##0_ ;[Red]\-#,##0\ </c:formatCode>
                <c:ptCount val="3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numCache>
            </c:numRef>
          </c:val>
          <c:extLst>
            <c:ext xmlns:c16="http://schemas.microsoft.com/office/drawing/2014/chart" uri="{C3380CC4-5D6E-409C-BE32-E72D297353CC}">
              <c16:uniqueId val="{00000026-604E-46B5-BEAB-550B1751E880}"/>
            </c:ext>
          </c:extLst>
        </c:ser>
        <c:ser>
          <c:idx val="2"/>
          <c:order val="2"/>
          <c:tx>
            <c:strRef>
              <c:f>分析結果!$G$63</c:f>
              <c:strCache>
                <c:ptCount val="1"/>
                <c:pt idx="0">
                  <c:v>第二次
波及効果
c</c:v>
                </c:pt>
              </c:strCache>
            </c:strRef>
          </c:tx>
          <c:spPr>
            <a:solidFill>
              <a:schemeClr val="accent6">
                <a:lumMod val="60000"/>
                <a:lumOff val="40000"/>
              </a:schemeClr>
            </a:solidFill>
            <a:ln>
              <a:solidFill>
                <a:schemeClr val="tx1"/>
              </a:solidFill>
            </a:ln>
            <a:effectLst/>
          </c:spPr>
          <c:invertIfNegative val="0"/>
          <c:cat>
            <c:strRef>
              <c:f>分析結果!$D$66:$D$103</c:f>
              <c:strCache>
                <c:ptCount val="38"/>
                <c:pt idx="0">
                  <c:v>耕種農業</c:v>
                </c:pt>
                <c:pt idx="1">
                  <c:v>畜産</c:v>
                </c:pt>
                <c:pt idx="2">
                  <c:v>農業サービス</c:v>
                </c:pt>
                <c:pt idx="3">
                  <c:v>林業</c:v>
                </c:pt>
                <c:pt idx="4">
                  <c:v>漁業</c:v>
                </c:pt>
                <c:pt idx="5">
                  <c:v>鉱業</c:v>
                </c:pt>
                <c:pt idx="6">
                  <c:v>飲食料品</c:v>
                </c:pt>
                <c:pt idx="7">
                  <c:v>繊維製品</c:v>
                </c:pt>
                <c:pt idx="8">
                  <c:v>パルプ・紙・木製品</c:v>
                </c:pt>
                <c:pt idx="9">
                  <c:v>印刷・製版・製本</c:v>
                </c:pt>
                <c:pt idx="10">
                  <c:v>化学製品</c:v>
                </c:pt>
                <c:pt idx="11">
                  <c:v>石油・石炭製品</c:v>
                </c:pt>
                <c:pt idx="12">
                  <c:v>プラスチック・ゴム製品</c:v>
                </c:pt>
                <c:pt idx="13">
                  <c:v>その他の製造工業製品</c:v>
                </c:pt>
                <c:pt idx="14">
                  <c:v>窯業・土石製品</c:v>
                </c:pt>
                <c:pt idx="15">
                  <c:v>鉄鋼・非鉄金属</c:v>
                </c:pt>
                <c:pt idx="16">
                  <c:v>金属製品</c:v>
                </c:pt>
                <c:pt idx="17">
                  <c:v>生産用・業務用機械</c:v>
                </c:pt>
                <c:pt idx="18">
                  <c:v>電気機械・情報通信機器</c:v>
                </c:pt>
                <c:pt idx="19">
                  <c:v>輸送機械</c:v>
                </c:pt>
                <c:pt idx="20">
                  <c:v>建築</c:v>
                </c:pt>
                <c:pt idx="21">
                  <c:v>土木</c:v>
                </c:pt>
                <c:pt idx="22">
                  <c:v>電力・ガス・熱供給</c:v>
                </c:pt>
                <c:pt idx="23">
                  <c:v>水道</c:v>
                </c:pt>
                <c:pt idx="24">
                  <c:v>廃棄物処理</c:v>
                </c:pt>
                <c:pt idx="25">
                  <c:v>商業</c:v>
                </c:pt>
                <c:pt idx="26">
                  <c:v>金融・保険</c:v>
                </c:pt>
                <c:pt idx="27">
                  <c:v>不動産</c:v>
                </c:pt>
                <c:pt idx="28">
                  <c:v>運輸・郵便</c:v>
                </c:pt>
                <c:pt idx="29">
                  <c:v>情報通信</c:v>
                </c:pt>
                <c:pt idx="30">
                  <c:v>公務</c:v>
                </c:pt>
                <c:pt idx="31">
                  <c:v>教育・研究</c:v>
                </c:pt>
                <c:pt idx="32">
                  <c:v>医療・福祉</c:v>
                </c:pt>
                <c:pt idx="33">
                  <c:v>他に分類されない会員制団体</c:v>
                </c:pt>
                <c:pt idx="34">
                  <c:v>対事業所サービス</c:v>
                </c:pt>
                <c:pt idx="35">
                  <c:v>対個人サービス</c:v>
                </c:pt>
                <c:pt idx="36">
                  <c:v>事務用品</c:v>
                </c:pt>
                <c:pt idx="37">
                  <c:v>分類不明</c:v>
                </c:pt>
              </c:strCache>
            </c:strRef>
          </c:cat>
          <c:val>
            <c:numRef>
              <c:f>分析結果!$G$66:$G$103</c:f>
              <c:numCache>
                <c:formatCode>#,##0_ ;[Red]\-#,##0\ </c:formatCode>
                <c:ptCount val="3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numCache>
            </c:numRef>
          </c:val>
          <c:extLst>
            <c:ext xmlns:c16="http://schemas.microsoft.com/office/drawing/2014/chart" uri="{C3380CC4-5D6E-409C-BE32-E72D297353CC}">
              <c16:uniqueId val="{00000027-604E-46B5-BEAB-550B1751E880}"/>
            </c:ext>
          </c:extLst>
        </c:ser>
        <c:dLbls>
          <c:showLegendKey val="0"/>
          <c:showVal val="0"/>
          <c:showCatName val="0"/>
          <c:showSerName val="0"/>
          <c:showPercent val="0"/>
          <c:showBubbleSize val="0"/>
        </c:dLbls>
        <c:gapWidth val="182"/>
        <c:overlap val="100"/>
        <c:axId val="440818800"/>
        <c:axId val="440810928"/>
      </c:barChart>
      <c:catAx>
        <c:axId val="440818800"/>
        <c:scaling>
          <c:orientation val="maxMin"/>
        </c:scaling>
        <c:delete val="0"/>
        <c:axPos val="l"/>
        <c:numFmt formatCode="General" sourceLinked="1"/>
        <c:majorTickMark val="in"/>
        <c:minorTickMark val="none"/>
        <c:tickLblPos val="nextTo"/>
        <c:spPr>
          <a:noFill/>
          <a:ln w="12700"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solidFill>
                <a:latin typeface="ＭＳ Ｐゴシック" panose="020B0600070205080204" pitchFamily="50" charset="-128"/>
                <a:ea typeface="ＭＳ Ｐゴシック" panose="020B0600070205080204" pitchFamily="50" charset="-128"/>
                <a:cs typeface="+mn-cs"/>
              </a:defRPr>
            </a:pPr>
            <a:endParaRPr lang="ja-JP"/>
          </a:p>
        </c:txPr>
        <c:crossAx val="440810928"/>
        <c:crosses val="autoZero"/>
        <c:auto val="1"/>
        <c:lblAlgn val="ctr"/>
        <c:lblOffset val="100"/>
        <c:noMultiLvlLbl val="0"/>
      </c:catAx>
      <c:valAx>
        <c:axId val="440810928"/>
        <c:scaling>
          <c:orientation val="minMax"/>
        </c:scaling>
        <c:delete val="0"/>
        <c:axPos val="t"/>
        <c:majorGridlines>
          <c:spPr>
            <a:ln w="9525" cap="flat" cmpd="sng" algn="ctr">
              <a:noFill/>
              <a:round/>
            </a:ln>
            <a:effectLst/>
          </c:spPr>
        </c:majorGridlines>
        <c:numFmt formatCode="#,##0_ ;[Red]\-#,##0\ " sourceLinked="1"/>
        <c:majorTickMark val="in"/>
        <c:minorTickMark val="none"/>
        <c:tickLblPos val="nextTo"/>
        <c:spPr>
          <a:noFill/>
          <a:ln w="12700">
            <a:solidFill>
              <a:schemeClr val="tx1"/>
            </a:solidFill>
          </a:ln>
          <a:effectLst/>
        </c:spPr>
        <c:txPr>
          <a:bodyPr rot="-60000000" spcFirstLastPara="1" vertOverflow="ellipsis" vert="horz" wrap="square" anchor="ctr" anchorCtr="1"/>
          <a:lstStyle/>
          <a:p>
            <a:pPr>
              <a:defRPr sz="1050" b="0" i="0" u="none" strike="noStrike" kern="1200" baseline="0">
                <a:solidFill>
                  <a:schemeClr val="tx1"/>
                </a:solidFill>
                <a:latin typeface="ＭＳ Ｐゴシック" panose="020B0600070205080204" pitchFamily="50" charset="-128"/>
                <a:ea typeface="ＭＳ Ｐゴシック" panose="020B0600070205080204" pitchFamily="50" charset="-128"/>
                <a:cs typeface="+mn-cs"/>
              </a:defRPr>
            </a:pPr>
            <a:endParaRPr lang="ja-JP"/>
          </a:p>
        </c:txPr>
        <c:crossAx val="440818800"/>
        <c:crosses val="autoZero"/>
        <c:crossBetween val="between"/>
      </c:valAx>
      <c:spPr>
        <a:noFill/>
        <a:ln>
          <a:noFill/>
        </a:ln>
        <a:effectLst/>
      </c:spPr>
    </c:plotArea>
    <c:legend>
      <c:legendPos val="t"/>
      <c:layout>
        <c:manualLayout>
          <c:xMode val="edge"/>
          <c:yMode val="edge"/>
          <c:x val="0.64341006788424426"/>
          <c:y val="0.13190820378221954"/>
          <c:w val="0.30013745956174082"/>
          <c:h val="6.9475352780027214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ＭＳ Ｐゴシック" panose="020B0600070205080204" pitchFamily="50" charset="-128"/>
              <a:ea typeface="ＭＳ Ｐゴシック" panose="020B0600070205080204" pitchFamily="50" charset="-128"/>
              <a:cs typeface="+mn-cs"/>
            </a:defRPr>
          </a:pPr>
          <a:endParaRPr lang="ja-JP"/>
        </a:p>
      </c:txPr>
    </c:legend>
    <c:plotVisOnly val="1"/>
    <c:dispBlanksAs val="gap"/>
    <c:showDLblsOverMax val="0"/>
  </c:chart>
  <c:spPr>
    <a:solidFill>
      <a:schemeClr val="bg1"/>
    </a:solidFill>
    <a:ln w="19050" cap="flat" cmpd="sng" algn="ctr">
      <a:solidFill>
        <a:schemeClr val="tx1"/>
      </a:solidFill>
      <a:round/>
    </a:ln>
    <a:effectLst/>
  </c:spPr>
  <c:txPr>
    <a:bodyPr/>
    <a:lstStyle/>
    <a:p>
      <a:pPr>
        <a:defRPr>
          <a:latin typeface="ＭＳ Ｐゴシック" panose="020B0600070205080204" pitchFamily="50" charset="-128"/>
          <a:ea typeface="ＭＳ Ｐゴシック" panose="020B0600070205080204" pitchFamily="50" charset="-128"/>
        </a:defRPr>
      </a:pPr>
      <a:endParaRPr lang="ja-JP"/>
    </a:p>
  </c:txPr>
  <c:printSettings>
    <c:headerFooter/>
    <c:pageMargins b="0.75" l="0.7" r="0.7" t="0.75" header="0.3" footer="0.3"/>
    <c:pageSetup paperSize="9" orientation="landscape"/>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6.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4997449</xdr:colOff>
      <xdr:row>19</xdr:row>
      <xdr:rowOff>47625</xdr:rowOff>
    </xdr:from>
    <xdr:to>
      <xdr:col>1</xdr:col>
      <xdr:colOff>7248525</xdr:colOff>
      <xdr:row>26</xdr:row>
      <xdr:rowOff>25400</xdr:rowOff>
    </xdr:to>
    <xdr:sp macro="" textlink="">
      <xdr:nvSpPr>
        <xdr:cNvPr id="4" name="Text Box 2"/>
        <xdr:cNvSpPr txBox="1">
          <a:spLocks noChangeArrowheads="1"/>
        </xdr:cNvSpPr>
      </xdr:nvSpPr>
      <xdr:spPr bwMode="auto">
        <a:xfrm>
          <a:off x="5121274" y="9582150"/>
          <a:ext cx="2251076" cy="1177925"/>
        </a:xfrm>
        <a:prstGeom prst="rect">
          <a:avLst/>
        </a:prstGeom>
        <a:solidFill>
          <a:srgbClr val="FFFFFF"/>
        </a:solidFill>
        <a:ln w="19050" cmpd="dbl">
          <a:solidFill>
            <a:srgbClr val="000000"/>
          </a:solidFill>
          <a:miter lim="800000"/>
          <a:headEnd/>
          <a:tailEnd/>
        </a:ln>
      </xdr:spPr>
      <xdr:txBody>
        <a:bodyPr vertOverflow="clip" wrap="square" lIns="27432" tIns="41148" rIns="0" bIns="0" anchor="t" upright="1"/>
        <a:lstStyle/>
        <a:p>
          <a:pPr algn="ctr" rtl="0">
            <a:defRPr sz="1000"/>
          </a:pPr>
          <a:r>
            <a:rPr lang="ja-JP" altLang="en-US" sz="1100" b="0" i="0" u="none" strike="noStrike" baseline="0">
              <a:solidFill>
                <a:srgbClr val="000000"/>
              </a:solidFill>
              <a:latin typeface="ＭＳ Ｐゴシック" panose="020B0600070205080204" pitchFamily="50" charset="-128"/>
              <a:ea typeface="ＭＳ Ｐゴシック" panose="020B0600070205080204" pitchFamily="50" charset="-128"/>
            </a:rPr>
            <a:t>お問い合わせ先</a:t>
          </a:r>
          <a:endParaRPr lang="en-US" altLang="ja-JP" sz="1100" b="0" i="0" u="none" strike="noStrike" baseline="0">
            <a:solidFill>
              <a:srgbClr val="000000"/>
            </a:solidFill>
            <a:latin typeface="ＭＳ Ｐゴシック" panose="020B0600070205080204" pitchFamily="50" charset="-128"/>
            <a:ea typeface="ＭＳ Ｐゴシック" panose="020B0600070205080204" pitchFamily="50" charset="-128"/>
          </a:endParaRPr>
        </a:p>
        <a:p>
          <a:pPr algn="l" rtl="0">
            <a:defRPr sz="1000"/>
          </a:pPr>
          <a:r>
            <a:rPr lang="ja-JP" altLang="en-US" sz="1100" b="0" i="0" u="none" strike="noStrike" baseline="0">
              <a:solidFill>
                <a:srgbClr val="000000"/>
              </a:solidFill>
              <a:latin typeface="ＭＳ Ｐゴシック" panose="020B0600070205080204" pitchFamily="50" charset="-128"/>
              <a:ea typeface="ＭＳ Ｐゴシック" panose="020B0600070205080204" pitchFamily="50" charset="-128"/>
            </a:rPr>
            <a:t>宮城県企画部統計課　企画分析班</a:t>
          </a:r>
        </a:p>
        <a:p>
          <a:pPr algn="l" rtl="0">
            <a:defRPr sz="1000"/>
          </a:pPr>
          <a:r>
            <a:rPr lang="ja-JP" altLang="en-US" sz="1100" b="0" i="0" u="none" strike="noStrike" baseline="0">
              <a:solidFill>
                <a:srgbClr val="000000"/>
              </a:solidFill>
              <a:latin typeface="ＭＳ Ｐゴシック" panose="020B0600070205080204" pitchFamily="50" charset="-128"/>
              <a:ea typeface="ＭＳ Ｐゴシック" panose="020B0600070205080204" pitchFamily="50" charset="-128"/>
            </a:rPr>
            <a:t>〒980-8570 </a:t>
          </a:r>
        </a:p>
        <a:p>
          <a:pPr algn="l" rtl="0">
            <a:defRPr sz="1000"/>
          </a:pPr>
          <a:r>
            <a:rPr lang="ja-JP" altLang="en-US" sz="1100" b="0" i="0" u="none" strike="noStrike" baseline="0">
              <a:solidFill>
                <a:srgbClr val="000000"/>
              </a:solidFill>
              <a:latin typeface="ＭＳ Ｐゴシック" panose="020B0600070205080204" pitchFamily="50" charset="-128"/>
              <a:ea typeface="ＭＳ Ｐゴシック" panose="020B0600070205080204" pitchFamily="50" charset="-128"/>
            </a:rPr>
            <a:t>仙台市青葉区本町三丁目８番１号</a:t>
          </a:r>
        </a:p>
        <a:p>
          <a:pPr algn="l" rtl="0">
            <a:defRPr sz="1000"/>
          </a:pPr>
          <a:r>
            <a:rPr lang="en-US" altLang="ja-JP" sz="1100" b="0" i="0" u="none" strike="noStrike" baseline="0">
              <a:solidFill>
                <a:srgbClr val="000000"/>
              </a:solidFill>
              <a:latin typeface="ＭＳ Ｐゴシック" panose="020B0600070205080204" pitchFamily="50" charset="-128"/>
              <a:ea typeface="ＭＳ Ｐゴシック" panose="020B0600070205080204" pitchFamily="50" charset="-128"/>
            </a:rPr>
            <a:t>TEL</a:t>
          </a:r>
          <a:r>
            <a:rPr lang="ja-JP" altLang="en-US" sz="1100" b="0" i="0" u="none" strike="noStrike" baseline="0">
              <a:solidFill>
                <a:srgbClr val="000000"/>
              </a:solidFill>
              <a:latin typeface="ＭＳ Ｐゴシック" panose="020B0600070205080204" pitchFamily="50" charset="-128"/>
              <a:ea typeface="ＭＳ Ｐゴシック" panose="020B0600070205080204" pitchFamily="50" charset="-128"/>
            </a:rPr>
            <a:t>：022-211-2453（直通）</a:t>
          </a:r>
        </a:p>
        <a:p>
          <a:pPr algn="l" rtl="0">
            <a:defRPr sz="1000"/>
          </a:pPr>
          <a:r>
            <a:rPr lang="en-US" altLang="ja-JP" sz="1100" b="0" i="0" u="none" strike="noStrike" baseline="0">
              <a:solidFill>
                <a:srgbClr val="000000"/>
              </a:solidFill>
              <a:latin typeface="ＭＳ Ｐゴシック" panose="020B0600070205080204" pitchFamily="50" charset="-128"/>
              <a:ea typeface="ＭＳ Ｐゴシック" panose="020B0600070205080204" pitchFamily="50" charset="-128"/>
            </a:rPr>
            <a:t>E-mail</a:t>
          </a:r>
          <a:r>
            <a:rPr lang="ja-JP" altLang="en-US" sz="1100" b="0" i="0" u="none" strike="noStrike" baseline="0">
              <a:solidFill>
                <a:srgbClr val="000000"/>
              </a:solidFill>
              <a:latin typeface="ＭＳ Ｐゴシック" panose="020B0600070205080204" pitchFamily="50" charset="-128"/>
              <a:ea typeface="ＭＳ Ｐゴシック" panose="020B0600070205080204" pitchFamily="50" charset="-128"/>
            </a:rPr>
            <a:t>：</a:t>
          </a:r>
          <a:r>
            <a:rPr lang="en-US" altLang="ja-JP" sz="1100" b="0" i="0" u="none" strike="noStrike" baseline="0">
              <a:solidFill>
                <a:srgbClr val="000000"/>
              </a:solidFill>
              <a:latin typeface="ＭＳ Ｐゴシック" panose="020B0600070205080204" pitchFamily="50" charset="-128"/>
              <a:ea typeface="ＭＳ Ｐゴシック" panose="020B0600070205080204" pitchFamily="50" charset="-128"/>
            </a:rPr>
            <a:t>toukeib@pref.miyagi.lg.jp</a:t>
          </a:r>
          <a:endParaRPr lang="ja-JP" altLang="en-US" sz="1100" b="0" i="0" u="none" strike="noStrike" baseline="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0</xdr:col>
      <xdr:colOff>66675</xdr:colOff>
      <xdr:row>2</xdr:row>
      <xdr:rowOff>228600</xdr:rowOff>
    </xdr:from>
    <xdr:ext cx="6229350" cy="275717"/>
    <xdr:sp macro="" textlink="">
      <xdr:nvSpPr>
        <xdr:cNvPr id="6" name="テキスト ボックス 5"/>
        <xdr:cNvSpPr txBox="1"/>
      </xdr:nvSpPr>
      <xdr:spPr>
        <a:xfrm>
          <a:off x="66675" y="600075"/>
          <a:ext cx="622935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b="1">
              <a:latin typeface="ＭＳ Ｐゴシック" panose="020B0600070205080204" pitchFamily="50" charset="-128"/>
              <a:ea typeface="ＭＳ Ｐゴシック" panose="020B0600070205080204" pitchFamily="50" charset="-128"/>
            </a:rPr>
            <a:t>２．旅行者消費額</a:t>
          </a:r>
          <a:r>
            <a:rPr kumimoji="1" lang="en-US" altLang="ja-JP" sz="1100" b="1">
              <a:latin typeface="ＭＳ Ｐゴシック" panose="020B0600070205080204" pitchFamily="50" charset="-128"/>
              <a:ea typeface="ＭＳ Ｐゴシック" panose="020B0600070205080204" pitchFamily="50" charset="-128"/>
            </a:rPr>
            <a:t>(</a:t>
          </a:r>
          <a:r>
            <a:rPr kumimoji="1" lang="ja-JP" altLang="en-US" sz="1100" b="1">
              <a:latin typeface="ＭＳ Ｐゴシック" panose="020B0600070205080204" pitchFamily="50" charset="-128"/>
              <a:ea typeface="ＭＳ Ｐゴシック" panose="020B0600070205080204" pitchFamily="50" charset="-128"/>
            </a:rPr>
            <a:t>観光客の消費総額</a:t>
          </a:r>
          <a:r>
            <a:rPr kumimoji="1" lang="en-US" altLang="ja-JP" sz="1100" b="1">
              <a:latin typeface="ＭＳ Ｐゴシック" panose="020B0600070205080204" pitchFamily="50" charset="-128"/>
              <a:ea typeface="ＭＳ Ｐゴシック" panose="020B0600070205080204" pitchFamily="50" charset="-128"/>
            </a:rPr>
            <a:t>)</a:t>
          </a:r>
          <a:r>
            <a:rPr kumimoji="1" lang="ja-JP" altLang="en-US" sz="1100" b="1">
              <a:latin typeface="ＭＳ Ｐゴシック" panose="020B0600070205080204" pitchFamily="50" charset="-128"/>
              <a:ea typeface="ＭＳ Ｐゴシック" panose="020B0600070205080204" pitchFamily="50" charset="-128"/>
            </a:rPr>
            <a:t>を　　　　　　　へ入力してください。</a:t>
          </a:r>
        </a:p>
      </xdr:txBody>
    </xdr:sp>
    <xdr:clientData/>
  </xdr:oneCellAnchor>
  <xdr:oneCellAnchor>
    <xdr:from>
      <xdr:col>0</xdr:col>
      <xdr:colOff>76200</xdr:colOff>
      <xdr:row>2</xdr:row>
      <xdr:rowOff>9525</xdr:rowOff>
    </xdr:from>
    <xdr:ext cx="6496050" cy="275717"/>
    <xdr:sp macro="" textlink="">
      <xdr:nvSpPr>
        <xdr:cNvPr id="5" name="テキスト ボックス 4"/>
        <xdr:cNvSpPr txBox="1"/>
      </xdr:nvSpPr>
      <xdr:spPr>
        <a:xfrm>
          <a:off x="76200" y="381000"/>
          <a:ext cx="649605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b="1">
              <a:latin typeface="ＭＳ Ｐゴシック" panose="020B0600070205080204" pitchFamily="50" charset="-128"/>
              <a:ea typeface="ＭＳ Ｐゴシック" panose="020B0600070205080204" pitchFamily="50" charset="-128"/>
            </a:rPr>
            <a:t>１．観光客増加数</a:t>
          </a:r>
          <a:r>
            <a:rPr kumimoji="1" lang="en-US" altLang="ja-JP" sz="1100" b="1">
              <a:latin typeface="ＭＳ Ｐゴシック" panose="020B0600070205080204" pitchFamily="50" charset="-128"/>
              <a:ea typeface="ＭＳ Ｐゴシック" panose="020B0600070205080204" pitchFamily="50" charset="-128"/>
            </a:rPr>
            <a:t>(</a:t>
          </a:r>
          <a:r>
            <a:rPr kumimoji="1" lang="ja-JP" altLang="en-US" sz="1100" b="1">
              <a:latin typeface="ＭＳ Ｐゴシック" panose="020B0600070205080204" pitchFamily="50" charset="-128"/>
              <a:ea typeface="ＭＳ Ｐゴシック" panose="020B0600070205080204" pitchFamily="50" charset="-128"/>
            </a:rPr>
            <a:t>県内から・県外から・訪日外国人</a:t>
          </a:r>
          <a:r>
            <a:rPr kumimoji="1" lang="en-US" altLang="ja-JP" sz="1100" b="1">
              <a:latin typeface="ＭＳ Ｐゴシック" panose="020B0600070205080204" pitchFamily="50" charset="-128"/>
              <a:ea typeface="ＭＳ Ｐゴシック" panose="020B0600070205080204" pitchFamily="50" charset="-128"/>
            </a:rPr>
            <a:t>)</a:t>
          </a:r>
          <a:r>
            <a:rPr kumimoji="1" lang="ja-JP" altLang="en-US" sz="1100" b="1">
              <a:latin typeface="ＭＳ Ｐゴシック" panose="020B0600070205080204" pitchFamily="50" charset="-128"/>
              <a:ea typeface="ＭＳ Ｐゴシック" panose="020B0600070205080204" pitchFamily="50" charset="-128"/>
            </a:rPr>
            <a:t>の宿泊・日帰り旅行者を　　　　　　　へ入力してください。</a:t>
          </a:r>
        </a:p>
      </xdr:txBody>
    </xdr:sp>
    <xdr:clientData/>
  </xdr:oneCellAnchor>
  <xdr:twoCellAnchor>
    <xdr:from>
      <xdr:col>4</xdr:col>
      <xdr:colOff>761999</xdr:colOff>
      <xdr:row>2</xdr:row>
      <xdr:rowOff>28575</xdr:rowOff>
    </xdr:from>
    <xdr:to>
      <xdr:col>5</xdr:col>
      <xdr:colOff>419100</xdr:colOff>
      <xdr:row>3</xdr:row>
      <xdr:rowOff>9525</xdr:rowOff>
    </xdr:to>
    <xdr:sp macro="" textlink="">
      <xdr:nvSpPr>
        <xdr:cNvPr id="2" name="正方形/長方形 1"/>
        <xdr:cNvSpPr/>
      </xdr:nvSpPr>
      <xdr:spPr>
        <a:xfrm>
          <a:off x="4676774" y="400050"/>
          <a:ext cx="466726" cy="228600"/>
        </a:xfrm>
        <a:prstGeom prst="rec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295274</xdr:colOff>
      <xdr:row>3</xdr:row>
      <xdr:rowOff>0</xdr:rowOff>
    </xdr:from>
    <xdr:to>
      <xdr:col>2</xdr:col>
      <xdr:colOff>742949</xdr:colOff>
      <xdr:row>3</xdr:row>
      <xdr:rowOff>219075</xdr:rowOff>
    </xdr:to>
    <xdr:sp macro="" textlink="">
      <xdr:nvSpPr>
        <xdr:cNvPr id="3" name="正方形/長方形 2"/>
        <xdr:cNvSpPr/>
      </xdr:nvSpPr>
      <xdr:spPr>
        <a:xfrm>
          <a:off x="2590799" y="619125"/>
          <a:ext cx="447675" cy="219075"/>
        </a:xfrm>
        <a:prstGeom prst="rec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76200</xdr:colOff>
      <xdr:row>5</xdr:row>
      <xdr:rowOff>57149</xdr:rowOff>
    </xdr:from>
    <xdr:to>
      <xdr:col>12</xdr:col>
      <xdr:colOff>123825</xdr:colOff>
      <xdr:row>11</xdr:row>
      <xdr:rowOff>47624</xdr:rowOff>
    </xdr:to>
    <xdr:sp macro="" textlink="">
      <xdr:nvSpPr>
        <xdr:cNvPr id="4" name="テキスト ボックス 3"/>
        <xdr:cNvSpPr txBox="1"/>
      </xdr:nvSpPr>
      <xdr:spPr>
        <a:xfrm>
          <a:off x="6419850" y="1171574"/>
          <a:ext cx="3600450" cy="1476375"/>
        </a:xfrm>
        <a:prstGeom prst="foldedCorne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旅行者消費額単価とは</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シート①</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簡易版</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における旅行者消費額単価とは、旅行者１人が１回の旅行で消費した総額のことです。例えば、旅行者が交通費１万円、宿泊費１万円、食費５千円、土産代２千円、娯楽サービス費５千円とすると、総額３万２千円となります。</a:t>
          </a:r>
        </a:p>
      </xdr:txBody>
    </xdr:sp>
    <xdr:clientData/>
  </xdr:twoCellAnchor>
</xdr:wsDr>
</file>

<file path=xl/drawings/drawing3.xml><?xml version="1.0" encoding="utf-8"?>
<xdr:wsDr xmlns:xdr="http://schemas.openxmlformats.org/drawingml/2006/spreadsheetDrawing" xmlns:a="http://schemas.openxmlformats.org/drawingml/2006/main">
  <xdr:oneCellAnchor>
    <xdr:from>
      <xdr:col>0</xdr:col>
      <xdr:colOff>85725</xdr:colOff>
      <xdr:row>2</xdr:row>
      <xdr:rowOff>219075</xdr:rowOff>
    </xdr:from>
    <xdr:ext cx="6229350" cy="275717"/>
    <xdr:sp macro="" textlink="">
      <xdr:nvSpPr>
        <xdr:cNvPr id="8" name="テキスト ボックス 7"/>
        <xdr:cNvSpPr txBox="1"/>
      </xdr:nvSpPr>
      <xdr:spPr>
        <a:xfrm>
          <a:off x="85725" y="590550"/>
          <a:ext cx="622935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b="1">
              <a:latin typeface="ＭＳ Ｐゴシック" panose="020B0600070205080204" pitchFamily="50" charset="-128"/>
              <a:ea typeface="ＭＳ Ｐゴシック" panose="020B0600070205080204" pitchFamily="50" charset="-128"/>
            </a:rPr>
            <a:t>２．旅行者消費額単価</a:t>
          </a:r>
          <a:r>
            <a:rPr kumimoji="1" lang="en-US" altLang="ja-JP" sz="1100" b="1">
              <a:latin typeface="ＭＳ Ｐゴシック" panose="020B0600070205080204" pitchFamily="50" charset="-128"/>
              <a:ea typeface="ＭＳ Ｐゴシック" panose="020B0600070205080204" pitchFamily="50" charset="-128"/>
            </a:rPr>
            <a:t>(</a:t>
          </a:r>
          <a:r>
            <a:rPr kumimoji="1" lang="ja-JP" altLang="en-US" sz="1100" b="1">
              <a:latin typeface="ＭＳ Ｐゴシック" panose="020B0600070205080204" pitchFamily="50" charset="-128"/>
              <a:ea typeface="ＭＳ Ｐゴシック" panose="020B0600070205080204" pitchFamily="50" charset="-128"/>
            </a:rPr>
            <a:t>観光客の品目別消費額</a:t>
          </a:r>
          <a:r>
            <a:rPr kumimoji="1" lang="en-US" altLang="ja-JP" sz="1100" b="1">
              <a:latin typeface="ＭＳ Ｐゴシック" panose="020B0600070205080204" pitchFamily="50" charset="-128"/>
              <a:ea typeface="ＭＳ Ｐゴシック" panose="020B0600070205080204" pitchFamily="50" charset="-128"/>
            </a:rPr>
            <a:t>)</a:t>
          </a:r>
          <a:r>
            <a:rPr kumimoji="1" lang="ja-JP" altLang="en-US" sz="1100" b="1">
              <a:latin typeface="ＭＳ Ｐゴシック" panose="020B0600070205080204" pitchFamily="50" charset="-128"/>
              <a:ea typeface="ＭＳ Ｐゴシック" panose="020B0600070205080204" pitchFamily="50" charset="-128"/>
            </a:rPr>
            <a:t>を　　　　　　へ入力してください。</a:t>
          </a:r>
        </a:p>
      </xdr:txBody>
    </xdr:sp>
    <xdr:clientData/>
  </xdr:oneCellAnchor>
  <xdr:oneCellAnchor>
    <xdr:from>
      <xdr:col>0</xdr:col>
      <xdr:colOff>85725</xdr:colOff>
      <xdr:row>2</xdr:row>
      <xdr:rowOff>9525</xdr:rowOff>
    </xdr:from>
    <xdr:ext cx="6591300" cy="275717"/>
    <xdr:sp macro="" textlink="">
      <xdr:nvSpPr>
        <xdr:cNvPr id="6" name="テキスト ボックス 5"/>
        <xdr:cNvSpPr txBox="1"/>
      </xdr:nvSpPr>
      <xdr:spPr>
        <a:xfrm>
          <a:off x="85725" y="381000"/>
          <a:ext cx="65913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b="1">
              <a:latin typeface="ＭＳ Ｐゴシック" panose="020B0600070205080204" pitchFamily="50" charset="-128"/>
              <a:ea typeface="ＭＳ Ｐゴシック" panose="020B0600070205080204" pitchFamily="50" charset="-128"/>
            </a:rPr>
            <a:t>１．観光客増加数</a:t>
          </a:r>
          <a:r>
            <a:rPr kumimoji="1" lang="en-US" altLang="ja-JP" sz="1100" b="1">
              <a:latin typeface="ＭＳ Ｐゴシック" panose="020B0600070205080204" pitchFamily="50" charset="-128"/>
              <a:ea typeface="ＭＳ Ｐゴシック" panose="020B0600070205080204" pitchFamily="50" charset="-128"/>
            </a:rPr>
            <a:t>(</a:t>
          </a:r>
          <a:r>
            <a:rPr kumimoji="1" lang="ja-JP" altLang="en-US" sz="1100" b="1">
              <a:latin typeface="ＭＳ Ｐゴシック" panose="020B0600070205080204" pitchFamily="50" charset="-128"/>
              <a:ea typeface="ＭＳ Ｐゴシック" panose="020B0600070205080204" pitchFamily="50" charset="-128"/>
            </a:rPr>
            <a:t>県内から・県外から・訪日外国人</a:t>
          </a:r>
          <a:r>
            <a:rPr kumimoji="1" lang="en-US" altLang="ja-JP" sz="1100" b="1">
              <a:latin typeface="ＭＳ Ｐゴシック" panose="020B0600070205080204" pitchFamily="50" charset="-128"/>
              <a:ea typeface="ＭＳ Ｐゴシック" panose="020B0600070205080204" pitchFamily="50" charset="-128"/>
            </a:rPr>
            <a:t>)</a:t>
          </a:r>
          <a:r>
            <a:rPr kumimoji="1" lang="ja-JP" altLang="en-US" sz="1100" b="1">
              <a:latin typeface="ＭＳ Ｐゴシック" panose="020B0600070205080204" pitchFamily="50" charset="-128"/>
              <a:ea typeface="ＭＳ Ｐゴシック" panose="020B0600070205080204" pitchFamily="50" charset="-128"/>
            </a:rPr>
            <a:t>の宿泊・日帰り旅行者を　　　　　　へ入力してください。</a:t>
          </a:r>
        </a:p>
      </xdr:txBody>
    </xdr:sp>
    <xdr:clientData/>
  </xdr:oneCellAnchor>
  <xdr:twoCellAnchor>
    <xdr:from>
      <xdr:col>3</xdr:col>
      <xdr:colOff>38099</xdr:colOff>
      <xdr:row>3</xdr:row>
      <xdr:rowOff>9525</xdr:rowOff>
    </xdr:from>
    <xdr:to>
      <xdr:col>3</xdr:col>
      <xdr:colOff>485774</xdr:colOff>
      <xdr:row>3</xdr:row>
      <xdr:rowOff>228600</xdr:rowOff>
    </xdr:to>
    <xdr:sp macro="" textlink="">
      <xdr:nvSpPr>
        <xdr:cNvPr id="2" name="正方形/長方形 1"/>
        <xdr:cNvSpPr/>
      </xdr:nvSpPr>
      <xdr:spPr>
        <a:xfrm>
          <a:off x="3143249" y="628650"/>
          <a:ext cx="447675" cy="219075"/>
        </a:xfrm>
        <a:prstGeom prst="rec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762000</xdr:colOff>
      <xdr:row>2</xdr:row>
      <xdr:rowOff>38100</xdr:rowOff>
    </xdr:from>
    <xdr:to>
      <xdr:col>5</xdr:col>
      <xdr:colOff>400050</xdr:colOff>
      <xdr:row>3</xdr:row>
      <xdr:rowOff>9525</xdr:rowOff>
    </xdr:to>
    <xdr:sp macro="" textlink="">
      <xdr:nvSpPr>
        <xdr:cNvPr id="5" name="正方形/長方形 4"/>
        <xdr:cNvSpPr/>
      </xdr:nvSpPr>
      <xdr:spPr>
        <a:xfrm>
          <a:off x="4676775" y="409575"/>
          <a:ext cx="447675" cy="219075"/>
        </a:xfrm>
        <a:prstGeom prst="rec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457201</xdr:colOff>
      <xdr:row>6</xdr:row>
      <xdr:rowOff>0</xdr:rowOff>
    </xdr:from>
    <xdr:to>
      <xdr:col>11</xdr:col>
      <xdr:colOff>742951</xdr:colOff>
      <xdr:row>11</xdr:row>
      <xdr:rowOff>228600</xdr:rowOff>
    </xdr:to>
    <xdr:sp macro="" textlink="">
      <xdr:nvSpPr>
        <xdr:cNvPr id="4" name="テキスト ボックス 3"/>
        <xdr:cNvSpPr txBox="1"/>
      </xdr:nvSpPr>
      <xdr:spPr>
        <a:xfrm>
          <a:off x="5991226" y="1771650"/>
          <a:ext cx="3771900" cy="1466850"/>
        </a:xfrm>
        <a:prstGeom prst="foldedCorne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旅行者消費額単価とは</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シート②</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詳細版</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における旅行者消費額単価とは、旅行者１人が１回の旅行で消費した品目別の消費額のことです。簡易版は、消費総額から最終需要増加額を推計していますが、詳細版は品目別の消費額から最終需要増加額を推計するため、より精度の高い分析が可能です。</a:t>
          </a:r>
        </a:p>
      </xdr:txBody>
    </xdr:sp>
    <xdr:clientData/>
  </xdr:twoCellAnchor>
</xdr:wsDr>
</file>

<file path=xl/drawings/drawing4.xml><?xml version="1.0" encoding="utf-8"?>
<xdr:wsDr xmlns:xdr="http://schemas.openxmlformats.org/drawingml/2006/spreadsheetDrawing" xmlns:a="http://schemas.openxmlformats.org/drawingml/2006/main">
  <xdr:oneCellAnchor>
    <xdr:from>
      <xdr:col>0</xdr:col>
      <xdr:colOff>114300</xdr:colOff>
      <xdr:row>1</xdr:row>
      <xdr:rowOff>238125</xdr:rowOff>
    </xdr:from>
    <xdr:ext cx="6229350" cy="275717"/>
    <xdr:sp macro="" textlink="">
      <xdr:nvSpPr>
        <xdr:cNvPr id="5" name="テキスト ボックス 4"/>
        <xdr:cNvSpPr txBox="1"/>
      </xdr:nvSpPr>
      <xdr:spPr>
        <a:xfrm>
          <a:off x="114300" y="361950"/>
          <a:ext cx="622935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b="1">
              <a:latin typeface="ＭＳ Ｐゴシック" panose="020B0600070205080204" pitchFamily="50" charset="-128"/>
              <a:ea typeface="ＭＳ Ｐゴシック" panose="020B0600070205080204" pitchFamily="50" charset="-128"/>
            </a:rPr>
            <a:t>３．消費転換係数</a:t>
          </a:r>
          <a:r>
            <a:rPr kumimoji="1" lang="en-US" altLang="ja-JP" sz="1100" b="1">
              <a:latin typeface="ＭＳ Ｐゴシック" panose="020B0600070205080204" pitchFamily="50" charset="-128"/>
              <a:ea typeface="ＭＳ Ｐゴシック" panose="020B0600070205080204" pitchFamily="50" charset="-128"/>
            </a:rPr>
            <a:t>(</a:t>
          </a:r>
          <a:r>
            <a:rPr kumimoji="1" lang="ja-JP" altLang="en-US" sz="1100" b="1">
              <a:latin typeface="ＭＳ Ｐゴシック" panose="020B0600070205080204" pitchFamily="50" charset="-128"/>
              <a:ea typeface="ＭＳ Ｐゴシック" panose="020B0600070205080204" pitchFamily="50" charset="-128"/>
            </a:rPr>
            <a:t>実収入のうち消費支出の割合</a:t>
          </a:r>
          <a:r>
            <a:rPr kumimoji="1" lang="en-US" altLang="ja-JP" sz="1100" b="1">
              <a:latin typeface="ＭＳ Ｐゴシック" panose="020B0600070205080204" pitchFamily="50" charset="-128"/>
              <a:ea typeface="ＭＳ Ｐゴシック" panose="020B0600070205080204" pitchFamily="50" charset="-128"/>
            </a:rPr>
            <a:t>)</a:t>
          </a:r>
          <a:r>
            <a:rPr kumimoji="1" lang="ja-JP" altLang="en-US" sz="1100" b="1">
              <a:latin typeface="ＭＳ Ｐゴシック" panose="020B0600070205080204" pitchFamily="50" charset="-128"/>
              <a:ea typeface="ＭＳ Ｐゴシック" panose="020B0600070205080204" pitchFamily="50" charset="-128"/>
            </a:rPr>
            <a:t>を設定する場合は  　　        へ入力してください。</a:t>
          </a:r>
        </a:p>
      </xdr:txBody>
    </xdr:sp>
    <xdr:clientData/>
  </xdr:oneCellAnchor>
  <xdr:twoCellAnchor>
    <xdr:from>
      <xdr:col>4</xdr:col>
      <xdr:colOff>514349</xdr:colOff>
      <xdr:row>1</xdr:row>
      <xdr:rowOff>247649</xdr:rowOff>
    </xdr:from>
    <xdr:to>
      <xdr:col>4</xdr:col>
      <xdr:colOff>990600</xdr:colOff>
      <xdr:row>2</xdr:row>
      <xdr:rowOff>238124</xdr:rowOff>
    </xdr:to>
    <xdr:sp macro="" textlink="">
      <xdr:nvSpPr>
        <xdr:cNvPr id="3" name="正方形/長方形 2"/>
        <xdr:cNvSpPr/>
      </xdr:nvSpPr>
      <xdr:spPr>
        <a:xfrm>
          <a:off x="4210049" y="371474"/>
          <a:ext cx="476251" cy="238125"/>
        </a:xfrm>
        <a:prstGeom prst="rec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361950</xdr:colOff>
      <xdr:row>7</xdr:row>
      <xdr:rowOff>171450</xdr:rowOff>
    </xdr:from>
    <xdr:to>
      <xdr:col>11</xdr:col>
      <xdr:colOff>409575</xdr:colOff>
      <xdr:row>12</xdr:row>
      <xdr:rowOff>152400</xdr:rowOff>
    </xdr:to>
    <xdr:sp macro="" textlink="">
      <xdr:nvSpPr>
        <xdr:cNvPr id="4" name="メモ 3"/>
        <xdr:cNvSpPr/>
      </xdr:nvSpPr>
      <xdr:spPr>
        <a:xfrm>
          <a:off x="6591300" y="1685925"/>
          <a:ext cx="4171950" cy="1219200"/>
        </a:xfrm>
        <a:prstGeom prst="foldedCorner">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消費転換係数の設定について</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家計調査から推計した消費転換係数は、二人以上勤労者世帯であり、単身世帯や勤労者ではない世帯などは実収入における消費の割合が変わります。分析したい対象によって、消費転換係数をそれぞれ設定することで、より精度の高い分析が可能です。　</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6</xdr:col>
      <xdr:colOff>438150</xdr:colOff>
      <xdr:row>33</xdr:row>
      <xdr:rowOff>123825</xdr:rowOff>
    </xdr:from>
    <xdr:to>
      <xdr:col>6</xdr:col>
      <xdr:colOff>714375</xdr:colOff>
      <xdr:row>46</xdr:row>
      <xdr:rowOff>152400</xdr:rowOff>
    </xdr:to>
    <xdr:sp macro="" textlink="">
      <xdr:nvSpPr>
        <xdr:cNvPr id="3" name="上矢印 2"/>
        <xdr:cNvSpPr/>
      </xdr:nvSpPr>
      <xdr:spPr>
        <a:xfrm>
          <a:off x="6286500" y="8553450"/>
          <a:ext cx="276225" cy="3248025"/>
        </a:xfrm>
        <a:prstGeom prst="upArrow">
          <a:avLst/>
        </a:prstGeom>
        <a:solidFill>
          <a:schemeClr val="accent4"/>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447675</xdr:colOff>
      <xdr:row>36</xdr:row>
      <xdr:rowOff>142875</xdr:rowOff>
    </xdr:from>
    <xdr:to>
      <xdr:col>7</xdr:col>
      <xdr:colOff>733425</xdr:colOff>
      <xdr:row>46</xdr:row>
      <xdr:rowOff>133351</xdr:rowOff>
    </xdr:to>
    <xdr:sp macro="" textlink="">
      <xdr:nvSpPr>
        <xdr:cNvPr id="4" name="上矢印 3"/>
        <xdr:cNvSpPr/>
      </xdr:nvSpPr>
      <xdr:spPr>
        <a:xfrm>
          <a:off x="7486650" y="9315450"/>
          <a:ext cx="285750" cy="2466976"/>
        </a:xfrm>
        <a:prstGeom prst="upArrow">
          <a:avLst/>
        </a:prstGeom>
        <a:solidFill>
          <a:schemeClr val="accent4"/>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180976</xdr:colOff>
      <xdr:row>5</xdr:row>
      <xdr:rowOff>57150</xdr:rowOff>
    </xdr:from>
    <xdr:to>
      <xdr:col>6</xdr:col>
      <xdr:colOff>590550</xdr:colOff>
      <xdr:row>15</xdr:row>
      <xdr:rowOff>209550</xdr:rowOff>
    </xdr:to>
    <xdr:sp macro="" textlink="">
      <xdr:nvSpPr>
        <xdr:cNvPr id="5" name="楕円 4"/>
        <xdr:cNvSpPr/>
      </xdr:nvSpPr>
      <xdr:spPr>
        <a:xfrm>
          <a:off x="457201" y="2762250"/>
          <a:ext cx="4705349" cy="3486150"/>
        </a:xfrm>
        <a:prstGeom prst="ellipse">
          <a:avLst/>
        </a:prstGeom>
        <a:solidFill>
          <a:schemeClr val="accent6">
            <a:lumMod val="60000"/>
            <a:lumOff val="4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r"/>
          <a:endPar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219076</xdr:colOff>
      <xdr:row>6</xdr:row>
      <xdr:rowOff>180974</xdr:rowOff>
    </xdr:from>
    <xdr:to>
      <xdr:col>4</xdr:col>
      <xdr:colOff>571500</xdr:colOff>
      <xdr:row>14</xdr:row>
      <xdr:rowOff>85725</xdr:rowOff>
    </xdr:to>
    <xdr:sp macro="" textlink="">
      <xdr:nvSpPr>
        <xdr:cNvPr id="6" name="楕円 5"/>
        <xdr:cNvSpPr/>
      </xdr:nvSpPr>
      <xdr:spPr>
        <a:xfrm>
          <a:off x="342901" y="2819399"/>
          <a:ext cx="3219449" cy="2571751"/>
        </a:xfrm>
        <a:prstGeom prst="ellipse">
          <a:avLst/>
        </a:prstGeom>
        <a:solidFill>
          <a:schemeClr val="accent2">
            <a:lumMod val="60000"/>
            <a:lumOff val="4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r"/>
          <a:endParaRPr kumimoji="1" lang="ja-JP" altLang="en-US" sz="1100" b="1">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266701</xdr:colOff>
      <xdr:row>8</xdr:row>
      <xdr:rowOff>28575</xdr:rowOff>
    </xdr:from>
    <xdr:to>
      <xdr:col>3</xdr:col>
      <xdr:colOff>914400</xdr:colOff>
      <xdr:row>12</xdr:row>
      <xdr:rowOff>219075</xdr:rowOff>
    </xdr:to>
    <xdr:sp macro="" textlink="">
      <xdr:nvSpPr>
        <xdr:cNvPr id="7" name="楕円 6"/>
        <xdr:cNvSpPr/>
      </xdr:nvSpPr>
      <xdr:spPr>
        <a:xfrm>
          <a:off x="390526" y="3333750"/>
          <a:ext cx="1638299" cy="1524000"/>
        </a:xfrm>
        <a:prstGeom prst="ellipse">
          <a:avLst/>
        </a:prstGeom>
        <a:solidFill>
          <a:schemeClr val="accent1">
            <a:lumMod val="60000"/>
            <a:lumOff val="4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xdr:col>
      <xdr:colOff>457200</xdr:colOff>
      <xdr:row>5</xdr:row>
      <xdr:rowOff>66675</xdr:rowOff>
    </xdr:from>
    <xdr:to>
      <xdr:col>7</xdr:col>
      <xdr:colOff>438150</xdr:colOff>
      <xdr:row>15</xdr:row>
      <xdr:rowOff>95250</xdr:rowOff>
    </xdr:to>
    <xdr:sp macro="" textlink="">
      <xdr:nvSpPr>
        <xdr:cNvPr id="10" name="右中かっこ 9"/>
        <xdr:cNvSpPr/>
      </xdr:nvSpPr>
      <xdr:spPr>
        <a:xfrm>
          <a:off x="5029200" y="2771775"/>
          <a:ext cx="695325" cy="3362325"/>
        </a:xfrm>
        <a:prstGeom prst="rightBrace">
          <a:avLst>
            <a:gd name="adj1" fmla="val 25666"/>
            <a:gd name="adj2" fmla="val 42918"/>
          </a:avLst>
        </a:prstGeom>
        <a:ln>
          <a:headEnd type="none"/>
          <a:tailEnd type="none"/>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9526</xdr:colOff>
      <xdr:row>38</xdr:row>
      <xdr:rowOff>123826</xdr:rowOff>
    </xdr:from>
    <xdr:to>
      <xdr:col>9</xdr:col>
      <xdr:colOff>590550</xdr:colOff>
      <xdr:row>60</xdr:row>
      <xdr:rowOff>19050</xdr:rowOff>
    </xdr:to>
    <xdr:graphicFrame macro="">
      <xdr:nvGraphicFramePr>
        <xdr:cNvPr id="4" name="グラフ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847725</xdr:colOff>
      <xdr:row>8</xdr:row>
      <xdr:rowOff>133350</xdr:rowOff>
    </xdr:from>
    <xdr:to>
      <xdr:col>4</xdr:col>
      <xdr:colOff>285750</xdr:colOff>
      <xdr:row>12</xdr:row>
      <xdr:rowOff>37591</xdr:rowOff>
    </xdr:to>
    <xdr:grpSp>
      <xdr:nvGrpSpPr>
        <xdr:cNvPr id="9" name="グループ化 8"/>
        <xdr:cNvGrpSpPr/>
      </xdr:nvGrpSpPr>
      <xdr:grpSpPr>
        <a:xfrm>
          <a:off x="1962150" y="3438525"/>
          <a:ext cx="1314450" cy="1237741"/>
          <a:chOff x="3248025" y="3743325"/>
          <a:chExt cx="1314450" cy="1237741"/>
        </a:xfrm>
      </xdr:grpSpPr>
      <xdr:sp macro="" textlink="">
        <xdr:nvSpPr>
          <xdr:cNvPr id="22" name="テキスト ボックス 21"/>
          <xdr:cNvSpPr txBox="1"/>
        </xdr:nvSpPr>
        <xdr:spPr>
          <a:xfrm>
            <a:off x="3333751" y="3990975"/>
            <a:ext cx="60959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b="1">
                <a:latin typeface="ＭＳ Ｐゴシック" panose="020B0600070205080204" pitchFamily="50" charset="-128"/>
                <a:ea typeface="ＭＳ Ｐゴシック" panose="020B0600070205080204" pitchFamily="50" charset="-128"/>
              </a:rPr>
              <a:t>生産額</a:t>
            </a:r>
          </a:p>
        </xdr:txBody>
      </xdr:sp>
      <xdr:sp macro="" textlink="">
        <xdr:nvSpPr>
          <xdr:cNvPr id="24" name="テキスト ボックス 23"/>
          <xdr:cNvSpPr txBox="1"/>
        </xdr:nvSpPr>
        <xdr:spPr>
          <a:xfrm>
            <a:off x="3333750" y="3743325"/>
            <a:ext cx="1228725" cy="323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latin typeface="ＭＳ Ｐゴシック" panose="020B0600070205080204" pitchFamily="50" charset="-128"/>
                <a:ea typeface="ＭＳ Ｐゴシック" panose="020B0600070205080204" pitchFamily="50" charset="-128"/>
              </a:rPr>
              <a:t>第一次波及効果</a:t>
            </a:r>
          </a:p>
        </xdr:txBody>
      </xdr:sp>
      <xdr:sp macro="" textlink="">
        <xdr:nvSpPr>
          <xdr:cNvPr id="29" name="テキスト ボックス 28"/>
          <xdr:cNvSpPr txBox="1"/>
        </xdr:nvSpPr>
        <xdr:spPr>
          <a:xfrm>
            <a:off x="3333751" y="4457699"/>
            <a:ext cx="60959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b="1">
                <a:latin typeface="ＭＳ Ｐゴシック" panose="020B0600070205080204" pitchFamily="50" charset="-128"/>
                <a:ea typeface="ＭＳ Ｐゴシック" panose="020B0600070205080204" pitchFamily="50" charset="-128"/>
              </a:rPr>
              <a:t>雇用者</a:t>
            </a:r>
          </a:p>
        </xdr:txBody>
      </xdr:sp>
      <xdr:sp macro="" textlink="">
        <xdr:nvSpPr>
          <xdr:cNvPr id="33" name="テキスト ボックス 32"/>
          <xdr:cNvSpPr txBox="1"/>
        </xdr:nvSpPr>
        <xdr:spPr>
          <a:xfrm>
            <a:off x="3905251" y="4200524"/>
            <a:ext cx="60959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b="1">
                <a:latin typeface="ＭＳ Ｐゴシック" panose="020B0600070205080204" pitchFamily="50" charset="-128"/>
                <a:ea typeface="ＭＳ Ｐゴシック" panose="020B0600070205080204" pitchFamily="50" charset="-128"/>
              </a:rPr>
              <a:t>百万円</a:t>
            </a:r>
          </a:p>
        </xdr:txBody>
      </xdr:sp>
      <xdr:sp macro="" textlink="">
        <xdr:nvSpPr>
          <xdr:cNvPr id="37" name="テキスト ボックス 36"/>
          <xdr:cNvSpPr txBox="1"/>
        </xdr:nvSpPr>
        <xdr:spPr>
          <a:xfrm>
            <a:off x="3933826" y="4705349"/>
            <a:ext cx="32630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b="1">
                <a:latin typeface="ＭＳ Ｐゴシック" panose="020B0600070205080204" pitchFamily="50" charset="-128"/>
                <a:ea typeface="ＭＳ Ｐゴシック" panose="020B0600070205080204" pitchFamily="50" charset="-128"/>
              </a:rPr>
              <a:t>人</a:t>
            </a:r>
          </a:p>
        </xdr:txBody>
      </xdr:sp>
      <xdr:sp macro="" textlink="$P$9">
        <xdr:nvSpPr>
          <xdr:cNvPr id="38" name="テキスト ボックス 37"/>
          <xdr:cNvSpPr txBox="1"/>
        </xdr:nvSpPr>
        <xdr:spPr>
          <a:xfrm>
            <a:off x="3248025" y="4200525"/>
            <a:ext cx="7620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r"/>
            <a:fld id="{9D75E502-3692-496A-B645-2AAA44845E8D}" type="TxLink">
              <a:rPr kumimoji="1" lang="en-US" altLang="en-US" sz="1100" b="1" i="0" u="none" strike="noStrike">
                <a:solidFill>
                  <a:srgbClr val="000000"/>
                </a:solidFill>
                <a:latin typeface="ＭＳ Ｐゴシック"/>
                <a:ea typeface="ＭＳ Ｐゴシック"/>
              </a:rPr>
              <a:pPr algn="r"/>
              <a:t>0 </a:t>
            </a:fld>
            <a:endParaRPr kumimoji="1" lang="ja-JP" altLang="en-US" sz="1100" b="1"/>
          </a:p>
        </xdr:txBody>
      </xdr:sp>
      <xdr:sp macro="" textlink="$P$10">
        <xdr:nvSpPr>
          <xdr:cNvPr id="39" name="テキスト ボックス 38"/>
          <xdr:cNvSpPr txBox="1"/>
        </xdr:nvSpPr>
        <xdr:spPr>
          <a:xfrm>
            <a:off x="3295650" y="4695825"/>
            <a:ext cx="69392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r"/>
            <a:fld id="{2708AFD9-6C07-4DBD-8B23-37001EFABE82}" type="TxLink">
              <a:rPr kumimoji="1" lang="en-US" altLang="en-US" sz="1100" b="1" i="0" u="none" strike="noStrike">
                <a:solidFill>
                  <a:srgbClr val="000000"/>
                </a:solidFill>
                <a:latin typeface="ＭＳ Ｐゴシック"/>
                <a:ea typeface="ＭＳ Ｐゴシック"/>
              </a:rPr>
              <a:pPr algn="r"/>
              <a:t>0 </a:t>
            </a:fld>
            <a:endParaRPr kumimoji="1" lang="ja-JP" altLang="en-US" sz="1100" b="1"/>
          </a:p>
        </xdr:txBody>
      </xdr:sp>
    </xdr:grpSp>
    <xdr:clientData/>
  </xdr:twoCellAnchor>
  <xdr:twoCellAnchor>
    <xdr:from>
      <xdr:col>4</xdr:col>
      <xdr:colOff>485776</xdr:colOff>
      <xdr:row>8</xdr:row>
      <xdr:rowOff>142875</xdr:rowOff>
    </xdr:from>
    <xdr:to>
      <xdr:col>6</xdr:col>
      <xdr:colOff>371475</xdr:colOff>
      <xdr:row>12</xdr:row>
      <xdr:rowOff>104267</xdr:rowOff>
    </xdr:to>
    <xdr:grpSp>
      <xdr:nvGrpSpPr>
        <xdr:cNvPr id="11" name="グループ化 10"/>
        <xdr:cNvGrpSpPr/>
      </xdr:nvGrpSpPr>
      <xdr:grpSpPr>
        <a:xfrm>
          <a:off x="3476626" y="3448050"/>
          <a:ext cx="1314449" cy="1294892"/>
          <a:chOff x="4714876" y="3667125"/>
          <a:chExt cx="1314449" cy="1294892"/>
        </a:xfrm>
      </xdr:grpSpPr>
      <xdr:sp macro="" textlink="">
        <xdr:nvSpPr>
          <xdr:cNvPr id="23" name="テキスト ボックス 22"/>
          <xdr:cNvSpPr txBox="1"/>
        </xdr:nvSpPr>
        <xdr:spPr>
          <a:xfrm>
            <a:off x="4810126" y="3943350"/>
            <a:ext cx="60959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b="1">
                <a:latin typeface="ＭＳ Ｐゴシック" panose="020B0600070205080204" pitchFamily="50" charset="-128"/>
                <a:ea typeface="ＭＳ Ｐゴシック" panose="020B0600070205080204" pitchFamily="50" charset="-128"/>
              </a:rPr>
              <a:t>生産額</a:t>
            </a:r>
          </a:p>
        </xdr:txBody>
      </xdr:sp>
      <xdr:sp macro="" textlink="">
        <xdr:nvSpPr>
          <xdr:cNvPr id="25" name="テキスト ボックス 24"/>
          <xdr:cNvSpPr txBox="1"/>
        </xdr:nvSpPr>
        <xdr:spPr>
          <a:xfrm>
            <a:off x="4800600" y="3667125"/>
            <a:ext cx="1228725" cy="323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latin typeface="ＭＳ Ｐゴシック" panose="020B0600070205080204" pitchFamily="50" charset="-128"/>
                <a:ea typeface="ＭＳ Ｐゴシック" panose="020B0600070205080204" pitchFamily="50" charset="-128"/>
              </a:rPr>
              <a:t>第二次波及効果</a:t>
            </a:r>
          </a:p>
        </xdr:txBody>
      </xdr:sp>
      <xdr:sp macro="" textlink="">
        <xdr:nvSpPr>
          <xdr:cNvPr id="28" name="テキスト ボックス 27"/>
          <xdr:cNvSpPr txBox="1"/>
        </xdr:nvSpPr>
        <xdr:spPr>
          <a:xfrm>
            <a:off x="4800601" y="4391024"/>
            <a:ext cx="60959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b="1">
                <a:latin typeface="ＭＳ Ｐゴシック" panose="020B0600070205080204" pitchFamily="50" charset="-128"/>
                <a:ea typeface="ＭＳ Ｐゴシック" panose="020B0600070205080204" pitchFamily="50" charset="-128"/>
              </a:rPr>
              <a:t>雇用者</a:t>
            </a:r>
          </a:p>
        </xdr:txBody>
      </xdr:sp>
      <xdr:sp macro="" textlink="">
        <xdr:nvSpPr>
          <xdr:cNvPr id="32" name="テキスト ボックス 31"/>
          <xdr:cNvSpPr txBox="1"/>
        </xdr:nvSpPr>
        <xdr:spPr>
          <a:xfrm>
            <a:off x="5372101" y="4143374"/>
            <a:ext cx="60959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b="1">
                <a:latin typeface="ＭＳ Ｐゴシック" panose="020B0600070205080204" pitchFamily="50" charset="-128"/>
                <a:ea typeface="ＭＳ Ｐゴシック" panose="020B0600070205080204" pitchFamily="50" charset="-128"/>
              </a:rPr>
              <a:t>百万円</a:t>
            </a:r>
          </a:p>
        </xdr:txBody>
      </xdr:sp>
      <xdr:sp macro="" textlink="">
        <xdr:nvSpPr>
          <xdr:cNvPr id="36" name="テキスト ボックス 35"/>
          <xdr:cNvSpPr txBox="1"/>
        </xdr:nvSpPr>
        <xdr:spPr>
          <a:xfrm>
            <a:off x="5400676" y="4638676"/>
            <a:ext cx="31432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b="1">
                <a:latin typeface="ＭＳ Ｐゴシック" panose="020B0600070205080204" pitchFamily="50" charset="-128"/>
                <a:ea typeface="ＭＳ Ｐゴシック" panose="020B0600070205080204" pitchFamily="50" charset="-128"/>
              </a:rPr>
              <a:t>人</a:t>
            </a:r>
          </a:p>
        </xdr:txBody>
      </xdr:sp>
      <xdr:sp macro="" textlink="$P$12">
        <xdr:nvSpPr>
          <xdr:cNvPr id="40" name="テキスト ボックス 39"/>
          <xdr:cNvSpPr txBox="1"/>
        </xdr:nvSpPr>
        <xdr:spPr>
          <a:xfrm>
            <a:off x="4752975" y="4648200"/>
            <a:ext cx="703451" cy="3138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r"/>
            <a:fld id="{68FCF851-8726-45F5-A74A-658B5D901F9E}" type="TxLink">
              <a:rPr kumimoji="1" lang="en-US" altLang="en-US" sz="1100" b="1" i="0" u="none" strike="noStrike">
                <a:solidFill>
                  <a:srgbClr val="000000"/>
                </a:solidFill>
                <a:latin typeface="ＭＳ Ｐゴシック"/>
                <a:ea typeface="ＭＳ Ｐゴシック"/>
              </a:rPr>
              <a:pPr algn="r"/>
              <a:t>0 </a:t>
            </a:fld>
            <a:endParaRPr kumimoji="1" lang="ja-JP" altLang="en-US" sz="1100" b="1"/>
          </a:p>
        </xdr:txBody>
      </xdr:sp>
      <xdr:sp macro="" textlink="$P$11">
        <xdr:nvSpPr>
          <xdr:cNvPr id="41" name="テキスト ボックス 40"/>
          <xdr:cNvSpPr txBox="1"/>
        </xdr:nvSpPr>
        <xdr:spPr>
          <a:xfrm>
            <a:off x="4714876" y="4143375"/>
            <a:ext cx="76603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r"/>
            <a:fld id="{6CFEC0C8-0186-469F-A6D5-6DA0677BE14F}" type="TxLink">
              <a:rPr kumimoji="1" lang="en-US" altLang="en-US" sz="1100" b="1" i="0" u="none" strike="noStrike">
                <a:solidFill>
                  <a:srgbClr val="000000"/>
                </a:solidFill>
                <a:latin typeface="ＭＳ Ｐゴシック"/>
                <a:ea typeface="ＭＳ Ｐゴシック"/>
              </a:rPr>
              <a:pPr algn="r"/>
              <a:t>0 </a:t>
            </a:fld>
            <a:endParaRPr kumimoji="1" lang="ja-JP" altLang="en-US" sz="1100" b="1"/>
          </a:p>
        </xdr:txBody>
      </xdr:sp>
    </xdr:grpSp>
    <xdr:clientData/>
  </xdr:twoCellAnchor>
  <xdr:twoCellAnchor>
    <xdr:from>
      <xdr:col>1</xdr:col>
      <xdr:colOff>419100</xdr:colOff>
      <xdr:row>8</xdr:row>
      <xdr:rowOff>152400</xdr:rowOff>
    </xdr:from>
    <xdr:to>
      <xdr:col>3</xdr:col>
      <xdr:colOff>685791</xdr:colOff>
      <xdr:row>12</xdr:row>
      <xdr:rowOff>28067</xdr:rowOff>
    </xdr:to>
    <xdr:grpSp>
      <xdr:nvGrpSpPr>
        <xdr:cNvPr id="2" name="グループ化 1"/>
        <xdr:cNvGrpSpPr/>
      </xdr:nvGrpSpPr>
      <xdr:grpSpPr>
        <a:xfrm>
          <a:off x="542925" y="3457575"/>
          <a:ext cx="1257291" cy="1209167"/>
          <a:chOff x="904875" y="3800475"/>
          <a:chExt cx="1257291" cy="1209167"/>
        </a:xfrm>
      </xdr:grpSpPr>
      <xdr:sp macro="" textlink="">
        <xdr:nvSpPr>
          <xdr:cNvPr id="21" name="テキスト ボックス 20"/>
          <xdr:cNvSpPr txBox="1"/>
        </xdr:nvSpPr>
        <xdr:spPr>
          <a:xfrm>
            <a:off x="1028700" y="4038600"/>
            <a:ext cx="60959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b="1">
                <a:latin typeface="ＭＳ Ｐゴシック" panose="020B0600070205080204" pitchFamily="50" charset="-128"/>
                <a:ea typeface="ＭＳ Ｐゴシック" panose="020B0600070205080204" pitchFamily="50" charset="-128"/>
              </a:rPr>
              <a:t>生産額</a:t>
            </a:r>
          </a:p>
        </xdr:txBody>
      </xdr:sp>
      <xdr:sp macro="" textlink="">
        <xdr:nvSpPr>
          <xdr:cNvPr id="27" name="テキスト ボックス 26"/>
          <xdr:cNvSpPr txBox="1"/>
        </xdr:nvSpPr>
        <xdr:spPr>
          <a:xfrm>
            <a:off x="1009651" y="3800475"/>
            <a:ext cx="809623" cy="323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latin typeface="ＭＳ Ｐゴシック" panose="020B0600070205080204" pitchFamily="50" charset="-128"/>
                <a:ea typeface="ＭＳ Ｐゴシック" panose="020B0600070205080204" pitchFamily="50" charset="-128"/>
              </a:rPr>
              <a:t>直接効果</a:t>
            </a:r>
          </a:p>
        </xdr:txBody>
      </xdr:sp>
      <xdr:sp macro="" textlink="">
        <xdr:nvSpPr>
          <xdr:cNvPr id="26" name="テキスト ボックス 25"/>
          <xdr:cNvSpPr txBox="1"/>
        </xdr:nvSpPr>
        <xdr:spPr>
          <a:xfrm>
            <a:off x="1009651" y="4514850"/>
            <a:ext cx="60959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b="1">
                <a:latin typeface="ＭＳ Ｐゴシック" panose="020B0600070205080204" pitchFamily="50" charset="-128"/>
                <a:ea typeface="ＭＳ Ｐゴシック" panose="020B0600070205080204" pitchFamily="50" charset="-128"/>
              </a:rPr>
              <a:t>雇用者</a:t>
            </a:r>
          </a:p>
        </xdr:txBody>
      </xdr:sp>
      <xdr:sp macro="" textlink="">
        <xdr:nvSpPr>
          <xdr:cNvPr id="30" name="テキスト ボックス 29"/>
          <xdr:cNvSpPr txBox="1"/>
        </xdr:nvSpPr>
        <xdr:spPr>
          <a:xfrm>
            <a:off x="1552576" y="4248150"/>
            <a:ext cx="609590" cy="24714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latin typeface="ＭＳ Ｐゴシック" panose="020B0600070205080204" pitchFamily="50" charset="-128"/>
                <a:ea typeface="ＭＳ Ｐゴシック" panose="020B0600070205080204" pitchFamily="50" charset="-128"/>
              </a:rPr>
              <a:t>百万円</a:t>
            </a:r>
          </a:p>
        </xdr:txBody>
      </xdr:sp>
      <xdr:sp macro="" textlink="">
        <xdr:nvSpPr>
          <xdr:cNvPr id="34" name="テキスト ボックス 33"/>
          <xdr:cNvSpPr txBox="1"/>
        </xdr:nvSpPr>
        <xdr:spPr>
          <a:xfrm>
            <a:off x="1571626" y="4733925"/>
            <a:ext cx="32630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b="1">
                <a:latin typeface="ＭＳ Ｐゴシック" panose="020B0600070205080204" pitchFamily="50" charset="-128"/>
                <a:ea typeface="ＭＳ Ｐゴシック" panose="020B0600070205080204" pitchFamily="50" charset="-128"/>
              </a:rPr>
              <a:t>人</a:t>
            </a:r>
          </a:p>
        </xdr:txBody>
      </xdr:sp>
      <xdr:sp macro="" textlink="$P$7">
        <xdr:nvSpPr>
          <xdr:cNvPr id="8" name="テキスト ボックス 7"/>
          <xdr:cNvSpPr txBox="1"/>
        </xdr:nvSpPr>
        <xdr:spPr>
          <a:xfrm>
            <a:off x="904875" y="4257675"/>
            <a:ext cx="80962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r"/>
            <a:fld id="{2925D34E-4EF8-4298-A33F-BA4A73D84E86}" type="TxLink">
              <a:rPr kumimoji="1" lang="en-US" altLang="en-US" sz="1100" b="1" i="0" u="none" strike="noStrike">
                <a:solidFill>
                  <a:srgbClr val="000000"/>
                </a:solidFill>
                <a:latin typeface="ＭＳ Ｐゴシック"/>
                <a:ea typeface="ＭＳ Ｐゴシック"/>
              </a:rPr>
              <a:pPr algn="r"/>
              <a:t>0 </a:t>
            </a:fld>
            <a:endParaRPr kumimoji="1" lang="ja-JP" altLang="en-US" sz="1100" b="1"/>
          </a:p>
        </xdr:txBody>
      </xdr:sp>
      <xdr:sp macro="" textlink="$P$8">
        <xdr:nvSpPr>
          <xdr:cNvPr id="42" name="テキスト ボックス 41"/>
          <xdr:cNvSpPr txBox="1"/>
        </xdr:nvSpPr>
        <xdr:spPr>
          <a:xfrm>
            <a:off x="952499" y="4724400"/>
            <a:ext cx="71437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r"/>
            <a:fld id="{DCFA143F-E92E-4849-B2A2-9D79B0596B4B}" type="TxLink">
              <a:rPr kumimoji="1" lang="en-US" altLang="en-US" sz="1100" b="1" i="0" u="none" strike="noStrike">
                <a:solidFill>
                  <a:srgbClr val="000000"/>
                </a:solidFill>
                <a:latin typeface="ＭＳ Ｐゴシック"/>
                <a:ea typeface="ＭＳ Ｐゴシック"/>
              </a:rPr>
              <a:pPr algn="r"/>
              <a:t>0 </a:t>
            </a:fld>
            <a:endParaRPr kumimoji="1" lang="ja-JP" altLang="en-US" sz="1100" b="1"/>
          </a:p>
        </xdr:txBody>
      </xdr:sp>
    </xdr:grpSp>
    <xdr:clientData/>
  </xdr:twoCellAnchor>
  <xdr:twoCellAnchor>
    <xdr:from>
      <xdr:col>6</xdr:col>
      <xdr:colOff>304800</xdr:colOff>
      <xdr:row>19</xdr:row>
      <xdr:rowOff>152400</xdr:rowOff>
    </xdr:from>
    <xdr:to>
      <xdr:col>6</xdr:col>
      <xdr:colOff>457200</xdr:colOff>
      <xdr:row>19</xdr:row>
      <xdr:rowOff>228606</xdr:rowOff>
    </xdr:to>
    <xdr:cxnSp macro="">
      <xdr:nvCxnSpPr>
        <xdr:cNvPr id="3" name="直線矢印コネクタ 2"/>
        <xdr:cNvCxnSpPr/>
      </xdr:nvCxnSpPr>
      <xdr:spPr>
        <a:xfrm flipV="1">
          <a:off x="4876800" y="7353300"/>
          <a:ext cx="152400" cy="76206"/>
        </a:xfrm>
        <a:prstGeom prst="straightConnector1">
          <a:avLst/>
        </a:prstGeom>
        <a:ln w="3175">
          <a:solidFill>
            <a:sysClr val="windowText" lastClr="000000"/>
          </a:solidFill>
          <a:prstDash val="solid"/>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285750</xdr:colOff>
      <xdr:row>26</xdr:row>
      <xdr:rowOff>152400</xdr:rowOff>
    </xdr:from>
    <xdr:to>
      <xdr:col>6</xdr:col>
      <xdr:colOff>438150</xdr:colOff>
      <xdr:row>26</xdr:row>
      <xdr:rowOff>228606</xdr:rowOff>
    </xdr:to>
    <xdr:cxnSp macro="">
      <xdr:nvCxnSpPr>
        <xdr:cNvPr id="47" name="直線矢印コネクタ 46"/>
        <xdr:cNvCxnSpPr/>
      </xdr:nvCxnSpPr>
      <xdr:spPr>
        <a:xfrm flipV="1">
          <a:off x="4857750" y="9858375"/>
          <a:ext cx="152400" cy="76206"/>
        </a:xfrm>
        <a:prstGeom prst="straightConnector1">
          <a:avLst/>
        </a:prstGeom>
        <a:ln w="3175">
          <a:solidFill>
            <a:sysClr val="windowText" lastClr="000000"/>
          </a:solidFill>
          <a:prstDash val="solid"/>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304800</xdr:colOff>
      <xdr:row>34</xdr:row>
      <xdr:rowOff>142875</xdr:rowOff>
    </xdr:from>
    <xdr:to>
      <xdr:col>6</xdr:col>
      <xdr:colOff>457200</xdr:colOff>
      <xdr:row>34</xdr:row>
      <xdr:rowOff>219081</xdr:rowOff>
    </xdr:to>
    <xdr:cxnSp macro="">
      <xdr:nvCxnSpPr>
        <xdr:cNvPr id="48" name="直線矢印コネクタ 47"/>
        <xdr:cNvCxnSpPr/>
      </xdr:nvCxnSpPr>
      <xdr:spPr>
        <a:xfrm flipV="1">
          <a:off x="4876800" y="12515850"/>
          <a:ext cx="152400" cy="76206"/>
        </a:xfrm>
        <a:prstGeom prst="straightConnector1">
          <a:avLst/>
        </a:prstGeom>
        <a:ln w="3175">
          <a:solidFill>
            <a:sysClr val="windowText" lastClr="000000"/>
          </a:solidFill>
          <a:prstDash val="solid"/>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7.xml><?xml version="1.0" encoding="utf-8"?>
<c:userShapes xmlns:c="http://schemas.openxmlformats.org/drawingml/2006/chart">
  <cdr:relSizeAnchor xmlns:cdr="http://schemas.openxmlformats.org/drawingml/2006/chartDrawing">
    <cdr:from>
      <cdr:x>0.90078</cdr:x>
      <cdr:y>0.03063</cdr:y>
    </cdr:from>
    <cdr:to>
      <cdr:x>1</cdr:x>
      <cdr:y>0.1291</cdr:y>
    </cdr:to>
    <cdr:sp macro="" textlink="">
      <cdr:nvSpPr>
        <cdr:cNvPr id="2" name="テキスト ボックス 1"/>
        <cdr:cNvSpPr txBox="1"/>
      </cdr:nvSpPr>
      <cdr:spPr>
        <a:xfrm xmlns:a="http://schemas.openxmlformats.org/drawingml/2006/main">
          <a:off x="5534025" y="266700"/>
          <a:ext cx="609600" cy="85725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en-US" altLang="ja-JP" sz="900" b="0">
              <a:latin typeface="ＭＳ Ｐゴシック" panose="020B0600070205080204" pitchFamily="50" charset="-128"/>
              <a:ea typeface="ＭＳ Ｐゴシック" panose="020B0600070205080204" pitchFamily="50" charset="-128"/>
            </a:rPr>
            <a:t>(</a:t>
          </a:r>
          <a:r>
            <a:rPr lang="ja-JP" altLang="en-US" sz="900" b="0">
              <a:latin typeface="ＭＳ Ｐゴシック" panose="020B0600070205080204" pitchFamily="50" charset="-128"/>
              <a:ea typeface="ＭＳ Ｐゴシック" panose="020B0600070205080204" pitchFamily="50" charset="-128"/>
            </a:rPr>
            <a:t>百万円</a:t>
          </a:r>
          <a:r>
            <a:rPr lang="en-US" altLang="ja-JP" sz="900" b="0">
              <a:latin typeface="ＭＳ Ｐゴシック" panose="020B0600070205080204" pitchFamily="50" charset="-128"/>
              <a:ea typeface="ＭＳ Ｐゴシック" panose="020B0600070205080204" pitchFamily="50" charset="-128"/>
            </a:rPr>
            <a:t>)</a:t>
          </a:r>
          <a:endParaRPr lang="ja-JP" altLang="en-US" sz="900" b="0">
            <a:latin typeface="ＭＳ Ｐゴシック" panose="020B0600070205080204" pitchFamily="50" charset="-128"/>
            <a:ea typeface="ＭＳ Ｐゴシック" panose="020B0600070205080204" pitchFamily="50" charset="-128"/>
          </a:endParaRPr>
        </a:p>
      </cdr:txBody>
    </cdr:sp>
  </cdr:relSizeAnchor>
</c:userShape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ln>
          <a:tailEnd type="triangle"/>
        </a:ln>
      </a:spPr>
      <a:bodyPr/>
      <a:lstStyle/>
      <a:style>
        <a:lnRef idx="1">
          <a:schemeClr val="accent1"/>
        </a:lnRef>
        <a:fillRef idx="0">
          <a:schemeClr val="accent1"/>
        </a:fillRef>
        <a:effectRef idx="0">
          <a:schemeClr val="accent1"/>
        </a:effectRef>
        <a:fontRef idx="minor">
          <a:schemeClr val="tx1"/>
        </a:fontRef>
      </a: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FF0000"/>
  </sheetPr>
  <dimension ref="B1:B18"/>
  <sheetViews>
    <sheetView tabSelected="1" zoomScaleNormal="100" workbookViewId="0">
      <selection activeCell="D7" sqref="D7"/>
    </sheetView>
  </sheetViews>
  <sheetFormatPr defaultRowHeight="13.5" x14ac:dyDescent="0.4"/>
  <cols>
    <col min="1" max="1" width="1.625" style="2" customWidth="1"/>
    <col min="2" max="2" width="111" style="2" customWidth="1"/>
    <col min="3" max="16384" width="9" style="2"/>
  </cols>
  <sheetData>
    <row r="1" spans="2:2" ht="9.75" customHeight="1" x14ac:dyDescent="0.4"/>
    <row r="2" spans="2:2" ht="21" x14ac:dyDescent="0.4">
      <c r="B2" s="384" t="s">
        <v>1218</v>
      </c>
    </row>
    <row r="4" spans="2:2" ht="17.25" x14ac:dyDescent="0.4">
      <c r="B4" s="58" t="s">
        <v>838</v>
      </c>
    </row>
    <row r="5" spans="2:2" ht="114.75" customHeight="1" x14ac:dyDescent="0.4">
      <c r="B5" s="228" t="s">
        <v>1353</v>
      </c>
    </row>
    <row r="6" spans="2:2" ht="17.25" x14ac:dyDescent="0.4">
      <c r="B6" s="58" t="s">
        <v>839</v>
      </c>
    </row>
    <row r="7" spans="2:2" ht="44.25" customHeight="1" x14ac:dyDescent="0.4">
      <c r="B7" s="93" t="s">
        <v>1305</v>
      </c>
    </row>
    <row r="8" spans="2:2" ht="39" customHeight="1" x14ac:dyDescent="0.4">
      <c r="B8" s="228" t="s">
        <v>1047</v>
      </c>
    </row>
    <row r="9" spans="2:2" ht="51" customHeight="1" x14ac:dyDescent="0.4">
      <c r="B9" s="228" t="s">
        <v>1046</v>
      </c>
    </row>
    <row r="10" spans="2:2" ht="65.25" customHeight="1" x14ac:dyDescent="0.4">
      <c r="B10" s="228" t="s">
        <v>1088</v>
      </c>
    </row>
    <row r="11" spans="2:2" ht="49.5" customHeight="1" x14ac:dyDescent="0.4">
      <c r="B11" s="228" t="s">
        <v>1048</v>
      </c>
    </row>
    <row r="12" spans="2:2" ht="52.5" customHeight="1" x14ac:dyDescent="0.4">
      <c r="B12" s="228" t="s">
        <v>1049</v>
      </c>
    </row>
    <row r="13" spans="2:2" ht="69" customHeight="1" x14ac:dyDescent="0.4">
      <c r="B13" s="228" t="s">
        <v>1089</v>
      </c>
    </row>
    <row r="14" spans="2:2" ht="69.75" customHeight="1" x14ac:dyDescent="0.4">
      <c r="B14" s="228" t="s">
        <v>1050</v>
      </c>
    </row>
    <row r="15" spans="2:2" ht="17.25" x14ac:dyDescent="0.4">
      <c r="B15" s="58" t="s">
        <v>1219</v>
      </c>
    </row>
    <row r="16" spans="2:2" ht="95.25" customHeight="1" x14ac:dyDescent="0.4">
      <c r="B16" s="228" t="s">
        <v>1346</v>
      </c>
    </row>
    <row r="17" spans="2:2" ht="17.25" x14ac:dyDescent="0.4">
      <c r="B17" s="58" t="s">
        <v>1340</v>
      </c>
    </row>
    <row r="18" spans="2:2" ht="21.75" customHeight="1" x14ac:dyDescent="0.4">
      <c r="B18" s="93" t="s">
        <v>1349</v>
      </c>
    </row>
  </sheetData>
  <sheetProtection sheet="1" objects="1" scenarios="1"/>
  <phoneticPr fontId="2"/>
  <pageMargins left="0.7" right="0.7" top="0.75" bottom="0.75" header="0.3" footer="0.3"/>
  <pageSetup paperSize="9"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theme="0" tint="-0.499984740745262"/>
  </sheetPr>
  <dimension ref="B1:AF63"/>
  <sheetViews>
    <sheetView topLeftCell="N1" workbookViewId="0">
      <selection activeCell="V26" sqref="V26"/>
    </sheetView>
  </sheetViews>
  <sheetFormatPr defaultRowHeight="13.5" x14ac:dyDescent="0.4"/>
  <cols>
    <col min="1" max="1" width="1.625" style="16" customWidth="1"/>
    <col min="2" max="2" width="35.625" style="180" customWidth="1"/>
    <col min="3" max="26" width="10.625" style="16" customWidth="1"/>
    <col min="27" max="16384" width="9" style="16"/>
  </cols>
  <sheetData>
    <row r="1" spans="2:26" ht="9.75" customHeight="1" x14ac:dyDescent="0.4"/>
    <row r="2" spans="2:26" ht="20.100000000000001" customHeight="1" x14ac:dyDescent="0.4">
      <c r="B2" s="537" t="s">
        <v>1316</v>
      </c>
      <c r="C2" s="465"/>
      <c r="D2" s="465"/>
      <c r="E2" s="465"/>
      <c r="F2" s="465"/>
      <c r="G2" s="465"/>
      <c r="H2" s="465"/>
      <c r="I2" s="465"/>
      <c r="J2" s="465"/>
      <c r="K2" s="465"/>
      <c r="L2" s="465"/>
      <c r="M2" s="465"/>
      <c r="N2" s="538"/>
      <c r="O2" s="465"/>
      <c r="P2" s="465"/>
      <c r="Q2" s="465"/>
      <c r="R2" s="465"/>
      <c r="S2" s="465"/>
      <c r="T2" s="465"/>
      <c r="U2" s="465"/>
      <c r="V2" s="465"/>
      <c r="W2" s="465"/>
      <c r="X2" s="465"/>
      <c r="Y2" s="465"/>
      <c r="Z2" s="538" t="s">
        <v>1317</v>
      </c>
    </row>
    <row r="3" spans="2:26" ht="20.100000000000001" customHeight="1" x14ac:dyDescent="0.4">
      <c r="B3" s="550"/>
      <c r="C3" s="544" t="s">
        <v>1165</v>
      </c>
      <c r="D3" s="545"/>
      <c r="E3" s="545"/>
      <c r="F3" s="545"/>
      <c r="G3" s="545"/>
      <c r="H3" s="545"/>
      <c r="I3" s="545"/>
      <c r="J3" s="545"/>
      <c r="K3" s="545"/>
      <c r="L3" s="545"/>
      <c r="M3" s="545"/>
      <c r="N3" s="546"/>
      <c r="O3" s="616" t="s">
        <v>1166</v>
      </c>
      <c r="P3" s="480"/>
      <c r="Q3" s="480"/>
      <c r="R3" s="480"/>
      <c r="S3" s="480"/>
      <c r="T3" s="480"/>
      <c r="U3" s="480"/>
      <c r="V3" s="480"/>
      <c r="W3" s="480"/>
      <c r="X3" s="480"/>
      <c r="Y3" s="480"/>
      <c r="Z3" s="551"/>
    </row>
    <row r="4" spans="2:26" ht="20.100000000000001" customHeight="1" x14ac:dyDescent="0.4">
      <c r="B4" s="552"/>
      <c r="C4" s="539"/>
      <c r="D4" s="478"/>
      <c r="E4" s="478"/>
      <c r="F4" s="807" t="s">
        <v>1167</v>
      </c>
      <c r="G4" s="480"/>
      <c r="H4" s="480"/>
      <c r="I4" s="807" t="s">
        <v>1174</v>
      </c>
      <c r="J4" s="536"/>
      <c r="K4" s="536"/>
      <c r="L4" s="616" t="s">
        <v>1175</v>
      </c>
      <c r="M4" s="480"/>
      <c r="N4" s="480"/>
      <c r="O4" s="539"/>
      <c r="P4" s="478"/>
      <c r="Q4" s="478"/>
      <c r="R4" s="807" t="s">
        <v>1167</v>
      </c>
      <c r="S4" s="480"/>
      <c r="T4" s="480"/>
      <c r="U4" s="807" t="s">
        <v>1174</v>
      </c>
      <c r="V4" s="536"/>
      <c r="W4" s="536"/>
      <c r="X4" s="616" t="s">
        <v>1175</v>
      </c>
      <c r="Y4" s="480"/>
      <c r="Z4" s="551"/>
    </row>
    <row r="5" spans="2:26" ht="35.1" customHeight="1" x14ac:dyDescent="0.4">
      <c r="B5" s="553"/>
      <c r="C5" s="540"/>
      <c r="D5" s="484" t="s">
        <v>1168</v>
      </c>
      <c r="E5" s="485" t="s">
        <v>1169</v>
      </c>
      <c r="F5" s="808"/>
      <c r="G5" s="484" t="s">
        <v>1168</v>
      </c>
      <c r="H5" s="485" t="s">
        <v>1169</v>
      </c>
      <c r="I5" s="808"/>
      <c r="J5" s="484" t="s">
        <v>1168</v>
      </c>
      <c r="K5" s="485" t="s">
        <v>1169</v>
      </c>
      <c r="L5" s="540"/>
      <c r="M5" s="484" t="s">
        <v>1168</v>
      </c>
      <c r="N5" s="485" t="s">
        <v>1169</v>
      </c>
      <c r="O5" s="540"/>
      <c r="P5" s="484" t="s">
        <v>1168</v>
      </c>
      <c r="Q5" s="485" t="s">
        <v>1169</v>
      </c>
      <c r="R5" s="808"/>
      <c r="S5" s="484" t="s">
        <v>1168</v>
      </c>
      <c r="T5" s="485" t="s">
        <v>1169</v>
      </c>
      <c r="U5" s="808"/>
      <c r="V5" s="484" t="s">
        <v>1168</v>
      </c>
      <c r="W5" s="485" t="s">
        <v>1169</v>
      </c>
      <c r="X5" s="540"/>
      <c r="Y5" s="484" t="s">
        <v>1168</v>
      </c>
      <c r="Z5" s="484" t="s">
        <v>1169</v>
      </c>
    </row>
    <row r="6" spans="2:26" ht="20.100000000000001" customHeight="1" thickBot="1" x14ac:dyDescent="0.45">
      <c r="B6" s="554" t="s">
        <v>1176</v>
      </c>
      <c r="C6" s="547">
        <v>20332510.633000001</v>
      </c>
      <c r="D6" s="548">
        <v>17935874.397</v>
      </c>
      <c r="E6" s="548">
        <v>2396636.236</v>
      </c>
      <c r="F6" s="548">
        <v>13644561.699999999</v>
      </c>
      <c r="G6" s="548">
        <v>11611437.828</v>
      </c>
      <c r="H6" s="548">
        <v>2033123.872</v>
      </c>
      <c r="I6" s="548">
        <v>3611433.5639999998</v>
      </c>
      <c r="J6" s="548">
        <v>3519366.2769999998</v>
      </c>
      <c r="K6" s="548">
        <v>92067.285999999993</v>
      </c>
      <c r="L6" s="548">
        <v>3076515.3689999999</v>
      </c>
      <c r="M6" s="548">
        <v>2805070.2919999999</v>
      </c>
      <c r="N6" s="548">
        <v>271445.07799999998</v>
      </c>
      <c r="O6" s="547">
        <v>4821057.3289999999</v>
      </c>
      <c r="P6" s="496">
        <v>4522976.63</v>
      </c>
      <c r="Q6" s="496">
        <v>298080.69900000002</v>
      </c>
      <c r="R6" s="496">
        <v>3574345.9870000002</v>
      </c>
      <c r="S6" s="496">
        <v>3284994.7719999999</v>
      </c>
      <c r="T6" s="496">
        <v>289351.21500000003</v>
      </c>
      <c r="U6" s="496">
        <v>684733.83700000006</v>
      </c>
      <c r="V6" s="496">
        <v>683212.49199999997</v>
      </c>
      <c r="W6" s="496">
        <v>1521.346</v>
      </c>
      <c r="X6" s="496">
        <v>561977.505</v>
      </c>
      <c r="Y6" s="496">
        <v>554769.36600000004</v>
      </c>
      <c r="Z6" s="555">
        <v>7208.1390000000001</v>
      </c>
    </row>
    <row r="7" spans="2:26" ht="20.100000000000001" hidden="1" customHeight="1" x14ac:dyDescent="0.4">
      <c r="B7" s="556" t="s">
        <v>1177</v>
      </c>
      <c r="C7" s="512">
        <v>1610204.5519999999</v>
      </c>
      <c r="D7" s="496">
        <v>1440820.2439999999</v>
      </c>
      <c r="E7" s="496">
        <v>169384.30799999999</v>
      </c>
      <c r="F7" s="496">
        <v>984080.35100000002</v>
      </c>
      <c r="G7" s="496">
        <v>838447.20799999998</v>
      </c>
      <c r="H7" s="496">
        <v>145633.14300000001</v>
      </c>
      <c r="I7" s="496">
        <v>430006.641</v>
      </c>
      <c r="J7" s="496">
        <v>418130.74400000001</v>
      </c>
      <c r="K7" s="496">
        <v>11875.897000000001</v>
      </c>
      <c r="L7" s="496">
        <v>196117.55900000001</v>
      </c>
      <c r="M7" s="496">
        <v>184242.29199999999</v>
      </c>
      <c r="N7" s="496">
        <v>11875.267</v>
      </c>
      <c r="O7" s="512">
        <v>524473.09499999997</v>
      </c>
      <c r="P7" s="496">
        <v>503022.37400000001</v>
      </c>
      <c r="Q7" s="496">
        <v>21450.721000000001</v>
      </c>
      <c r="R7" s="496">
        <v>338306.65299999999</v>
      </c>
      <c r="S7" s="496">
        <v>318559.85800000001</v>
      </c>
      <c r="T7" s="496">
        <v>19746.794999999998</v>
      </c>
      <c r="U7" s="496">
        <v>149974.72899999999</v>
      </c>
      <c r="V7" s="496">
        <v>149330.61300000001</v>
      </c>
      <c r="W7" s="496">
        <v>644.11500000000001</v>
      </c>
      <c r="X7" s="496">
        <v>36191.714</v>
      </c>
      <c r="Y7" s="496">
        <v>35131.902999999998</v>
      </c>
      <c r="Z7" s="555">
        <v>1059.8109999999999</v>
      </c>
    </row>
    <row r="8" spans="2:26" ht="20.100000000000001" hidden="1" customHeight="1" x14ac:dyDescent="0.4">
      <c r="B8" s="556" t="s">
        <v>1178</v>
      </c>
      <c r="C8" s="512">
        <v>237379.97399999999</v>
      </c>
      <c r="D8" s="496">
        <v>221533.70800000001</v>
      </c>
      <c r="E8" s="496">
        <v>15846.267</v>
      </c>
      <c r="F8" s="496">
        <v>114969.685</v>
      </c>
      <c r="G8" s="496">
        <v>104000.178</v>
      </c>
      <c r="H8" s="496">
        <v>10969.507</v>
      </c>
      <c r="I8" s="496">
        <v>103810.553</v>
      </c>
      <c r="J8" s="496">
        <v>101157.842</v>
      </c>
      <c r="K8" s="496">
        <v>2652.7109999999998</v>
      </c>
      <c r="L8" s="496">
        <v>18599.736000000001</v>
      </c>
      <c r="M8" s="496">
        <v>16375.687</v>
      </c>
      <c r="N8" s="496">
        <v>2224.049</v>
      </c>
      <c r="O8" s="512">
        <v>99693.317999999999</v>
      </c>
      <c r="P8" s="496">
        <v>95532.428</v>
      </c>
      <c r="Q8" s="496">
        <v>4160.8900000000003</v>
      </c>
      <c r="R8" s="496">
        <v>58686.947</v>
      </c>
      <c r="S8" s="496">
        <v>54996.353999999999</v>
      </c>
      <c r="T8" s="496">
        <v>3690.5920000000001</v>
      </c>
      <c r="U8" s="496">
        <v>36216.584000000003</v>
      </c>
      <c r="V8" s="496">
        <v>35901.057999999997</v>
      </c>
      <c r="W8" s="496">
        <v>315.52600000000001</v>
      </c>
      <c r="X8" s="496">
        <v>4789.7879999999996</v>
      </c>
      <c r="Y8" s="496">
        <v>4635.0159999999996</v>
      </c>
      <c r="Z8" s="555">
        <v>154.77099999999999</v>
      </c>
    </row>
    <row r="9" spans="2:26" ht="20.100000000000001" hidden="1" customHeight="1" x14ac:dyDescent="0.4">
      <c r="B9" s="556" t="s">
        <v>1179</v>
      </c>
      <c r="C9" s="512">
        <v>341841.55</v>
      </c>
      <c r="D9" s="496">
        <v>322340.239</v>
      </c>
      <c r="E9" s="496">
        <v>19501.312000000002</v>
      </c>
      <c r="F9" s="496">
        <v>173456.57</v>
      </c>
      <c r="G9" s="496">
        <v>157727.09400000001</v>
      </c>
      <c r="H9" s="496">
        <v>15729.476000000001</v>
      </c>
      <c r="I9" s="496">
        <v>85716.547000000006</v>
      </c>
      <c r="J9" s="496">
        <v>83545.376000000004</v>
      </c>
      <c r="K9" s="496">
        <v>2171.172</v>
      </c>
      <c r="L9" s="496">
        <v>82668.433000000005</v>
      </c>
      <c r="M9" s="496">
        <v>81067.769</v>
      </c>
      <c r="N9" s="496">
        <v>1600.664</v>
      </c>
      <c r="O9" s="512">
        <v>103223.641</v>
      </c>
      <c r="P9" s="496">
        <v>99950.716</v>
      </c>
      <c r="Q9" s="496">
        <v>3272.9250000000002</v>
      </c>
      <c r="R9" s="496">
        <v>69737.065000000002</v>
      </c>
      <c r="S9" s="496">
        <v>66652.608999999997</v>
      </c>
      <c r="T9" s="496">
        <v>3084.4560000000001</v>
      </c>
      <c r="U9" s="496">
        <v>27652.825000000001</v>
      </c>
      <c r="V9" s="496">
        <v>27632.823</v>
      </c>
      <c r="W9" s="496">
        <v>20.001999999999999</v>
      </c>
      <c r="X9" s="496">
        <v>5833.7510000000002</v>
      </c>
      <c r="Y9" s="496">
        <v>5665.2849999999999</v>
      </c>
      <c r="Z9" s="555">
        <v>168.46600000000001</v>
      </c>
    </row>
    <row r="10" spans="2:26" ht="20.100000000000001" hidden="1" customHeight="1" x14ac:dyDescent="0.4">
      <c r="B10" s="556" t="s">
        <v>1180</v>
      </c>
      <c r="C10" s="512">
        <v>312178.18599999999</v>
      </c>
      <c r="D10" s="496">
        <v>262538.70799999998</v>
      </c>
      <c r="E10" s="496">
        <v>49639.478000000003</v>
      </c>
      <c r="F10" s="496">
        <v>230736.85500000001</v>
      </c>
      <c r="G10" s="496">
        <v>184790.33300000001</v>
      </c>
      <c r="H10" s="496">
        <v>45946.521999999997</v>
      </c>
      <c r="I10" s="496">
        <v>61204.678999999996</v>
      </c>
      <c r="J10" s="496">
        <v>60145.582999999999</v>
      </c>
      <c r="K10" s="496">
        <v>1059.097</v>
      </c>
      <c r="L10" s="496">
        <v>20236.651999999998</v>
      </c>
      <c r="M10" s="496">
        <v>17602.792000000001</v>
      </c>
      <c r="N10" s="496">
        <v>2633.8589999999999</v>
      </c>
      <c r="O10" s="512">
        <v>93207.486000000004</v>
      </c>
      <c r="P10" s="496">
        <v>90085.047999999995</v>
      </c>
      <c r="Q10" s="496">
        <v>3122.4380000000001</v>
      </c>
      <c r="R10" s="496">
        <v>56971.239000000001</v>
      </c>
      <c r="S10" s="496">
        <v>53884.998</v>
      </c>
      <c r="T10" s="496">
        <v>3086.241</v>
      </c>
      <c r="U10" s="496">
        <v>24633.493999999999</v>
      </c>
      <c r="V10" s="496">
        <v>24633.493999999999</v>
      </c>
      <c r="W10" s="496" t="s">
        <v>1181</v>
      </c>
      <c r="X10" s="496">
        <v>11602.753000000001</v>
      </c>
      <c r="Y10" s="496">
        <v>11566.556</v>
      </c>
      <c r="Z10" s="555">
        <v>36.197000000000003</v>
      </c>
    </row>
    <row r="11" spans="2:26" ht="20.100000000000001" hidden="1" customHeight="1" x14ac:dyDescent="0.4">
      <c r="B11" s="556" t="s">
        <v>1182</v>
      </c>
      <c r="C11" s="512">
        <v>126152.636</v>
      </c>
      <c r="D11" s="496">
        <v>107744.466</v>
      </c>
      <c r="E11" s="496">
        <v>18408.169999999998</v>
      </c>
      <c r="F11" s="496">
        <v>94313.641000000003</v>
      </c>
      <c r="G11" s="496">
        <v>78635.418999999994</v>
      </c>
      <c r="H11" s="496">
        <v>15678.223</v>
      </c>
      <c r="I11" s="496">
        <v>15274.665999999999</v>
      </c>
      <c r="J11" s="496">
        <v>14333.834999999999</v>
      </c>
      <c r="K11" s="496">
        <v>940.83100000000002</v>
      </c>
      <c r="L11" s="496">
        <v>16564.329000000002</v>
      </c>
      <c r="M11" s="496">
        <v>14775.213</v>
      </c>
      <c r="N11" s="496">
        <v>1789.116</v>
      </c>
      <c r="O11" s="512">
        <v>31542.254000000001</v>
      </c>
      <c r="P11" s="496">
        <v>29694.46</v>
      </c>
      <c r="Q11" s="496">
        <v>1847.7940000000001</v>
      </c>
      <c r="R11" s="496">
        <v>18424.081999999999</v>
      </c>
      <c r="S11" s="496">
        <v>16655.364000000001</v>
      </c>
      <c r="T11" s="496">
        <v>1768.7180000000001</v>
      </c>
      <c r="U11" s="496">
        <v>10353.602999999999</v>
      </c>
      <c r="V11" s="496">
        <v>10353.602999999999</v>
      </c>
      <c r="W11" s="496" t="s">
        <v>1181</v>
      </c>
      <c r="X11" s="496">
        <v>2764.569</v>
      </c>
      <c r="Y11" s="496">
        <v>2685.4940000000001</v>
      </c>
      <c r="Z11" s="555">
        <v>79.075999999999993</v>
      </c>
    </row>
    <row r="12" spans="2:26" ht="20.100000000000001" hidden="1" customHeight="1" x14ac:dyDescent="0.4">
      <c r="B12" s="556" t="s">
        <v>1183</v>
      </c>
      <c r="C12" s="512">
        <v>39249.921000000002</v>
      </c>
      <c r="D12" s="496">
        <v>33944.864999999998</v>
      </c>
      <c r="E12" s="496">
        <v>5305.0559999999996</v>
      </c>
      <c r="F12" s="496">
        <v>24610.092000000001</v>
      </c>
      <c r="G12" s="496">
        <v>20080.163</v>
      </c>
      <c r="H12" s="496">
        <v>4529.9290000000001</v>
      </c>
      <c r="I12" s="496">
        <v>9649.5589999999993</v>
      </c>
      <c r="J12" s="496">
        <v>9506.5249999999996</v>
      </c>
      <c r="K12" s="496">
        <v>143.03299999999999</v>
      </c>
      <c r="L12" s="496">
        <v>4990.2700000000004</v>
      </c>
      <c r="M12" s="496">
        <v>4358.1760000000004</v>
      </c>
      <c r="N12" s="496">
        <v>632.09400000000005</v>
      </c>
      <c r="O12" s="512">
        <v>7561.973</v>
      </c>
      <c r="P12" s="496">
        <v>7290.6189999999997</v>
      </c>
      <c r="Q12" s="496">
        <v>271.35399999999998</v>
      </c>
      <c r="R12" s="496">
        <v>6026.8440000000001</v>
      </c>
      <c r="S12" s="496">
        <v>5755.49</v>
      </c>
      <c r="T12" s="496">
        <v>271.35399999999998</v>
      </c>
      <c r="U12" s="496">
        <v>1495.316</v>
      </c>
      <c r="V12" s="496">
        <v>1495.316</v>
      </c>
      <c r="W12" s="496" t="s">
        <v>1181</v>
      </c>
      <c r="X12" s="496">
        <v>39.811999999999998</v>
      </c>
      <c r="Y12" s="496">
        <v>39.811999999999998</v>
      </c>
      <c r="Z12" s="555" t="s">
        <v>1181</v>
      </c>
    </row>
    <row r="13" spans="2:26" ht="20.100000000000001" hidden="1" customHeight="1" x14ac:dyDescent="0.4">
      <c r="B13" s="556" t="s">
        <v>1184</v>
      </c>
      <c r="C13" s="512">
        <v>20610.39</v>
      </c>
      <c r="D13" s="496">
        <v>18105.009999999998</v>
      </c>
      <c r="E13" s="496">
        <v>2505.38</v>
      </c>
      <c r="F13" s="496">
        <v>15050.84</v>
      </c>
      <c r="G13" s="496">
        <v>12934.705</v>
      </c>
      <c r="H13" s="496">
        <v>2116.134</v>
      </c>
      <c r="I13" s="496">
        <v>3146.04</v>
      </c>
      <c r="J13" s="496">
        <v>3087.3939999999998</v>
      </c>
      <c r="K13" s="496">
        <v>58.646000000000001</v>
      </c>
      <c r="L13" s="496">
        <v>2413.5100000000002</v>
      </c>
      <c r="M13" s="496">
        <v>2082.9110000000001</v>
      </c>
      <c r="N13" s="496">
        <v>330.59899999999999</v>
      </c>
      <c r="O13" s="512">
        <v>7039.5659999999998</v>
      </c>
      <c r="P13" s="496">
        <v>6593.6809999999996</v>
      </c>
      <c r="Q13" s="496">
        <v>445.88499999999999</v>
      </c>
      <c r="R13" s="496">
        <v>4663.4679999999998</v>
      </c>
      <c r="S13" s="496">
        <v>4370.7219999999998</v>
      </c>
      <c r="T13" s="496">
        <v>292.745</v>
      </c>
      <c r="U13" s="496">
        <v>984.18</v>
      </c>
      <c r="V13" s="496">
        <v>984.18</v>
      </c>
      <c r="W13" s="496" t="s">
        <v>1181</v>
      </c>
      <c r="X13" s="496">
        <v>1391.9190000000001</v>
      </c>
      <c r="Y13" s="496">
        <v>1238.779</v>
      </c>
      <c r="Z13" s="555">
        <v>153.13999999999999</v>
      </c>
    </row>
    <row r="14" spans="2:26" ht="20.100000000000001" hidden="1" customHeight="1" x14ac:dyDescent="0.4">
      <c r="B14" s="556" t="s">
        <v>1185</v>
      </c>
      <c r="C14" s="512">
        <v>30027.831999999999</v>
      </c>
      <c r="D14" s="496">
        <v>25339.073</v>
      </c>
      <c r="E14" s="496">
        <v>4688.759</v>
      </c>
      <c r="F14" s="496">
        <v>23460.477999999999</v>
      </c>
      <c r="G14" s="496">
        <v>18772.828000000001</v>
      </c>
      <c r="H14" s="496">
        <v>4687.6490000000003</v>
      </c>
      <c r="I14" s="496">
        <v>4374.0360000000001</v>
      </c>
      <c r="J14" s="496">
        <v>4374.0360000000001</v>
      </c>
      <c r="K14" s="496" t="s">
        <v>1181</v>
      </c>
      <c r="L14" s="496">
        <v>2193.3180000000002</v>
      </c>
      <c r="M14" s="496">
        <v>2192.2080000000001</v>
      </c>
      <c r="N14" s="496">
        <v>1.1100000000000001</v>
      </c>
      <c r="O14" s="512">
        <v>11006.365</v>
      </c>
      <c r="P14" s="496">
        <v>10688.395</v>
      </c>
      <c r="Q14" s="496">
        <v>317.97000000000003</v>
      </c>
      <c r="R14" s="496">
        <v>8640.8330000000005</v>
      </c>
      <c r="S14" s="496">
        <v>8322.8619999999992</v>
      </c>
      <c r="T14" s="496">
        <v>317.97000000000003</v>
      </c>
      <c r="U14" s="496">
        <v>1327.367</v>
      </c>
      <c r="V14" s="496">
        <v>1327.367</v>
      </c>
      <c r="W14" s="496" t="s">
        <v>1181</v>
      </c>
      <c r="X14" s="496">
        <v>1038.1659999999999</v>
      </c>
      <c r="Y14" s="496">
        <v>1038.1659999999999</v>
      </c>
      <c r="Z14" s="555" t="s">
        <v>1181</v>
      </c>
    </row>
    <row r="15" spans="2:26" ht="20.100000000000001" hidden="1" customHeight="1" x14ac:dyDescent="0.4">
      <c r="B15" s="556" t="s">
        <v>1186</v>
      </c>
      <c r="C15" s="512">
        <v>189323.315</v>
      </c>
      <c r="D15" s="496">
        <v>174996.61199999999</v>
      </c>
      <c r="E15" s="496">
        <v>14326.703</v>
      </c>
      <c r="F15" s="496">
        <v>121054.383</v>
      </c>
      <c r="G15" s="496">
        <v>109642.31</v>
      </c>
      <c r="H15" s="496">
        <v>11412.072</v>
      </c>
      <c r="I15" s="496">
        <v>55052.794000000002</v>
      </c>
      <c r="J15" s="496">
        <v>52865.2</v>
      </c>
      <c r="K15" s="496">
        <v>2187.5940000000001</v>
      </c>
      <c r="L15" s="496">
        <v>13216.138000000001</v>
      </c>
      <c r="M15" s="496">
        <v>12489.102000000001</v>
      </c>
      <c r="N15" s="496">
        <v>727.03700000000003</v>
      </c>
      <c r="O15" s="512">
        <v>81106.460000000006</v>
      </c>
      <c r="P15" s="496">
        <v>78188.197</v>
      </c>
      <c r="Q15" s="496">
        <v>2918.2629999999999</v>
      </c>
      <c r="R15" s="496">
        <v>60711.860999999997</v>
      </c>
      <c r="S15" s="496">
        <v>57888.5</v>
      </c>
      <c r="T15" s="496">
        <v>2823.3609999999999</v>
      </c>
      <c r="U15" s="496">
        <v>17421.912</v>
      </c>
      <c r="V15" s="496">
        <v>17405.292000000001</v>
      </c>
      <c r="W15" s="496">
        <v>16.62</v>
      </c>
      <c r="X15" s="496">
        <v>2972.6869999999999</v>
      </c>
      <c r="Y15" s="496">
        <v>2894.4050000000002</v>
      </c>
      <c r="Z15" s="555">
        <v>78.281999999999996</v>
      </c>
    </row>
    <row r="16" spans="2:26" ht="20.100000000000001" hidden="1" customHeight="1" x14ac:dyDescent="0.4">
      <c r="B16" s="556" t="s">
        <v>1187</v>
      </c>
      <c r="C16" s="512">
        <v>31946.49</v>
      </c>
      <c r="D16" s="496">
        <v>28909.687000000002</v>
      </c>
      <c r="E16" s="496">
        <v>3036.8040000000001</v>
      </c>
      <c r="F16" s="496">
        <v>26847.966</v>
      </c>
      <c r="G16" s="496">
        <v>23811.162</v>
      </c>
      <c r="H16" s="496">
        <v>3036.8040000000001</v>
      </c>
      <c r="I16" s="496">
        <v>5098.5240000000003</v>
      </c>
      <c r="J16" s="496">
        <v>5098.5240000000003</v>
      </c>
      <c r="K16" s="496" t="s">
        <v>1181</v>
      </c>
      <c r="L16" s="496" t="s">
        <v>1181</v>
      </c>
      <c r="M16" s="496" t="s">
        <v>1181</v>
      </c>
      <c r="N16" s="496" t="s">
        <v>1181</v>
      </c>
      <c r="O16" s="512">
        <v>9448.7160000000003</v>
      </c>
      <c r="P16" s="496">
        <v>9448.7160000000003</v>
      </c>
      <c r="Q16" s="496" t="s">
        <v>1181</v>
      </c>
      <c r="R16" s="496">
        <v>5305.9650000000001</v>
      </c>
      <c r="S16" s="496">
        <v>5305.9650000000001</v>
      </c>
      <c r="T16" s="496" t="s">
        <v>1181</v>
      </c>
      <c r="U16" s="496">
        <v>2289.3130000000001</v>
      </c>
      <c r="V16" s="496">
        <v>2289.3130000000001</v>
      </c>
      <c r="W16" s="496" t="s">
        <v>1181</v>
      </c>
      <c r="X16" s="496">
        <v>1853.4380000000001</v>
      </c>
      <c r="Y16" s="496">
        <v>1853.4380000000001</v>
      </c>
      <c r="Z16" s="555" t="s">
        <v>1181</v>
      </c>
    </row>
    <row r="17" spans="2:32" ht="20.100000000000001" hidden="1" customHeight="1" x14ac:dyDescent="0.4">
      <c r="B17" s="556" t="s">
        <v>1188</v>
      </c>
      <c r="C17" s="512">
        <v>30309.044999999998</v>
      </c>
      <c r="D17" s="496">
        <v>17448.753000000001</v>
      </c>
      <c r="E17" s="496">
        <v>12860.291999999999</v>
      </c>
      <c r="F17" s="496">
        <v>19992.260999999999</v>
      </c>
      <c r="G17" s="496">
        <v>8498.4940000000006</v>
      </c>
      <c r="H17" s="496">
        <v>11493.767</v>
      </c>
      <c r="I17" s="496">
        <v>6836.3339999999998</v>
      </c>
      <c r="J17" s="496">
        <v>6766.4660000000003</v>
      </c>
      <c r="K17" s="496">
        <v>69.867999999999995</v>
      </c>
      <c r="L17" s="496">
        <v>3480.451</v>
      </c>
      <c r="M17" s="496">
        <v>2183.7930000000001</v>
      </c>
      <c r="N17" s="496">
        <v>1296.6569999999999</v>
      </c>
      <c r="O17" s="512">
        <v>976.49</v>
      </c>
      <c r="P17" s="496">
        <v>745.16399999999999</v>
      </c>
      <c r="Q17" s="496">
        <v>231.32599999999999</v>
      </c>
      <c r="R17" s="496">
        <v>939.11500000000001</v>
      </c>
      <c r="S17" s="496">
        <v>709.35799999999995</v>
      </c>
      <c r="T17" s="496">
        <v>229.75700000000001</v>
      </c>
      <c r="U17" s="496">
        <v>35.805</v>
      </c>
      <c r="V17" s="496">
        <v>35.805</v>
      </c>
      <c r="W17" s="496" t="s">
        <v>1181</v>
      </c>
      <c r="X17" s="496">
        <v>1.569</v>
      </c>
      <c r="Y17" s="496" t="s">
        <v>1181</v>
      </c>
      <c r="Z17" s="555">
        <v>1.569</v>
      </c>
    </row>
    <row r="18" spans="2:32" ht="20.100000000000001" hidden="1" customHeight="1" x14ac:dyDescent="0.4">
      <c r="B18" s="556" t="s">
        <v>1189</v>
      </c>
      <c r="C18" s="512">
        <v>137714.00399999999</v>
      </c>
      <c r="D18" s="496">
        <v>121902.868</v>
      </c>
      <c r="E18" s="496">
        <v>15811.136</v>
      </c>
      <c r="F18" s="496">
        <v>80447.884999999995</v>
      </c>
      <c r="G18" s="496">
        <v>67067.245999999999</v>
      </c>
      <c r="H18" s="496">
        <v>13380.638999999999</v>
      </c>
      <c r="I18" s="496">
        <v>50435.048999999999</v>
      </c>
      <c r="J18" s="496">
        <v>48497.671000000002</v>
      </c>
      <c r="K18" s="496">
        <v>1937.3779999999999</v>
      </c>
      <c r="L18" s="496">
        <v>6831.0709999999999</v>
      </c>
      <c r="M18" s="496">
        <v>6337.9520000000002</v>
      </c>
      <c r="N18" s="496">
        <v>493.11900000000003</v>
      </c>
      <c r="O18" s="512">
        <v>43675.904999999999</v>
      </c>
      <c r="P18" s="496">
        <v>40945.896999999997</v>
      </c>
      <c r="Q18" s="496">
        <v>2730.009</v>
      </c>
      <c r="R18" s="496">
        <v>28918.727999999999</v>
      </c>
      <c r="S18" s="496">
        <v>26194.994999999999</v>
      </c>
      <c r="T18" s="496">
        <v>2723.7330000000002</v>
      </c>
      <c r="U18" s="496">
        <v>13559.61</v>
      </c>
      <c r="V18" s="496">
        <v>13559.61</v>
      </c>
      <c r="W18" s="496" t="s">
        <v>1181</v>
      </c>
      <c r="X18" s="496">
        <v>1197.568</v>
      </c>
      <c r="Y18" s="496">
        <v>1191.2919999999999</v>
      </c>
      <c r="Z18" s="555">
        <v>6.2759999999999998</v>
      </c>
    </row>
    <row r="19" spans="2:32" ht="20.100000000000001" hidden="1" customHeight="1" x14ac:dyDescent="0.4">
      <c r="B19" s="556" t="s">
        <v>1190</v>
      </c>
      <c r="C19" s="512">
        <v>61303.213000000003</v>
      </c>
      <c r="D19" s="496">
        <v>56623.464</v>
      </c>
      <c r="E19" s="496">
        <v>4679.75</v>
      </c>
      <c r="F19" s="496">
        <v>36253.332000000002</v>
      </c>
      <c r="G19" s="496">
        <v>31686.758999999998</v>
      </c>
      <c r="H19" s="496">
        <v>4566.5739999999996</v>
      </c>
      <c r="I19" s="496">
        <v>7847.933</v>
      </c>
      <c r="J19" s="496">
        <v>7778.5259999999998</v>
      </c>
      <c r="K19" s="496">
        <v>69.408000000000001</v>
      </c>
      <c r="L19" s="496">
        <v>17201.948</v>
      </c>
      <c r="M19" s="496">
        <v>17158.18</v>
      </c>
      <c r="N19" s="496">
        <v>43.768000000000001</v>
      </c>
      <c r="O19" s="512">
        <v>15239.567999999999</v>
      </c>
      <c r="P19" s="496">
        <v>14102.746999999999</v>
      </c>
      <c r="Q19" s="496">
        <v>1136.8209999999999</v>
      </c>
      <c r="R19" s="496">
        <v>9899.24</v>
      </c>
      <c r="S19" s="496">
        <v>9059.5560000000005</v>
      </c>
      <c r="T19" s="496">
        <v>839.68399999999997</v>
      </c>
      <c r="U19" s="496">
        <v>3329.232</v>
      </c>
      <c r="V19" s="496">
        <v>3329.232</v>
      </c>
      <c r="W19" s="496" t="s">
        <v>1181</v>
      </c>
      <c r="X19" s="496">
        <v>2011.095</v>
      </c>
      <c r="Y19" s="496">
        <v>1713.9580000000001</v>
      </c>
      <c r="Z19" s="555">
        <v>297.137</v>
      </c>
    </row>
    <row r="20" spans="2:32" ht="20.100000000000001" hidden="1" customHeight="1" x14ac:dyDescent="0.4">
      <c r="B20" s="556" t="s">
        <v>1191</v>
      </c>
      <c r="C20" s="512">
        <v>52167.995000000003</v>
      </c>
      <c r="D20" s="496">
        <v>49392.792000000001</v>
      </c>
      <c r="E20" s="496">
        <v>2775.203</v>
      </c>
      <c r="F20" s="496">
        <v>22886.365000000002</v>
      </c>
      <c r="G20" s="496">
        <v>20800.518</v>
      </c>
      <c r="H20" s="496">
        <v>2085.848</v>
      </c>
      <c r="I20" s="496">
        <v>21559.925999999999</v>
      </c>
      <c r="J20" s="496">
        <v>20973.766</v>
      </c>
      <c r="K20" s="496">
        <v>586.16</v>
      </c>
      <c r="L20" s="496">
        <v>7721.7039999999997</v>
      </c>
      <c r="M20" s="496">
        <v>7618.509</v>
      </c>
      <c r="N20" s="496">
        <v>103.19499999999999</v>
      </c>
      <c r="O20" s="512">
        <v>20751.351999999999</v>
      </c>
      <c r="P20" s="496">
        <v>19756.307000000001</v>
      </c>
      <c r="Q20" s="496">
        <v>995.04499999999996</v>
      </c>
      <c r="R20" s="496">
        <v>9381.2669999999998</v>
      </c>
      <c r="S20" s="496">
        <v>8763.0840000000007</v>
      </c>
      <c r="T20" s="496">
        <v>618.18299999999999</v>
      </c>
      <c r="U20" s="496">
        <v>10675.486999999999</v>
      </c>
      <c r="V20" s="496">
        <v>10383.521000000001</v>
      </c>
      <c r="W20" s="496">
        <v>291.96699999999998</v>
      </c>
      <c r="X20" s="496">
        <v>694.59799999999996</v>
      </c>
      <c r="Y20" s="496">
        <v>609.702</v>
      </c>
      <c r="Z20" s="555">
        <v>84.896000000000001</v>
      </c>
    </row>
    <row r="21" spans="2:32" ht="20.100000000000001" hidden="1" customHeight="1" x14ac:dyDescent="0.4">
      <c r="B21" s="556" t="s">
        <v>1192</v>
      </c>
      <c r="C21" s="506">
        <v>130705.057</v>
      </c>
      <c r="D21" s="505">
        <v>121174.234</v>
      </c>
      <c r="E21" s="505">
        <v>9530.8230000000003</v>
      </c>
      <c r="F21" s="505">
        <v>69085.312999999995</v>
      </c>
      <c r="G21" s="505">
        <v>62047.228999999999</v>
      </c>
      <c r="H21" s="505">
        <v>7038.0839999999998</v>
      </c>
      <c r="I21" s="505">
        <v>39212.928999999996</v>
      </c>
      <c r="J21" s="505">
        <v>36879.063000000002</v>
      </c>
      <c r="K21" s="505">
        <v>2333.866</v>
      </c>
      <c r="L21" s="505">
        <v>22406.815999999999</v>
      </c>
      <c r="M21" s="505">
        <v>22247.941999999999</v>
      </c>
      <c r="N21" s="505">
        <v>158.87299999999999</v>
      </c>
      <c r="O21" s="506">
        <v>45960.724000000002</v>
      </c>
      <c r="P21" s="505">
        <v>43117.103999999999</v>
      </c>
      <c r="Q21" s="505">
        <v>2843.62</v>
      </c>
      <c r="R21" s="505">
        <v>28654.651000000002</v>
      </c>
      <c r="S21" s="505">
        <v>26312.116000000002</v>
      </c>
      <c r="T21" s="505">
        <v>2342.5349999999999</v>
      </c>
      <c r="U21" s="505">
        <v>11339.312</v>
      </c>
      <c r="V21" s="505">
        <v>11295.599</v>
      </c>
      <c r="W21" s="505">
        <v>43.713000000000001</v>
      </c>
      <c r="X21" s="505">
        <v>5966.7619999999997</v>
      </c>
      <c r="Y21" s="505">
        <v>5509.3890000000001</v>
      </c>
      <c r="Z21" s="557">
        <v>457.37200000000001</v>
      </c>
    </row>
    <row r="22" spans="2:32" ht="20.100000000000001" hidden="1" customHeight="1" x14ac:dyDescent="0.4">
      <c r="B22" s="556" t="s">
        <v>1193</v>
      </c>
      <c r="C22" s="512">
        <v>10779.538</v>
      </c>
      <c r="D22" s="496">
        <v>8444.1890000000003</v>
      </c>
      <c r="E22" s="496">
        <v>2335.3490000000002</v>
      </c>
      <c r="F22" s="496">
        <v>9105.31</v>
      </c>
      <c r="G22" s="496">
        <v>6866.7479999999996</v>
      </c>
      <c r="H22" s="496">
        <v>2238.5619999999999</v>
      </c>
      <c r="I22" s="496">
        <v>1285.8610000000001</v>
      </c>
      <c r="J22" s="496">
        <v>1189.075</v>
      </c>
      <c r="K22" s="496">
        <v>96.787000000000006</v>
      </c>
      <c r="L22" s="496">
        <v>388.36700000000002</v>
      </c>
      <c r="M22" s="496">
        <v>388.36700000000002</v>
      </c>
      <c r="N22" s="496" t="s">
        <v>1181</v>
      </c>
      <c r="O22" s="512">
        <v>3901.2020000000002</v>
      </c>
      <c r="P22" s="496">
        <v>3263.5309999999999</v>
      </c>
      <c r="Q22" s="496">
        <v>637.67100000000005</v>
      </c>
      <c r="R22" s="496">
        <v>3519.145</v>
      </c>
      <c r="S22" s="496">
        <v>2972.9490000000001</v>
      </c>
      <c r="T22" s="496">
        <v>546.197</v>
      </c>
      <c r="U22" s="496">
        <v>223.85400000000001</v>
      </c>
      <c r="V22" s="496">
        <v>223.85400000000001</v>
      </c>
      <c r="W22" s="496" t="s">
        <v>1181</v>
      </c>
      <c r="X22" s="496">
        <v>158.202</v>
      </c>
      <c r="Y22" s="496">
        <v>66.727999999999994</v>
      </c>
      <c r="Z22" s="555">
        <v>91.474000000000004</v>
      </c>
    </row>
    <row r="23" spans="2:32" ht="20.100000000000001" hidden="1" customHeight="1" x14ac:dyDescent="0.4">
      <c r="B23" s="556" t="s">
        <v>1194</v>
      </c>
      <c r="C23" s="512">
        <v>15097.880999999999</v>
      </c>
      <c r="D23" s="496">
        <v>13843.481</v>
      </c>
      <c r="E23" s="496">
        <v>1254.4000000000001</v>
      </c>
      <c r="F23" s="496">
        <v>4997.759</v>
      </c>
      <c r="G23" s="496">
        <v>4427.8649999999998</v>
      </c>
      <c r="H23" s="496">
        <v>569.89400000000001</v>
      </c>
      <c r="I23" s="496">
        <v>7066.4920000000002</v>
      </c>
      <c r="J23" s="496">
        <v>6522.0389999999998</v>
      </c>
      <c r="K23" s="496">
        <v>544.45299999999997</v>
      </c>
      <c r="L23" s="496">
        <v>3033.63</v>
      </c>
      <c r="M23" s="496">
        <v>2893.576</v>
      </c>
      <c r="N23" s="496">
        <v>140.053</v>
      </c>
      <c r="O23" s="512">
        <v>6930.9530000000004</v>
      </c>
      <c r="P23" s="496">
        <v>6667.0510000000004</v>
      </c>
      <c r="Q23" s="496">
        <v>263.90100000000001</v>
      </c>
      <c r="R23" s="496">
        <v>1698.7149999999999</v>
      </c>
      <c r="S23" s="496">
        <v>1434.8130000000001</v>
      </c>
      <c r="T23" s="496">
        <v>263.90100000000001</v>
      </c>
      <c r="U23" s="496">
        <v>4479.7659999999996</v>
      </c>
      <c r="V23" s="496">
        <v>4479.7659999999996</v>
      </c>
      <c r="W23" s="496" t="s">
        <v>1181</v>
      </c>
      <c r="X23" s="496">
        <v>752.47199999999998</v>
      </c>
      <c r="Y23" s="496">
        <v>752.47199999999998</v>
      </c>
      <c r="Z23" s="555" t="s">
        <v>1181</v>
      </c>
    </row>
    <row r="24" spans="2:32" ht="20.100000000000001" hidden="1" customHeight="1" x14ac:dyDescent="0.4">
      <c r="B24" s="556" t="s">
        <v>1195</v>
      </c>
      <c r="C24" s="515">
        <v>104827.63800000001</v>
      </c>
      <c r="D24" s="514">
        <v>98886.563999999998</v>
      </c>
      <c r="E24" s="514">
        <v>5941.0739999999996</v>
      </c>
      <c r="F24" s="496">
        <v>54982.243000000002</v>
      </c>
      <c r="G24" s="496">
        <v>50752.616000000002</v>
      </c>
      <c r="H24" s="496">
        <v>4229.6270000000004</v>
      </c>
      <c r="I24" s="514">
        <v>30860.575000000001</v>
      </c>
      <c r="J24" s="514">
        <v>29167.949000000001</v>
      </c>
      <c r="K24" s="514">
        <v>1692.627</v>
      </c>
      <c r="L24" s="514">
        <v>18984.819</v>
      </c>
      <c r="M24" s="514">
        <v>18965.999</v>
      </c>
      <c r="N24" s="514">
        <v>18.82</v>
      </c>
      <c r="O24" s="515">
        <v>35128.57</v>
      </c>
      <c r="P24" s="514">
        <v>33186.521999999997</v>
      </c>
      <c r="Q24" s="514">
        <v>1942.048</v>
      </c>
      <c r="R24" s="496">
        <v>23436.791000000001</v>
      </c>
      <c r="S24" s="496">
        <v>21904.353999999999</v>
      </c>
      <c r="T24" s="496">
        <v>1532.4369999999999</v>
      </c>
      <c r="U24" s="514">
        <v>6635.6909999999998</v>
      </c>
      <c r="V24" s="514">
        <v>6591.9790000000003</v>
      </c>
      <c r="W24" s="514">
        <v>43.713000000000001</v>
      </c>
      <c r="X24" s="514">
        <v>5056.0879999999997</v>
      </c>
      <c r="Y24" s="514">
        <v>4690.1899999999996</v>
      </c>
      <c r="Z24" s="558">
        <v>365.89800000000002</v>
      </c>
    </row>
    <row r="25" spans="2:32" ht="20.100000000000001" customHeight="1" x14ac:dyDescent="0.4">
      <c r="B25" s="556" t="s">
        <v>1170</v>
      </c>
      <c r="C25" s="494">
        <v>18058372.504000001</v>
      </c>
      <c r="D25" s="493">
        <v>15901193.037</v>
      </c>
      <c r="E25" s="493">
        <v>2157179.4679999999</v>
      </c>
      <c r="F25" s="642">
        <v>12300716.555</v>
      </c>
      <c r="G25" s="643">
        <v>10455345.125</v>
      </c>
      <c r="H25" s="644">
        <v>1845371.4310000001</v>
      </c>
      <c r="I25" s="493">
        <v>2989827.2059999998</v>
      </c>
      <c r="J25" s="493">
        <v>2914289.6120000002</v>
      </c>
      <c r="K25" s="493">
        <v>75537.593999999997</v>
      </c>
      <c r="L25" s="493">
        <v>2767828.7429999998</v>
      </c>
      <c r="M25" s="493">
        <v>2531558.2999999998</v>
      </c>
      <c r="N25" s="493">
        <v>236270.443</v>
      </c>
      <c r="O25" s="494">
        <v>4025168.0180000002</v>
      </c>
      <c r="P25" s="493">
        <v>3774429.8960000002</v>
      </c>
      <c r="Q25" s="493">
        <v>250738.122</v>
      </c>
      <c r="R25" s="642">
        <v>3035946.22</v>
      </c>
      <c r="S25" s="643">
        <v>2792069.0249999999</v>
      </c>
      <c r="T25" s="644">
        <v>243877.19500000001</v>
      </c>
      <c r="U25" s="493">
        <v>484582.96600000001</v>
      </c>
      <c r="V25" s="493">
        <v>483486.592</v>
      </c>
      <c r="W25" s="493">
        <v>1096.374</v>
      </c>
      <c r="X25" s="493">
        <v>504638.83199999999</v>
      </c>
      <c r="Y25" s="493">
        <v>498874.27799999999</v>
      </c>
      <c r="Z25" s="559">
        <v>5764.5540000000001</v>
      </c>
    </row>
    <row r="26" spans="2:32" ht="20.100000000000001" customHeight="1" x14ac:dyDescent="0.4">
      <c r="B26" s="556" t="s">
        <v>1362</v>
      </c>
      <c r="C26" s="494">
        <v>1474894.469</v>
      </c>
      <c r="D26" s="493" t="s">
        <v>1196</v>
      </c>
      <c r="E26" s="493">
        <v>1474894.469</v>
      </c>
      <c r="F26" s="645">
        <v>1258944.257</v>
      </c>
      <c r="G26" s="493" t="s">
        <v>1196</v>
      </c>
      <c r="H26" s="495">
        <v>1258944.257</v>
      </c>
      <c r="I26" s="493">
        <v>41421.716999999997</v>
      </c>
      <c r="J26" s="493" t="s">
        <v>1196</v>
      </c>
      <c r="K26" s="493">
        <v>41421.716999999997</v>
      </c>
      <c r="L26" s="493">
        <v>174528.49600000001</v>
      </c>
      <c r="M26" s="493" t="s">
        <v>1196</v>
      </c>
      <c r="N26" s="493">
        <v>174528.49600000001</v>
      </c>
      <c r="O26" s="494">
        <v>157327.94200000001</v>
      </c>
      <c r="P26" s="493" t="s">
        <v>1196</v>
      </c>
      <c r="Q26" s="493">
        <v>157327.94200000001</v>
      </c>
      <c r="R26" s="645">
        <v>152399.96799999999</v>
      </c>
      <c r="S26" s="493" t="s">
        <v>1196</v>
      </c>
      <c r="T26" s="495">
        <v>152399.96799999999</v>
      </c>
      <c r="U26" s="493">
        <v>947.22500000000002</v>
      </c>
      <c r="V26" s="493" t="s">
        <v>1196</v>
      </c>
      <c r="W26" s="493">
        <v>947.22500000000002</v>
      </c>
      <c r="X26" s="493">
        <v>3980.7489999999998</v>
      </c>
      <c r="Y26" s="493" t="s">
        <v>1196</v>
      </c>
      <c r="Z26" s="559">
        <v>3980.7489999999998</v>
      </c>
      <c r="AF26" s="180"/>
    </row>
    <row r="27" spans="2:32" ht="20.100000000000001" customHeight="1" x14ac:dyDescent="0.4">
      <c r="B27" s="556" t="s">
        <v>1116</v>
      </c>
      <c r="C27" s="506">
        <v>5400702.3439999996</v>
      </c>
      <c r="D27" s="505">
        <v>5296427.9330000002</v>
      </c>
      <c r="E27" s="505">
        <v>104274.41</v>
      </c>
      <c r="F27" s="646">
        <v>2820745.0550000002</v>
      </c>
      <c r="G27" s="505">
        <v>2736022.0019999999</v>
      </c>
      <c r="H27" s="507">
        <v>84723.053</v>
      </c>
      <c r="I27" s="505">
        <v>1381852.0360000001</v>
      </c>
      <c r="J27" s="505">
        <v>1375583.5689999999</v>
      </c>
      <c r="K27" s="505">
        <v>6268.4669999999996</v>
      </c>
      <c r="L27" s="505">
        <v>1198105.253</v>
      </c>
      <c r="M27" s="505">
        <v>1184822.362</v>
      </c>
      <c r="N27" s="505">
        <v>13282.891</v>
      </c>
      <c r="O27" s="506">
        <v>1657523.4080000001</v>
      </c>
      <c r="P27" s="505">
        <v>1648732.0379999999</v>
      </c>
      <c r="Q27" s="505">
        <v>8791.3700000000008</v>
      </c>
      <c r="R27" s="646">
        <v>1008386.008</v>
      </c>
      <c r="S27" s="505">
        <v>999638.95499999996</v>
      </c>
      <c r="T27" s="507">
        <v>8747.0540000000001</v>
      </c>
      <c r="U27" s="505">
        <v>267543.326</v>
      </c>
      <c r="V27" s="505">
        <v>267543.326</v>
      </c>
      <c r="W27" s="505" t="s">
        <v>1181</v>
      </c>
      <c r="X27" s="505">
        <v>381594.07400000002</v>
      </c>
      <c r="Y27" s="505">
        <v>381549.75799999997</v>
      </c>
      <c r="Z27" s="557">
        <v>44.316000000000003</v>
      </c>
      <c r="AF27" s="180"/>
    </row>
    <row r="28" spans="2:32" ht="20.100000000000001" customHeight="1" x14ac:dyDescent="0.4">
      <c r="B28" s="556" t="s">
        <v>1363</v>
      </c>
      <c r="C28" s="512">
        <v>1055482.2620000001</v>
      </c>
      <c r="D28" s="496">
        <v>1055482.2620000001</v>
      </c>
      <c r="E28" s="496" t="s">
        <v>1181</v>
      </c>
      <c r="F28" s="647">
        <v>473317.46600000001</v>
      </c>
      <c r="G28" s="496">
        <v>473317.46600000001</v>
      </c>
      <c r="H28" s="513" t="s">
        <v>1181</v>
      </c>
      <c r="I28" s="496">
        <v>250362.13</v>
      </c>
      <c r="J28" s="496">
        <v>250362.13</v>
      </c>
      <c r="K28" s="496" t="s">
        <v>1181</v>
      </c>
      <c r="L28" s="496">
        <v>331802.66600000003</v>
      </c>
      <c r="M28" s="496">
        <v>331802.66600000003</v>
      </c>
      <c r="N28" s="496" t="s">
        <v>1181</v>
      </c>
      <c r="O28" s="512">
        <v>59879.197999999997</v>
      </c>
      <c r="P28" s="496">
        <v>59879.197999999997</v>
      </c>
      <c r="Q28" s="496" t="s">
        <v>1181</v>
      </c>
      <c r="R28" s="647">
        <v>27898.991000000002</v>
      </c>
      <c r="S28" s="496">
        <v>27898.991000000002</v>
      </c>
      <c r="T28" s="513" t="s">
        <v>1181</v>
      </c>
      <c r="U28" s="496">
        <v>8154.4160000000002</v>
      </c>
      <c r="V28" s="496">
        <v>8154.4160000000002</v>
      </c>
      <c r="W28" s="496" t="s">
        <v>1181</v>
      </c>
      <c r="X28" s="496">
        <v>23825.792000000001</v>
      </c>
      <c r="Y28" s="496">
        <v>23825.792000000001</v>
      </c>
      <c r="Z28" s="555" t="s">
        <v>1181</v>
      </c>
    </row>
    <row r="29" spans="2:32" ht="20.100000000000001" customHeight="1" x14ac:dyDescent="0.4">
      <c r="B29" s="556" t="s">
        <v>1364</v>
      </c>
      <c r="C29" s="496">
        <v>1441744.6189999999</v>
      </c>
      <c r="D29" s="496">
        <v>1441744.6189999999</v>
      </c>
      <c r="E29" s="496" t="s">
        <v>1181</v>
      </c>
      <c r="F29" s="647">
        <v>594567.00899999996</v>
      </c>
      <c r="G29" s="496">
        <v>594567.00899999996</v>
      </c>
      <c r="H29" s="513" t="s">
        <v>1181</v>
      </c>
      <c r="I29" s="496">
        <v>429740.56800000003</v>
      </c>
      <c r="J29" s="496">
        <v>429740.56800000003</v>
      </c>
      <c r="K29" s="496" t="s">
        <v>1181</v>
      </c>
      <c r="L29" s="496">
        <v>417437.04300000001</v>
      </c>
      <c r="M29" s="496">
        <v>417437.04300000001</v>
      </c>
      <c r="N29" s="496" t="s">
        <v>1181</v>
      </c>
      <c r="O29" s="512">
        <v>472261.08799999999</v>
      </c>
      <c r="P29" s="496">
        <v>472261.08799999999</v>
      </c>
      <c r="Q29" s="496" t="s">
        <v>1181</v>
      </c>
      <c r="R29" s="647">
        <v>183990.09</v>
      </c>
      <c r="S29" s="496">
        <v>183990.09</v>
      </c>
      <c r="T29" s="513" t="s">
        <v>1181</v>
      </c>
      <c r="U29" s="496">
        <v>75029.254000000001</v>
      </c>
      <c r="V29" s="496">
        <v>75029.254000000001</v>
      </c>
      <c r="W29" s="496" t="s">
        <v>1181</v>
      </c>
      <c r="X29" s="496">
        <v>213241.74400000001</v>
      </c>
      <c r="Y29" s="496">
        <v>213241.74400000001</v>
      </c>
      <c r="Z29" s="555" t="s">
        <v>1181</v>
      </c>
    </row>
    <row r="30" spans="2:32" ht="20.100000000000001" customHeight="1" x14ac:dyDescent="0.4">
      <c r="B30" s="556" t="s">
        <v>1365</v>
      </c>
      <c r="C30" s="512">
        <v>89567.86</v>
      </c>
      <c r="D30" s="496">
        <v>89567.86</v>
      </c>
      <c r="E30" s="496" t="s">
        <v>1181</v>
      </c>
      <c r="F30" s="647">
        <v>55866.601999999999</v>
      </c>
      <c r="G30" s="496">
        <v>55866.601999999999</v>
      </c>
      <c r="H30" s="513" t="s">
        <v>1181</v>
      </c>
      <c r="I30" s="496">
        <v>27630.726999999999</v>
      </c>
      <c r="J30" s="496">
        <v>27630.726999999999</v>
      </c>
      <c r="K30" s="496" t="s">
        <v>1181</v>
      </c>
      <c r="L30" s="496">
        <v>6070.5309999999999</v>
      </c>
      <c r="M30" s="496">
        <v>6070.5309999999999</v>
      </c>
      <c r="N30" s="496" t="s">
        <v>1181</v>
      </c>
      <c r="O30" s="512">
        <v>30065.241999999998</v>
      </c>
      <c r="P30" s="496">
        <v>30065.241999999998</v>
      </c>
      <c r="Q30" s="496" t="s">
        <v>1181</v>
      </c>
      <c r="R30" s="647">
        <v>23850.102999999999</v>
      </c>
      <c r="S30" s="496">
        <v>23850.102999999999</v>
      </c>
      <c r="T30" s="513" t="s">
        <v>1181</v>
      </c>
      <c r="U30" s="496">
        <v>3928.2579999999998</v>
      </c>
      <c r="V30" s="496">
        <v>3928.2579999999998</v>
      </c>
      <c r="W30" s="496" t="s">
        <v>1181</v>
      </c>
      <c r="X30" s="496">
        <v>2286.8820000000001</v>
      </c>
      <c r="Y30" s="496">
        <v>2286.8820000000001</v>
      </c>
      <c r="Z30" s="555" t="s">
        <v>1181</v>
      </c>
    </row>
    <row r="31" spans="2:32" ht="20.100000000000001" customHeight="1" x14ac:dyDescent="0.4">
      <c r="B31" s="556" t="s">
        <v>1366</v>
      </c>
      <c r="C31" s="512">
        <v>236516.54300000001</v>
      </c>
      <c r="D31" s="496">
        <v>219847.446</v>
      </c>
      <c r="E31" s="496">
        <v>16669.097000000002</v>
      </c>
      <c r="F31" s="647">
        <v>120258.97199999999</v>
      </c>
      <c r="G31" s="496">
        <v>109631.602</v>
      </c>
      <c r="H31" s="513">
        <v>10627.37</v>
      </c>
      <c r="I31" s="496">
        <v>55146.133000000002</v>
      </c>
      <c r="J31" s="496">
        <v>54774.921000000002</v>
      </c>
      <c r="K31" s="496">
        <v>371.21199999999999</v>
      </c>
      <c r="L31" s="496">
        <v>61111.438000000002</v>
      </c>
      <c r="M31" s="496">
        <v>55440.921999999999</v>
      </c>
      <c r="N31" s="496">
        <v>5670.5159999999996</v>
      </c>
      <c r="O31" s="512">
        <v>13978.76</v>
      </c>
      <c r="P31" s="496">
        <v>13978.76</v>
      </c>
      <c r="Q31" s="496" t="s">
        <v>1181</v>
      </c>
      <c r="R31" s="647">
        <v>3597.3409999999999</v>
      </c>
      <c r="S31" s="496">
        <v>3597.3409999999999</v>
      </c>
      <c r="T31" s="513" t="s">
        <v>1181</v>
      </c>
      <c r="U31" s="496">
        <v>742.42399999999998</v>
      </c>
      <c r="V31" s="496">
        <v>742.42399999999998</v>
      </c>
      <c r="W31" s="496" t="s">
        <v>1181</v>
      </c>
      <c r="X31" s="496">
        <v>9638.9950000000008</v>
      </c>
      <c r="Y31" s="496">
        <v>9638.9950000000008</v>
      </c>
      <c r="Z31" s="555" t="s">
        <v>1181</v>
      </c>
    </row>
    <row r="32" spans="2:32" ht="20.100000000000001" customHeight="1" x14ac:dyDescent="0.4">
      <c r="B32" s="556" t="s">
        <v>1367</v>
      </c>
      <c r="C32" s="496">
        <v>336560.86300000001</v>
      </c>
      <c r="D32" s="496">
        <v>316768.05499999999</v>
      </c>
      <c r="E32" s="496">
        <v>19792.809000000001</v>
      </c>
      <c r="F32" s="647">
        <v>172643.886</v>
      </c>
      <c r="G32" s="496">
        <v>155937.24400000001</v>
      </c>
      <c r="H32" s="513">
        <v>16706.641</v>
      </c>
      <c r="I32" s="496">
        <v>69671.637000000002</v>
      </c>
      <c r="J32" s="496">
        <v>68747.576000000001</v>
      </c>
      <c r="K32" s="496">
        <v>924.06100000000004</v>
      </c>
      <c r="L32" s="496">
        <v>94245.34</v>
      </c>
      <c r="M32" s="496">
        <v>92083.233999999997</v>
      </c>
      <c r="N32" s="496">
        <v>2162.107</v>
      </c>
      <c r="O32" s="512">
        <v>153907.014</v>
      </c>
      <c r="P32" s="496">
        <v>151649.38</v>
      </c>
      <c r="Q32" s="496">
        <v>2257.634</v>
      </c>
      <c r="R32" s="647">
        <v>90285.898000000001</v>
      </c>
      <c r="S32" s="496">
        <v>88038.576000000001</v>
      </c>
      <c r="T32" s="513">
        <v>2247.3220000000001</v>
      </c>
      <c r="U32" s="496">
        <v>25860.642</v>
      </c>
      <c r="V32" s="496">
        <v>25860.642</v>
      </c>
      <c r="W32" s="496" t="s">
        <v>1181</v>
      </c>
      <c r="X32" s="496">
        <v>37760.474000000002</v>
      </c>
      <c r="Y32" s="496">
        <v>37750.161</v>
      </c>
      <c r="Z32" s="555">
        <v>10.311999999999999</v>
      </c>
    </row>
    <row r="33" spans="2:26" ht="20.100000000000001" customHeight="1" x14ac:dyDescent="0.4">
      <c r="B33" s="556" t="s">
        <v>1368</v>
      </c>
      <c r="C33" s="496">
        <v>36570.627</v>
      </c>
      <c r="D33" s="496">
        <v>31617.11</v>
      </c>
      <c r="E33" s="496">
        <v>4953.5169999999998</v>
      </c>
      <c r="F33" s="647">
        <v>23220.261999999999</v>
      </c>
      <c r="G33" s="496">
        <v>19240.350999999999</v>
      </c>
      <c r="H33" s="513">
        <v>3979.9110000000001</v>
      </c>
      <c r="I33" s="496">
        <v>7397.0630000000001</v>
      </c>
      <c r="J33" s="496">
        <v>6920.6009999999997</v>
      </c>
      <c r="K33" s="496">
        <v>476.46199999999999</v>
      </c>
      <c r="L33" s="496">
        <v>5953.3019999999997</v>
      </c>
      <c r="M33" s="496">
        <v>5456.1570000000002</v>
      </c>
      <c r="N33" s="496">
        <v>497.14499999999998</v>
      </c>
      <c r="O33" s="512">
        <v>12049.962</v>
      </c>
      <c r="P33" s="496">
        <v>11474.376</v>
      </c>
      <c r="Q33" s="496">
        <v>575.58600000000001</v>
      </c>
      <c r="R33" s="647">
        <v>8968.9179999999997</v>
      </c>
      <c r="S33" s="496">
        <v>8399.8060000000005</v>
      </c>
      <c r="T33" s="513">
        <v>569.11199999999997</v>
      </c>
      <c r="U33" s="496">
        <v>1118.9259999999999</v>
      </c>
      <c r="V33" s="496">
        <v>1118.9259999999999</v>
      </c>
      <c r="W33" s="496" t="s">
        <v>1181</v>
      </c>
      <c r="X33" s="496">
        <v>1962.1179999999999</v>
      </c>
      <c r="Y33" s="496">
        <v>1955.645</v>
      </c>
      <c r="Z33" s="555">
        <v>6.4729999999999999</v>
      </c>
    </row>
    <row r="34" spans="2:26" ht="20.100000000000001" customHeight="1" x14ac:dyDescent="0.4">
      <c r="B34" s="556" t="s">
        <v>1124</v>
      </c>
      <c r="C34" s="496">
        <v>124706.818</v>
      </c>
      <c r="D34" s="496">
        <v>110058.89200000001</v>
      </c>
      <c r="E34" s="496">
        <v>14647.924999999999</v>
      </c>
      <c r="F34" s="647">
        <v>66095.956999999995</v>
      </c>
      <c r="G34" s="496">
        <v>53734.004000000001</v>
      </c>
      <c r="H34" s="513">
        <v>12361.951999999999</v>
      </c>
      <c r="I34" s="496">
        <v>20052.129000000001</v>
      </c>
      <c r="J34" s="496">
        <v>18740.440999999999</v>
      </c>
      <c r="K34" s="496">
        <v>1311.6880000000001</v>
      </c>
      <c r="L34" s="496">
        <v>38558.732000000004</v>
      </c>
      <c r="M34" s="496">
        <v>37584.447</v>
      </c>
      <c r="N34" s="496">
        <v>974.28499999999997</v>
      </c>
      <c r="O34" s="512">
        <v>27578.745999999999</v>
      </c>
      <c r="P34" s="496">
        <v>27143.61</v>
      </c>
      <c r="Q34" s="496">
        <v>435.13600000000002</v>
      </c>
      <c r="R34" s="647">
        <v>9571.3880000000008</v>
      </c>
      <c r="S34" s="496">
        <v>9136.2520000000004</v>
      </c>
      <c r="T34" s="513">
        <v>435.13600000000002</v>
      </c>
      <c r="U34" s="496">
        <v>8547.4030000000002</v>
      </c>
      <c r="V34" s="496">
        <v>8547.4030000000002</v>
      </c>
      <c r="W34" s="496" t="s">
        <v>1181</v>
      </c>
      <c r="X34" s="496">
        <v>9459.9549999999999</v>
      </c>
      <c r="Y34" s="496">
        <v>9459.9549999999999</v>
      </c>
      <c r="Z34" s="555" t="s">
        <v>1181</v>
      </c>
    </row>
    <row r="35" spans="2:26" ht="20.100000000000001" customHeight="1" x14ac:dyDescent="0.4">
      <c r="B35" s="556" t="s">
        <v>1369</v>
      </c>
      <c r="C35" s="496">
        <v>109466.29</v>
      </c>
      <c r="D35" s="496">
        <v>105560.424</v>
      </c>
      <c r="E35" s="496">
        <v>3905.8670000000002</v>
      </c>
      <c r="F35" s="647">
        <v>68415.160999999993</v>
      </c>
      <c r="G35" s="496">
        <v>65016.786</v>
      </c>
      <c r="H35" s="513">
        <v>3398.375</v>
      </c>
      <c r="I35" s="496">
        <v>34600.392999999996</v>
      </c>
      <c r="J35" s="496">
        <v>34600.392999999996</v>
      </c>
      <c r="K35" s="496" t="s">
        <v>1181</v>
      </c>
      <c r="L35" s="496">
        <v>6450.7359999999999</v>
      </c>
      <c r="M35" s="496">
        <v>5943.2439999999997</v>
      </c>
      <c r="N35" s="496">
        <v>507.49099999999999</v>
      </c>
      <c r="O35" s="512">
        <v>9938.0519999999997</v>
      </c>
      <c r="P35" s="496">
        <v>9938.0519999999997</v>
      </c>
      <c r="Q35" s="496" t="s">
        <v>1181</v>
      </c>
      <c r="R35" s="647">
        <v>7731.5829999999996</v>
      </c>
      <c r="S35" s="496">
        <v>7731.5829999999996</v>
      </c>
      <c r="T35" s="513" t="s">
        <v>1181</v>
      </c>
      <c r="U35" s="496">
        <v>1262.5409999999999</v>
      </c>
      <c r="V35" s="496">
        <v>1262.5409999999999</v>
      </c>
      <c r="W35" s="496" t="s">
        <v>1181</v>
      </c>
      <c r="X35" s="496">
        <v>943.928</v>
      </c>
      <c r="Y35" s="496">
        <v>943.928</v>
      </c>
      <c r="Z35" s="555" t="s">
        <v>1181</v>
      </c>
    </row>
    <row r="36" spans="2:26" ht="20.100000000000001" customHeight="1" x14ac:dyDescent="0.4">
      <c r="B36" s="556" t="s">
        <v>1126</v>
      </c>
      <c r="C36" s="496">
        <v>316989.30900000001</v>
      </c>
      <c r="D36" s="496">
        <v>301025.63</v>
      </c>
      <c r="E36" s="496">
        <v>15963.679</v>
      </c>
      <c r="F36" s="647">
        <v>213482.08499999999</v>
      </c>
      <c r="G36" s="496">
        <v>199741.21799999999</v>
      </c>
      <c r="H36" s="513">
        <v>13740.867</v>
      </c>
      <c r="I36" s="496">
        <v>53993.324000000001</v>
      </c>
      <c r="J36" s="496">
        <v>52545.713000000003</v>
      </c>
      <c r="K36" s="496">
        <v>1447.6110000000001</v>
      </c>
      <c r="L36" s="496">
        <v>49513.9</v>
      </c>
      <c r="M36" s="496">
        <v>48738.699000000001</v>
      </c>
      <c r="N36" s="496">
        <v>775.20100000000002</v>
      </c>
      <c r="O36" s="512">
        <v>46873.684000000001</v>
      </c>
      <c r="P36" s="496">
        <v>46442.228999999999</v>
      </c>
      <c r="Q36" s="496">
        <v>431.45499999999998</v>
      </c>
      <c r="R36" s="647">
        <v>30847.607</v>
      </c>
      <c r="S36" s="496">
        <v>30416.151000000002</v>
      </c>
      <c r="T36" s="513">
        <v>431.45499999999998</v>
      </c>
      <c r="U36" s="496">
        <v>6449.1040000000003</v>
      </c>
      <c r="V36" s="496">
        <v>6449.1040000000003</v>
      </c>
      <c r="W36" s="496" t="s">
        <v>1181</v>
      </c>
      <c r="X36" s="496">
        <v>9576.973</v>
      </c>
      <c r="Y36" s="496">
        <v>9576.973</v>
      </c>
      <c r="Z36" s="555" t="s">
        <v>1181</v>
      </c>
    </row>
    <row r="37" spans="2:26" ht="20.100000000000001" customHeight="1" x14ac:dyDescent="0.4">
      <c r="B37" s="556" t="s">
        <v>1128</v>
      </c>
      <c r="C37" s="496">
        <v>844717.73400000005</v>
      </c>
      <c r="D37" s="496">
        <v>829848.98</v>
      </c>
      <c r="E37" s="496">
        <v>14868.754000000001</v>
      </c>
      <c r="F37" s="647">
        <v>534599.10499999998</v>
      </c>
      <c r="G37" s="496">
        <v>522448.26500000001</v>
      </c>
      <c r="H37" s="513">
        <v>12150.84</v>
      </c>
      <c r="I37" s="496">
        <v>224036.78899999999</v>
      </c>
      <c r="J37" s="496">
        <v>222949.82199999999</v>
      </c>
      <c r="K37" s="496">
        <v>1086.9670000000001</v>
      </c>
      <c r="L37" s="496">
        <v>86081.84</v>
      </c>
      <c r="M37" s="496">
        <v>84450.892999999996</v>
      </c>
      <c r="N37" s="496">
        <v>1630.9469999999999</v>
      </c>
      <c r="O37" s="512">
        <v>473807.51899999997</v>
      </c>
      <c r="P37" s="496">
        <v>471136.61099999998</v>
      </c>
      <c r="Q37" s="496">
        <v>2670.9079999999999</v>
      </c>
      <c r="R37" s="647">
        <v>360675.58</v>
      </c>
      <c r="S37" s="496">
        <v>358032.20199999999</v>
      </c>
      <c r="T37" s="513">
        <v>2643.377</v>
      </c>
      <c r="U37" s="496">
        <v>75591.205000000002</v>
      </c>
      <c r="V37" s="496">
        <v>75591.205000000002</v>
      </c>
      <c r="W37" s="496" t="s">
        <v>1181</v>
      </c>
      <c r="X37" s="496">
        <v>37540.733999999997</v>
      </c>
      <c r="Y37" s="496">
        <v>37513.203000000001</v>
      </c>
      <c r="Z37" s="555">
        <v>27.530999999999999</v>
      </c>
    </row>
    <row r="38" spans="2:26" ht="20.100000000000001" customHeight="1" x14ac:dyDescent="0.4">
      <c r="B38" s="556" t="s">
        <v>1370</v>
      </c>
      <c r="C38" s="514">
        <v>808379.41899999999</v>
      </c>
      <c r="D38" s="514">
        <v>794906.65700000001</v>
      </c>
      <c r="E38" s="514">
        <v>13472.762000000001</v>
      </c>
      <c r="F38" s="648">
        <v>498278.55099999998</v>
      </c>
      <c r="G38" s="514">
        <v>486521.45500000002</v>
      </c>
      <c r="H38" s="516">
        <v>11757.096</v>
      </c>
      <c r="I38" s="514">
        <v>209221.141</v>
      </c>
      <c r="J38" s="514">
        <v>208570.674</v>
      </c>
      <c r="K38" s="514">
        <v>650.46699999999998</v>
      </c>
      <c r="L38" s="514">
        <v>100879.726</v>
      </c>
      <c r="M38" s="514">
        <v>99814.527000000002</v>
      </c>
      <c r="N38" s="514">
        <v>1065.1990000000001</v>
      </c>
      <c r="O38" s="515">
        <v>357184.14299999998</v>
      </c>
      <c r="P38" s="514">
        <v>354763.49200000003</v>
      </c>
      <c r="Q38" s="514">
        <v>2420.6509999999998</v>
      </c>
      <c r="R38" s="648">
        <v>260968.511</v>
      </c>
      <c r="S38" s="514">
        <v>258547.86</v>
      </c>
      <c r="T38" s="516">
        <v>2420.6509999999998</v>
      </c>
      <c r="U38" s="514">
        <v>60859.152000000002</v>
      </c>
      <c r="V38" s="514">
        <v>60859.152000000002</v>
      </c>
      <c r="W38" s="514" t="s">
        <v>1181</v>
      </c>
      <c r="X38" s="514">
        <v>35356.480000000003</v>
      </c>
      <c r="Y38" s="514">
        <v>35356.480000000003</v>
      </c>
      <c r="Z38" s="558" t="s">
        <v>1181</v>
      </c>
    </row>
    <row r="39" spans="2:26" ht="20.100000000000001" customHeight="1" x14ac:dyDescent="0.4">
      <c r="B39" s="556" t="s">
        <v>1131</v>
      </c>
      <c r="C39" s="493">
        <v>4969647.8310000002</v>
      </c>
      <c r="D39" s="493">
        <v>4887944.0350000001</v>
      </c>
      <c r="E39" s="493">
        <v>81703.796000000002</v>
      </c>
      <c r="F39" s="645">
        <v>3927986.0269999998</v>
      </c>
      <c r="G39" s="493">
        <v>3858464.8569999998</v>
      </c>
      <c r="H39" s="495">
        <v>69521.17</v>
      </c>
      <c r="I39" s="493">
        <v>371532.68800000002</v>
      </c>
      <c r="J39" s="493">
        <v>368468.43800000002</v>
      </c>
      <c r="K39" s="493">
        <v>3064.25</v>
      </c>
      <c r="L39" s="493">
        <v>670129.11600000004</v>
      </c>
      <c r="M39" s="493">
        <v>661010.74</v>
      </c>
      <c r="N39" s="493">
        <v>9118.3770000000004</v>
      </c>
      <c r="O39" s="494" t="s">
        <v>1196</v>
      </c>
      <c r="P39" s="493" t="s">
        <v>1196</v>
      </c>
      <c r="Q39" s="493" t="s">
        <v>1196</v>
      </c>
      <c r="R39" s="645" t="s">
        <v>1196</v>
      </c>
      <c r="S39" s="493" t="s">
        <v>1196</v>
      </c>
      <c r="T39" s="495" t="s">
        <v>1196</v>
      </c>
      <c r="U39" s="493" t="s">
        <v>1196</v>
      </c>
      <c r="V39" s="493" t="s">
        <v>1196</v>
      </c>
      <c r="W39" s="493" t="s">
        <v>1196</v>
      </c>
      <c r="X39" s="493" t="s">
        <v>1196</v>
      </c>
      <c r="Y39" s="493" t="s">
        <v>1196</v>
      </c>
      <c r="Z39" s="559" t="s">
        <v>1196</v>
      </c>
    </row>
    <row r="40" spans="2:26" ht="20.100000000000001" customHeight="1" x14ac:dyDescent="0.4">
      <c r="B40" s="556" t="s">
        <v>1133</v>
      </c>
      <c r="C40" s="496">
        <v>2669104.2149999999</v>
      </c>
      <c r="D40" s="496">
        <v>2507866.48</v>
      </c>
      <c r="E40" s="496">
        <v>161237.734</v>
      </c>
      <c r="F40" s="647">
        <v>1697636.3959999999</v>
      </c>
      <c r="G40" s="496">
        <v>1560484.848</v>
      </c>
      <c r="H40" s="513">
        <v>137151.54800000001</v>
      </c>
      <c r="I40" s="496">
        <v>508937.83299999998</v>
      </c>
      <c r="J40" s="496">
        <v>497776.80900000001</v>
      </c>
      <c r="K40" s="496">
        <v>11161.023999999999</v>
      </c>
      <c r="L40" s="496">
        <v>462529.98599999998</v>
      </c>
      <c r="M40" s="496">
        <v>449604.82400000002</v>
      </c>
      <c r="N40" s="496">
        <v>12925.162</v>
      </c>
      <c r="O40" s="512">
        <v>673876.88199999998</v>
      </c>
      <c r="P40" s="496">
        <v>659786.84499999997</v>
      </c>
      <c r="Q40" s="496">
        <v>14090.037</v>
      </c>
      <c r="R40" s="647">
        <v>531879.31099999999</v>
      </c>
      <c r="S40" s="496">
        <v>518019.12199999997</v>
      </c>
      <c r="T40" s="513">
        <v>13860.189</v>
      </c>
      <c r="U40" s="496">
        <v>86395.146999999997</v>
      </c>
      <c r="V40" s="496">
        <v>86329.767000000007</v>
      </c>
      <c r="W40" s="496">
        <v>65.38</v>
      </c>
      <c r="X40" s="496">
        <v>55602.423999999999</v>
      </c>
      <c r="Y40" s="496">
        <v>55437.955999999998</v>
      </c>
      <c r="Z40" s="555">
        <v>164.46799999999999</v>
      </c>
    </row>
    <row r="41" spans="2:26" ht="20.100000000000001" customHeight="1" x14ac:dyDescent="0.4">
      <c r="B41" s="556" t="s">
        <v>1371</v>
      </c>
      <c r="C41" s="505">
        <v>2320143.2400000002</v>
      </c>
      <c r="D41" s="505">
        <v>2067712.0109999999</v>
      </c>
      <c r="E41" s="505">
        <v>252431.22899999999</v>
      </c>
      <c r="F41" s="646">
        <v>1584644.79</v>
      </c>
      <c r="G41" s="505">
        <v>1367419.7150000001</v>
      </c>
      <c r="H41" s="507">
        <v>217225.076</v>
      </c>
      <c r="I41" s="505">
        <v>517333.84899999999</v>
      </c>
      <c r="J41" s="505">
        <v>505900.38</v>
      </c>
      <c r="K41" s="505">
        <v>11433.468000000001</v>
      </c>
      <c r="L41" s="505">
        <v>218164.601</v>
      </c>
      <c r="M41" s="505">
        <v>194391.916</v>
      </c>
      <c r="N41" s="505">
        <v>23772.685000000001</v>
      </c>
      <c r="O41" s="506">
        <v>929373.79500000004</v>
      </c>
      <c r="P41" s="505">
        <v>868530.74199999997</v>
      </c>
      <c r="Q41" s="505">
        <v>60843.053999999996</v>
      </c>
      <c r="R41" s="646">
        <v>774400.46400000004</v>
      </c>
      <c r="S41" s="505">
        <v>715123.04299999995</v>
      </c>
      <c r="T41" s="507">
        <v>59277.421000000002</v>
      </c>
      <c r="U41" s="505">
        <v>104568.412</v>
      </c>
      <c r="V41" s="505">
        <v>104484.643</v>
      </c>
      <c r="W41" s="505">
        <v>83.768000000000001</v>
      </c>
      <c r="X41" s="505">
        <v>50404.919000000002</v>
      </c>
      <c r="Y41" s="505">
        <v>48923.055</v>
      </c>
      <c r="Z41" s="557">
        <v>1481.864</v>
      </c>
    </row>
    <row r="42" spans="2:26" ht="20.100000000000001" customHeight="1" x14ac:dyDescent="0.4">
      <c r="B42" s="560" t="s">
        <v>1372</v>
      </c>
      <c r="C42" s="512">
        <v>495900.87199999997</v>
      </c>
      <c r="D42" s="496">
        <v>436894.299</v>
      </c>
      <c r="E42" s="496">
        <v>59006.572999999997</v>
      </c>
      <c r="F42" s="647">
        <v>331739.34999999998</v>
      </c>
      <c r="G42" s="496">
        <v>281535.38299999997</v>
      </c>
      <c r="H42" s="513">
        <v>50203.966999999997</v>
      </c>
      <c r="I42" s="496">
        <v>114115.162</v>
      </c>
      <c r="J42" s="496">
        <v>109646.21799999999</v>
      </c>
      <c r="K42" s="496">
        <v>4468.9440000000004</v>
      </c>
      <c r="L42" s="496">
        <v>50046.36</v>
      </c>
      <c r="M42" s="496">
        <v>45712.697999999997</v>
      </c>
      <c r="N42" s="496">
        <v>4333.6610000000001</v>
      </c>
      <c r="O42" s="512">
        <v>162760.72399999999</v>
      </c>
      <c r="P42" s="496">
        <v>147991.58600000001</v>
      </c>
      <c r="Q42" s="496">
        <v>14769.138000000001</v>
      </c>
      <c r="R42" s="647">
        <v>130926.85400000001</v>
      </c>
      <c r="S42" s="496">
        <v>116600.849</v>
      </c>
      <c r="T42" s="513">
        <v>14326.004000000001</v>
      </c>
      <c r="U42" s="496">
        <v>21547.253000000001</v>
      </c>
      <c r="V42" s="496">
        <v>21481.873</v>
      </c>
      <c r="W42" s="496">
        <v>65.38</v>
      </c>
      <c r="X42" s="496">
        <v>10286.617</v>
      </c>
      <c r="Y42" s="496">
        <v>9908.8639999999996</v>
      </c>
      <c r="Z42" s="555">
        <v>377.75299999999999</v>
      </c>
    </row>
    <row r="43" spans="2:26" ht="20.100000000000001" customHeight="1" x14ac:dyDescent="0.4">
      <c r="B43" s="560" t="s">
        <v>1373</v>
      </c>
      <c r="C43" s="512">
        <v>103610.95299999999</v>
      </c>
      <c r="D43" s="496">
        <v>95681.069000000003</v>
      </c>
      <c r="E43" s="496">
        <v>7929.884</v>
      </c>
      <c r="F43" s="647">
        <v>66267.642999999996</v>
      </c>
      <c r="G43" s="496">
        <v>58992.510999999999</v>
      </c>
      <c r="H43" s="513">
        <v>7275.1329999999998</v>
      </c>
      <c r="I43" s="496">
        <v>31737.041000000001</v>
      </c>
      <c r="J43" s="496">
        <v>31423.659</v>
      </c>
      <c r="K43" s="496">
        <v>313.38200000000001</v>
      </c>
      <c r="L43" s="496">
        <v>5606.268</v>
      </c>
      <c r="M43" s="496">
        <v>5264.8990000000003</v>
      </c>
      <c r="N43" s="496">
        <v>341.37</v>
      </c>
      <c r="O43" s="512">
        <v>78467.423999999999</v>
      </c>
      <c r="P43" s="496">
        <v>71525.84</v>
      </c>
      <c r="Q43" s="496">
        <v>6941.5839999999998</v>
      </c>
      <c r="R43" s="647">
        <v>66687.362999999998</v>
      </c>
      <c r="S43" s="496">
        <v>59886.207999999999</v>
      </c>
      <c r="T43" s="513">
        <v>6801.1549999999997</v>
      </c>
      <c r="U43" s="496">
        <v>9616.2540000000008</v>
      </c>
      <c r="V43" s="496">
        <v>9616.2540000000008</v>
      </c>
      <c r="W43" s="496" t="s">
        <v>1181</v>
      </c>
      <c r="X43" s="496">
        <v>2163.8069999999998</v>
      </c>
      <c r="Y43" s="496">
        <v>2023.3779999999999</v>
      </c>
      <c r="Z43" s="555">
        <v>140.429</v>
      </c>
    </row>
    <row r="44" spans="2:26" ht="20.100000000000001" customHeight="1" x14ac:dyDescent="0.4">
      <c r="B44" s="560" t="s">
        <v>1374</v>
      </c>
      <c r="C44" s="512">
        <v>108207.405</v>
      </c>
      <c r="D44" s="496">
        <v>96471.232999999993</v>
      </c>
      <c r="E44" s="496">
        <v>11736.172</v>
      </c>
      <c r="F44" s="647">
        <v>72495.797000000006</v>
      </c>
      <c r="G44" s="496">
        <v>62057.161999999997</v>
      </c>
      <c r="H44" s="513">
        <v>10438.635</v>
      </c>
      <c r="I44" s="496">
        <v>27731.258999999998</v>
      </c>
      <c r="J44" s="496">
        <v>27371.892</v>
      </c>
      <c r="K44" s="496">
        <v>359.36700000000002</v>
      </c>
      <c r="L44" s="496">
        <v>7980.35</v>
      </c>
      <c r="M44" s="496">
        <v>7042.1790000000001</v>
      </c>
      <c r="N44" s="496">
        <v>938.17</v>
      </c>
      <c r="O44" s="512">
        <v>53387.326999999997</v>
      </c>
      <c r="P44" s="496">
        <v>48493.817000000003</v>
      </c>
      <c r="Q44" s="496">
        <v>4893.51</v>
      </c>
      <c r="R44" s="647">
        <v>43137.502999999997</v>
      </c>
      <c r="S44" s="496">
        <v>38562.508999999998</v>
      </c>
      <c r="T44" s="513">
        <v>4574.9939999999997</v>
      </c>
      <c r="U44" s="496">
        <v>8499.3940000000002</v>
      </c>
      <c r="V44" s="496">
        <v>8499.3940000000002</v>
      </c>
      <c r="W44" s="496" t="s">
        <v>1181</v>
      </c>
      <c r="X44" s="496">
        <v>1750.4290000000001</v>
      </c>
      <c r="Y44" s="496">
        <v>1431.913</v>
      </c>
      <c r="Z44" s="555">
        <v>318.51600000000002</v>
      </c>
    </row>
    <row r="45" spans="2:26" ht="20.100000000000001" customHeight="1" x14ac:dyDescent="0.4">
      <c r="B45" s="560" t="s">
        <v>1375</v>
      </c>
      <c r="C45" s="512">
        <v>305065.82799999998</v>
      </c>
      <c r="D45" s="496">
        <v>276157.05</v>
      </c>
      <c r="E45" s="496">
        <v>28908.777999999998</v>
      </c>
      <c r="F45" s="647">
        <v>184711.08300000001</v>
      </c>
      <c r="G45" s="496">
        <v>161783.647</v>
      </c>
      <c r="H45" s="513">
        <v>22927.436000000002</v>
      </c>
      <c r="I45" s="496">
        <v>80645.013999999996</v>
      </c>
      <c r="J45" s="496">
        <v>78729.133000000002</v>
      </c>
      <c r="K45" s="496">
        <v>1915.8810000000001</v>
      </c>
      <c r="L45" s="496">
        <v>39709.731</v>
      </c>
      <c r="M45" s="496">
        <v>35644.269999999997</v>
      </c>
      <c r="N45" s="496">
        <v>4065.4609999999998</v>
      </c>
      <c r="O45" s="512">
        <v>120973.20299999999</v>
      </c>
      <c r="P45" s="496">
        <v>114654.47900000001</v>
      </c>
      <c r="Q45" s="496">
        <v>6318.7240000000002</v>
      </c>
      <c r="R45" s="647">
        <v>94946.133000000002</v>
      </c>
      <c r="S45" s="496">
        <v>88757.81</v>
      </c>
      <c r="T45" s="513">
        <v>6188.3230000000003</v>
      </c>
      <c r="U45" s="496">
        <v>15383.255999999999</v>
      </c>
      <c r="V45" s="496">
        <v>15383.255999999999</v>
      </c>
      <c r="W45" s="496" t="s">
        <v>1181</v>
      </c>
      <c r="X45" s="496">
        <v>10643.814</v>
      </c>
      <c r="Y45" s="496">
        <v>10513.413</v>
      </c>
      <c r="Z45" s="555">
        <v>130.40100000000001</v>
      </c>
    </row>
    <row r="46" spans="2:26" ht="20.100000000000001" customHeight="1" x14ac:dyDescent="0.4">
      <c r="B46" s="560" t="s">
        <v>1376</v>
      </c>
      <c r="C46" s="512">
        <v>166349.24</v>
      </c>
      <c r="D46" s="496">
        <v>154604.53</v>
      </c>
      <c r="E46" s="496">
        <v>11744.710999999999</v>
      </c>
      <c r="F46" s="647">
        <v>111567.361</v>
      </c>
      <c r="G46" s="496">
        <v>104781.13800000001</v>
      </c>
      <c r="H46" s="513">
        <v>6786.223</v>
      </c>
      <c r="I46" s="496">
        <v>46466.336000000003</v>
      </c>
      <c r="J46" s="496">
        <v>46118.071000000004</v>
      </c>
      <c r="K46" s="496">
        <v>348.26499999999999</v>
      </c>
      <c r="L46" s="496">
        <v>8315.5429999999997</v>
      </c>
      <c r="M46" s="496">
        <v>3705.32</v>
      </c>
      <c r="N46" s="496">
        <v>4610.223</v>
      </c>
      <c r="O46" s="512">
        <v>97527.028000000006</v>
      </c>
      <c r="P46" s="496">
        <v>96641.479000000007</v>
      </c>
      <c r="Q46" s="496">
        <v>885.54899999999998</v>
      </c>
      <c r="R46" s="647">
        <v>85715.911999999997</v>
      </c>
      <c r="S46" s="496">
        <v>84895.274999999994</v>
      </c>
      <c r="T46" s="513">
        <v>820.63699999999994</v>
      </c>
      <c r="U46" s="496">
        <v>5543.67</v>
      </c>
      <c r="V46" s="496">
        <v>5543.67</v>
      </c>
      <c r="W46" s="496" t="s">
        <v>1181</v>
      </c>
      <c r="X46" s="496">
        <v>6267.4459999999999</v>
      </c>
      <c r="Y46" s="496">
        <v>6202.5339999999997</v>
      </c>
      <c r="Z46" s="555">
        <v>64.912000000000006</v>
      </c>
    </row>
    <row r="47" spans="2:26" ht="20.100000000000001" customHeight="1" x14ac:dyDescent="0.4">
      <c r="B47" s="560" t="s">
        <v>1377</v>
      </c>
      <c r="C47" s="512">
        <v>62992.512000000002</v>
      </c>
      <c r="D47" s="496">
        <v>61673.533000000003</v>
      </c>
      <c r="E47" s="496">
        <v>1318.979</v>
      </c>
      <c r="F47" s="647">
        <v>37247.942000000003</v>
      </c>
      <c r="G47" s="496">
        <v>35969.745000000003</v>
      </c>
      <c r="H47" s="513">
        <v>1278.1969999999999</v>
      </c>
      <c r="I47" s="496">
        <v>6957.1279999999997</v>
      </c>
      <c r="J47" s="496">
        <v>6957.1279999999997</v>
      </c>
      <c r="K47" s="496" t="s">
        <v>1181</v>
      </c>
      <c r="L47" s="496">
        <v>18787.441999999999</v>
      </c>
      <c r="M47" s="496">
        <v>18746.659</v>
      </c>
      <c r="N47" s="496">
        <v>40.781999999999996</v>
      </c>
      <c r="O47" s="512">
        <v>36457.080999999998</v>
      </c>
      <c r="P47" s="496">
        <v>36003.906999999999</v>
      </c>
      <c r="Q47" s="496">
        <v>453.17399999999998</v>
      </c>
      <c r="R47" s="647">
        <v>35063.779000000002</v>
      </c>
      <c r="S47" s="496">
        <v>34610.603999999999</v>
      </c>
      <c r="T47" s="513">
        <v>453.17399999999998</v>
      </c>
      <c r="U47" s="496">
        <v>1393.3019999999999</v>
      </c>
      <c r="V47" s="496">
        <v>1393.3019999999999</v>
      </c>
      <c r="W47" s="496" t="s">
        <v>1181</v>
      </c>
      <c r="X47" s="496" t="s">
        <v>1181</v>
      </c>
      <c r="Y47" s="496" t="s">
        <v>1181</v>
      </c>
      <c r="Z47" s="555" t="s">
        <v>1181</v>
      </c>
    </row>
    <row r="48" spans="2:26" ht="20.100000000000001" customHeight="1" x14ac:dyDescent="0.4">
      <c r="B48" s="560" t="s">
        <v>1378</v>
      </c>
      <c r="C48" s="512">
        <v>28989.223000000002</v>
      </c>
      <c r="D48" s="496">
        <v>25361.466</v>
      </c>
      <c r="E48" s="496">
        <v>3627.7570000000001</v>
      </c>
      <c r="F48" s="647">
        <v>15760.983</v>
      </c>
      <c r="G48" s="496">
        <v>12214.529</v>
      </c>
      <c r="H48" s="513">
        <v>3546.4549999999999</v>
      </c>
      <c r="I48" s="496">
        <v>9297.527</v>
      </c>
      <c r="J48" s="496">
        <v>9269.4969999999994</v>
      </c>
      <c r="K48" s="496">
        <v>28.03</v>
      </c>
      <c r="L48" s="496">
        <v>3930.7130000000002</v>
      </c>
      <c r="M48" s="496">
        <v>3877.44</v>
      </c>
      <c r="N48" s="496">
        <v>53.273000000000003</v>
      </c>
      <c r="O48" s="512">
        <v>14428.567999999999</v>
      </c>
      <c r="P48" s="496">
        <v>13590.752</v>
      </c>
      <c r="Q48" s="496">
        <v>837.81600000000003</v>
      </c>
      <c r="R48" s="647">
        <v>12884.994000000001</v>
      </c>
      <c r="S48" s="496">
        <v>12047.178</v>
      </c>
      <c r="T48" s="513">
        <v>837.81600000000003</v>
      </c>
      <c r="U48" s="496">
        <v>1154.9110000000001</v>
      </c>
      <c r="V48" s="496">
        <v>1154.9110000000001</v>
      </c>
      <c r="W48" s="496" t="s">
        <v>1181</v>
      </c>
      <c r="X48" s="496">
        <v>388.66300000000001</v>
      </c>
      <c r="Y48" s="496">
        <v>388.66300000000001</v>
      </c>
      <c r="Z48" s="555" t="s">
        <v>1181</v>
      </c>
    </row>
    <row r="49" spans="2:26" ht="20.100000000000001" customHeight="1" x14ac:dyDescent="0.4">
      <c r="B49" s="560" t="s">
        <v>1148</v>
      </c>
      <c r="C49" s="512">
        <v>32758.137999999999</v>
      </c>
      <c r="D49" s="496">
        <v>29778.598000000002</v>
      </c>
      <c r="E49" s="496">
        <v>2979.54</v>
      </c>
      <c r="F49" s="647">
        <v>23141.457999999999</v>
      </c>
      <c r="G49" s="496">
        <v>20351.016</v>
      </c>
      <c r="H49" s="513">
        <v>2790.442</v>
      </c>
      <c r="I49" s="496">
        <v>7340.59</v>
      </c>
      <c r="J49" s="496">
        <v>7173.0420000000004</v>
      </c>
      <c r="K49" s="496">
        <v>167.548</v>
      </c>
      <c r="L49" s="496">
        <v>2276.0909999999999</v>
      </c>
      <c r="M49" s="496">
        <v>2254.5410000000002</v>
      </c>
      <c r="N49" s="496">
        <v>21.55</v>
      </c>
      <c r="O49" s="512">
        <v>13782.584000000001</v>
      </c>
      <c r="P49" s="496">
        <v>13540.395</v>
      </c>
      <c r="Q49" s="496">
        <v>242.18899999999999</v>
      </c>
      <c r="R49" s="647">
        <v>13145.195</v>
      </c>
      <c r="S49" s="496">
        <v>12903.005999999999</v>
      </c>
      <c r="T49" s="513">
        <v>242.18899999999999</v>
      </c>
      <c r="U49" s="496">
        <v>547.96500000000003</v>
      </c>
      <c r="V49" s="496">
        <v>547.96500000000003</v>
      </c>
      <c r="W49" s="496" t="s">
        <v>1181</v>
      </c>
      <c r="X49" s="496">
        <v>89.423000000000002</v>
      </c>
      <c r="Y49" s="496">
        <v>89.423000000000002</v>
      </c>
      <c r="Z49" s="555" t="s">
        <v>1181</v>
      </c>
    </row>
    <row r="50" spans="2:26" ht="20.100000000000001" customHeight="1" x14ac:dyDescent="0.4">
      <c r="B50" s="556" t="s">
        <v>1379</v>
      </c>
      <c r="C50" s="515">
        <v>1016269.069</v>
      </c>
      <c r="D50" s="514">
        <v>891090.23400000005</v>
      </c>
      <c r="E50" s="514">
        <v>125178.83500000001</v>
      </c>
      <c r="F50" s="648">
        <v>741713.17299999995</v>
      </c>
      <c r="G50" s="514">
        <v>629734.58400000003</v>
      </c>
      <c r="H50" s="516">
        <v>111978.58900000001</v>
      </c>
      <c r="I50" s="514">
        <v>193043.791</v>
      </c>
      <c r="J50" s="514">
        <v>189211.74</v>
      </c>
      <c r="K50" s="514">
        <v>3832.0509999999999</v>
      </c>
      <c r="L50" s="514">
        <v>81512.104000000007</v>
      </c>
      <c r="M50" s="514">
        <v>72143.909</v>
      </c>
      <c r="N50" s="514">
        <v>9368.1949999999997</v>
      </c>
      <c r="O50" s="515">
        <v>351589.85600000003</v>
      </c>
      <c r="P50" s="514">
        <v>326088.48800000001</v>
      </c>
      <c r="Q50" s="514">
        <v>25501.367999999999</v>
      </c>
      <c r="R50" s="648">
        <v>291892.73100000003</v>
      </c>
      <c r="S50" s="514">
        <v>266859.60399999999</v>
      </c>
      <c r="T50" s="516">
        <v>25033.127</v>
      </c>
      <c r="U50" s="514">
        <v>40882.404999999999</v>
      </c>
      <c r="V50" s="514">
        <v>40864.017</v>
      </c>
      <c r="W50" s="514">
        <v>18.388000000000002</v>
      </c>
      <c r="X50" s="514">
        <v>18814.72</v>
      </c>
      <c r="Y50" s="514">
        <v>18364.866999999998</v>
      </c>
      <c r="Z50" s="558">
        <v>449.85300000000001</v>
      </c>
    </row>
    <row r="51" spans="2:26" ht="20.100000000000001" customHeight="1" x14ac:dyDescent="0.4">
      <c r="B51" s="556" t="s">
        <v>1380</v>
      </c>
      <c r="C51" s="512">
        <v>1223880.406</v>
      </c>
      <c r="D51" s="496">
        <v>1141242.577</v>
      </c>
      <c r="E51" s="496">
        <v>82637.828999999998</v>
      </c>
      <c r="F51" s="647">
        <v>1010760.03</v>
      </c>
      <c r="G51" s="496">
        <v>932953.70299999998</v>
      </c>
      <c r="H51" s="513">
        <v>77806.327999999994</v>
      </c>
      <c r="I51" s="496">
        <v>168749.084</v>
      </c>
      <c r="J51" s="496">
        <v>166560.416</v>
      </c>
      <c r="K51" s="496">
        <v>2188.6680000000001</v>
      </c>
      <c r="L51" s="496">
        <v>44371.290999999997</v>
      </c>
      <c r="M51" s="496">
        <v>41728.457999999999</v>
      </c>
      <c r="N51" s="496">
        <v>2642.8330000000001</v>
      </c>
      <c r="O51" s="512">
        <v>607065.99100000004</v>
      </c>
      <c r="P51" s="496">
        <v>597380.27099999995</v>
      </c>
      <c r="Q51" s="496">
        <v>9685.7189999999991</v>
      </c>
      <c r="R51" s="647">
        <v>568880.46900000004</v>
      </c>
      <c r="S51" s="496">
        <v>559287.90599999996</v>
      </c>
      <c r="T51" s="513">
        <v>9592.5640000000003</v>
      </c>
      <c r="U51" s="496">
        <v>25128.856</v>
      </c>
      <c r="V51" s="496">
        <v>25128.856</v>
      </c>
      <c r="W51" s="496" t="s">
        <v>1181</v>
      </c>
      <c r="X51" s="496">
        <v>13056.665999999999</v>
      </c>
      <c r="Y51" s="496">
        <v>12963.51</v>
      </c>
      <c r="Z51" s="555">
        <v>93.156000000000006</v>
      </c>
    </row>
    <row r="52" spans="2:26" ht="20.100000000000001" customHeight="1" x14ac:dyDescent="0.4">
      <c r="B52" s="561" t="s">
        <v>1381</v>
      </c>
      <c r="C52" s="512">
        <v>136595.68299999999</v>
      </c>
      <c r="D52" s="496">
        <v>130563.238</v>
      </c>
      <c r="E52" s="496">
        <v>6032.4449999999997</v>
      </c>
      <c r="F52" s="647">
        <v>105942.88499999999</v>
      </c>
      <c r="G52" s="496">
        <v>99997.634000000005</v>
      </c>
      <c r="H52" s="513">
        <v>5945.2520000000004</v>
      </c>
      <c r="I52" s="496">
        <v>26037.281999999999</v>
      </c>
      <c r="J52" s="496">
        <v>26037.281999999999</v>
      </c>
      <c r="K52" s="496" t="s">
        <v>1181</v>
      </c>
      <c r="L52" s="496">
        <v>4615.5159999999996</v>
      </c>
      <c r="M52" s="496">
        <v>4528.3220000000001</v>
      </c>
      <c r="N52" s="496">
        <v>87.192999999999998</v>
      </c>
      <c r="O52" s="512">
        <v>52722.847000000002</v>
      </c>
      <c r="P52" s="496">
        <v>51878.879000000001</v>
      </c>
      <c r="Q52" s="496">
        <v>843.96799999999996</v>
      </c>
      <c r="R52" s="647">
        <v>48743.446000000004</v>
      </c>
      <c r="S52" s="496">
        <v>47899.478000000003</v>
      </c>
      <c r="T52" s="513">
        <v>843.96799999999996</v>
      </c>
      <c r="U52" s="496">
        <v>3438.62</v>
      </c>
      <c r="V52" s="496">
        <v>3438.62</v>
      </c>
      <c r="W52" s="496" t="s">
        <v>1181</v>
      </c>
      <c r="X52" s="496">
        <v>540.78099999999995</v>
      </c>
      <c r="Y52" s="496">
        <v>540.78099999999995</v>
      </c>
      <c r="Z52" s="555" t="s">
        <v>1181</v>
      </c>
    </row>
    <row r="53" spans="2:26" ht="20.100000000000001" customHeight="1" x14ac:dyDescent="0.4">
      <c r="B53" s="556" t="s">
        <v>1382</v>
      </c>
      <c r="C53" s="512">
        <v>451867.67599999998</v>
      </c>
      <c r="D53" s="496">
        <v>425781.04800000001</v>
      </c>
      <c r="E53" s="496">
        <v>26086.629000000001</v>
      </c>
      <c r="F53" s="647">
        <v>395540.82799999998</v>
      </c>
      <c r="G53" s="496">
        <v>370903.33399999997</v>
      </c>
      <c r="H53" s="513">
        <v>24637.494999999999</v>
      </c>
      <c r="I53" s="496">
        <v>51993.817000000003</v>
      </c>
      <c r="J53" s="496">
        <v>50853.245000000003</v>
      </c>
      <c r="K53" s="496">
        <v>1140.5719999999999</v>
      </c>
      <c r="L53" s="496">
        <v>4333.0309999999999</v>
      </c>
      <c r="M53" s="496">
        <v>4024.4690000000001</v>
      </c>
      <c r="N53" s="496">
        <v>308.56200000000001</v>
      </c>
      <c r="O53" s="521">
        <v>201483.49100000001</v>
      </c>
      <c r="P53" s="522">
        <v>198486.098</v>
      </c>
      <c r="Q53" s="522">
        <v>2997.3939999999998</v>
      </c>
      <c r="R53" s="650">
        <v>197747.83600000001</v>
      </c>
      <c r="S53" s="522">
        <v>194750.443</v>
      </c>
      <c r="T53" s="523">
        <v>2997.3939999999998</v>
      </c>
      <c r="U53" s="522">
        <v>3367.3420000000001</v>
      </c>
      <c r="V53" s="522">
        <v>3367.3420000000001</v>
      </c>
      <c r="W53" s="522" t="s">
        <v>1181</v>
      </c>
      <c r="X53" s="522">
        <v>368.31299999999999</v>
      </c>
      <c r="Y53" s="522">
        <v>368.31299999999999</v>
      </c>
      <c r="Z53" s="562" t="s">
        <v>1181</v>
      </c>
    </row>
    <row r="54" spans="2:26" ht="20.100000000000001" customHeight="1" x14ac:dyDescent="0.4">
      <c r="B54" s="563" t="s">
        <v>1383</v>
      </c>
      <c r="C54" s="512">
        <v>135032.77100000001</v>
      </c>
      <c r="D54" s="496">
        <v>125062.80100000001</v>
      </c>
      <c r="E54" s="496">
        <v>9969.9699999999993</v>
      </c>
      <c r="F54" s="647">
        <v>113406.489</v>
      </c>
      <c r="G54" s="496">
        <v>104106.253</v>
      </c>
      <c r="H54" s="513">
        <v>9300.2360000000008</v>
      </c>
      <c r="I54" s="496">
        <v>18325.310000000001</v>
      </c>
      <c r="J54" s="496">
        <v>17904.147000000001</v>
      </c>
      <c r="K54" s="496">
        <v>421.16300000000001</v>
      </c>
      <c r="L54" s="496">
        <v>3300.9720000000002</v>
      </c>
      <c r="M54" s="496">
        <v>3052.4009999999998</v>
      </c>
      <c r="N54" s="496">
        <v>248.57</v>
      </c>
      <c r="O54" s="512">
        <v>47963.745999999999</v>
      </c>
      <c r="P54" s="496">
        <v>46550.14</v>
      </c>
      <c r="Q54" s="496">
        <v>1413.606</v>
      </c>
      <c r="R54" s="647">
        <v>46073.332000000002</v>
      </c>
      <c r="S54" s="496">
        <v>44670.29</v>
      </c>
      <c r="T54" s="513">
        <v>1403.0419999999999</v>
      </c>
      <c r="U54" s="496">
        <v>1365.5239999999999</v>
      </c>
      <c r="V54" s="496">
        <v>1365.5239999999999</v>
      </c>
      <c r="W54" s="496" t="s">
        <v>1181</v>
      </c>
      <c r="X54" s="496">
        <v>524.89099999999996</v>
      </c>
      <c r="Y54" s="496">
        <v>514.327</v>
      </c>
      <c r="Z54" s="555">
        <v>10.564</v>
      </c>
    </row>
    <row r="55" spans="2:26" ht="20.100000000000001" customHeight="1" x14ac:dyDescent="0.4">
      <c r="B55" s="556" t="s">
        <v>1384</v>
      </c>
      <c r="C55" s="496">
        <v>21394.417000000001</v>
      </c>
      <c r="D55" s="496">
        <v>20216.085999999999</v>
      </c>
      <c r="E55" s="496">
        <v>1178.3320000000001</v>
      </c>
      <c r="F55" s="647">
        <v>20165.092000000001</v>
      </c>
      <c r="G55" s="496">
        <v>18986.759999999998</v>
      </c>
      <c r="H55" s="513">
        <v>1178.3320000000001</v>
      </c>
      <c r="I55" s="496">
        <v>1155.9159999999999</v>
      </c>
      <c r="J55" s="496">
        <v>1155.9159999999999</v>
      </c>
      <c r="K55" s="496" t="s">
        <v>1181</v>
      </c>
      <c r="L55" s="496">
        <v>73.409000000000006</v>
      </c>
      <c r="M55" s="496">
        <v>73.409000000000006</v>
      </c>
      <c r="N55" s="496" t="s">
        <v>1181</v>
      </c>
      <c r="O55" s="512">
        <v>19347.871999999999</v>
      </c>
      <c r="P55" s="496">
        <v>18675.512999999999</v>
      </c>
      <c r="Q55" s="496">
        <v>672.35900000000004</v>
      </c>
      <c r="R55" s="647">
        <v>19347.871999999999</v>
      </c>
      <c r="S55" s="496">
        <v>18675.512999999999</v>
      </c>
      <c r="T55" s="513">
        <v>672.35900000000004</v>
      </c>
      <c r="U55" s="496" t="s">
        <v>1181</v>
      </c>
      <c r="V55" s="496" t="s">
        <v>1181</v>
      </c>
      <c r="W55" s="496" t="s">
        <v>1181</v>
      </c>
      <c r="X55" s="496" t="s">
        <v>1181</v>
      </c>
      <c r="Y55" s="496" t="s">
        <v>1181</v>
      </c>
      <c r="Z55" s="555" t="s">
        <v>1181</v>
      </c>
    </row>
    <row r="56" spans="2:26" ht="20.100000000000001" customHeight="1" x14ac:dyDescent="0.4">
      <c r="B56" s="556" t="s">
        <v>1385</v>
      </c>
      <c r="C56" s="496">
        <v>72303.794999999998</v>
      </c>
      <c r="D56" s="496">
        <v>68626.808999999994</v>
      </c>
      <c r="E56" s="496">
        <v>3676.9859999999999</v>
      </c>
      <c r="F56" s="647">
        <v>55975.044000000002</v>
      </c>
      <c r="G56" s="496">
        <v>52298.057999999997</v>
      </c>
      <c r="H56" s="513">
        <v>3676.9859999999999</v>
      </c>
      <c r="I56" s="496">
        <v>8706.7659999999996</v>
      </c>
      <c r="J56" s="496">
        <v>8706.7659999999996</v>
      </c>
      <c r="K56" s="496" t="s">
        <v>1181</v>
      </c>
      <c r="L56" s="496">
        <v>7621.9859999999999</v>
      </c>
      <c r="M56" s="496">
        <v>7621.9859999999999</v>
      </c>
      <c r="N56" s="496" t="s">
        <v>1181</v>
      </c>
      <c r="O56" s="512">
        <v>72076.744999999995</v>
      </c>
      <c r="P56" s="496">
        <v>71632.83</v>
      </c>
      <c r="Q56" s="496">
        <v>443.91500000000002</v>
      </c>
      <c r="R56" s="647">
        <v>67716.641000000003</v>
      </c>
      <c r="S56" s="496">
        <v>67355.316999999995</v>
      </c>
      <c r="T56" s="513">
        <v>361.32400000000001</v>
      </c>
      <c r="U56" s="496">
        <v>2030.453</v>
      </c>
      <c r="V56" s="496">
        <v>2030.453</v>
      </c>
      <c r="W56" s="496" t="s">
        <v>1181</v>
      </c>
      <c r="X56" s="496">
        <v>2329.6509999999998</v>
      </c>
      <c r="Y56" s="496">
        <v>2247.0590000000002</v>
      </c>
      <c r="Z56" s="555">
        <v>82.591999999999999</v>
      </c>
    </row>
    <row r="57" spans="2:26" ht="20.100000000000001" customHeight="1" x14ac:dyDescent="0.4">
      <c r="B57" s="556" t="s">
        <v>1386</v>
      </c>
      <c r="C57" s="496">
        <v>31331.511999999999</v>
      </c>
      <c r="D57" s="496">
        <v>29415.249</v>
      </c>
      <c r="E57" s="496">
        <v>1916.2629999999999</v>
      </c>
      <c r="F57" s="647">
        <v>29510.156999999999</v>
      </c>
      <c r="G57" s="496">
        <v>27777.736000000001</v>
      </c>
      <c r="H57" s="513">
        <v>1732.421</v>
      </c>
      <c r="I57" s="496">
        <v>1341.5229999999999</v>
      </c>
      <c r="J57" s="496">
        <v>1341.5229999999999</v>
      </c>
      <c r="K57" s="496" t="s">
        <v>1181</v>
      </c>
      <c r="L57" s="496">
        <v>479.83199999999999</v>
      </c>
      <c r="M57" s="496">
        <v>295.99</v>
      </c>
      <c r="N57" s="496">
        <v>183.84200000000001</v>
      </c>
      <c r="O57" s="512">
        <v>19904.795999999998</v>
      </c>
      <c r="P57" s="496">
        <v>19756.546999999999</v>
      </c>
      <c r="Q57" s="496">
        <v>148.249</v>
      </c>
      <c r="R57" s="647">
        <v>19896.09</v>
      </c>
      <c r="S57" s="496">
        <v>19747.841</v>
      </c>
      <c r="T57" s="513">
        <v>148.249</v>
      </c>
      <c r="U57" s="496">
        <v>8.7059999999999995</v>
      </c>
      <c r="V57" s="496">
        <v>8.7059999999999995</v>
      </c>
      <c r="W57" s="496" t="s">
        <v>1181</v>
      </c>
      <c r="X57" s="496" t="s">
        <v>1181</v>
      </c>
      <c r="Y57" s="496" t="s">
        <v>1181</v>
      </c>
      <c r="Z57" s="555" t="s">
        <v>1181</v>
      </c>
    </row>
    <row r="58" spans="2:26" ht="20.100000000000001" customHeight="1" x14ac:dyDescent="0.4">
      <c r="B58" s="556" t="s">
        <v>1387</v>
      </c>
      <c r="C58" s="496">
        <v>143299.04300000001</v>
      </c>
      <c r="D58" s="496">
        <v>131031.03999999999</v>
      </c>
      <c r="E58" s="496">
        <v>12268.004000000001</v>
      </c>
      <c r="F58" s="647">
        <v>135890.72</v>
      </c>
      <c r="G58" s="496">
        <v>123646.84</v>
      </c>
      <c r="H58" s="513">
        <v>12243.88</v>
      </c>
      <c r="I58" s="496">
        <v>7022.674</v>
      </c>
      <c r="J58" s="496">
        <v>7022.674</v>
      </c>
      <c r="K58" s="496" t="s">
        <v>1181</v>
      </c>
      <c r="L58" s="496">
        <v>385.649</v>
      </c>
      <c r="M58" s="496">
        <v>361.52600000000001</v>
      </c>
      <c r="N58" s="496">
        <v>24.123999999999999</v>
      </c>
      <c r="O58" s="512">
        <v>98405.826000000001</v>
      </c>
      <c r="P58" s="496">
        <v>98214.703999999998</v>
      </c>
      <c r="Q58" s="496">
        <v>191.12200000000001</v>
      </c>
      <c r="R58" s="647">
        <v>95537.415999999997</v>
      </c>
      <c r="S58" s="496">
        <v>95346.293999999994</v>
      </c>
      <c r="T58" s="513">
        <v>191.12200000000001</v>
      </c>
      <c r="U58" s="496">
        <v>2801.721</v>
      </c>
      <c r="V58" s="496">
        <v>2801.721</v>
      </c>
      <c r="W58" s="496" t="s">
        <v>1181</v>
      </c>
      <c r="X58" s="496">
        <v>66.688999999999993</v>
      </c>
      <c r="Y58" s="496">
        <v>66.688999999999993</v>
      </c>
      <c r="Z58" s="555" t="s">
        <v>1181</v>
      </c>
    </row>
    <row r="59" spans="2:26" ht="20.100000000000001" customHeight="1" x14ac:dyDescent="0.4">
      <c r="B59" s="556" t="s">
        <v>1388</v>
      </c>
      <c r="C59" s="496">
        <v>19720.902999999998</v>
      </c>
      <c r="D59" s="496">
        <v>18992.5</v>
      </c>
      <c r="E59" s="496">
        <v>728.40300000000002</v>
      </c>
      <c r="F59" s="647">
        <v>7564.268</v>
      </c>
      <c r="G59" s="496">
        <v>6966.5150000000003</v>
      </c>
      <c r="H59" s="513">
        <v>597.75300000000004</v>
      </c>
      <c r="I59" s="496">
        <v>1404.38</v>
      </c>
      <c r="J59" s="496">
        <v>1404.38</v>
      </c>
      <c r="K59" s="496" t="s">
        <v>1181</v>
      </c>
      <c r="L59" s="496">
        <v>10752.254999999999</v>
      </c>
      <c r="M59" s="496">
        <v>10621.605</v>
      </c>
      <c r="N59" s="496">
        <v>130.65</v>
      </c>
      <c r="O59" s="512">
        <v>13466.328</v>
      </c>
      <c r="P59" s="496">
        <v>13466.328</v>
      </c>
      <c r="Q59" s="496" t="s">
        <v>1181</v>
      </c>
      <c r="R59" s="647">
        <v>9232.7340000000004</v>
      </c>
      <c r="S59" s="496">
        <v>9232.7340000000004</v>
      </c>
      <c r="T59" s="513" t="s">
        <v>1181</v>
      </c>
      <c r="U59" s="496">
        <v>16.331</v>
      </c>
      <c r="V59" s="496">
        <v>16.331</v>
      </c>
      <c r="W59" s="496" t="s">
        <v>1181</v>
      </c>
      <c r="X59" s="496">
        <v>4217.2629999999999</v>
      </c>
      <c r="Y59" s="496">
        <v>4217.2629999999999</v>
      </c>
      <c r="Z59" s="555" t="s">
        <v>1181</v>
      </c>
    </row>
    <row r="60" spans="2:26" ht="20.100000000000001" customHeight="1" x14ac:dyDescent="0.4">
      <c r="B60" s="556" t="s">
        <v>1389</v>
      </c>
      <c r="C60" s="496">
        <v>13236.338</v>
      </c>
      <c r="D60" s="496">
        <v>11313.419</v>
      </c>
      <c r="E60" s="496">
        <v>1922.9190000000001</v>
      </c>
      <c r="F60" s="647">
        <v>12296.545</v>
      </c>
      <c r="G60" s="496">
        <v>10373.626</v>
      </c>
      <c r="H60" s="513">
        <v>1922.9190000000001</v>
      </c>
      <c r="I60" s="496">
        <v>740.54300000000001</v>
      </c>
      <c r="J60" s="496">
        <v>740.54300000000001</v>
      </c>
      <c r="K60" s="496" t="s">
        <v>1181</v>
      </c>
      <c r="L60" s="496">
        <v>199.25</v>
      </c>
      <c r="M60" s="496">
        <v>199.25</v>
      </c>
      <c r="N60" s="496" t="s">
        <v>1181</v>
      </c>
      <c r="O60" s="512">
        <v>6528.2749999999996</v>
      </c>
      <c r="P60" s="496">
        <v>6264.4160000000002</v>
      </c>
      <c r="Q60" s="496">
        <v>263.85899999999998</v>
      </c>
      <c r="R60" s="647">
        <v>6134.6189999999997</v>
      </c>
      <c r="S60" s="496">
        <v>5870.76</v>
      </c>
      <c r="T60" s="513">
        <v>263.85899999999998</v>
      </c>
      <c r="U60" s="496">
        <v>379.08800000000002</v>
      </c>
      <c r="V60" s="496">
        <v>379.08800000000002</v>
      </c>
      <c r="W60" s="496" t="s">
        <v>1181</v>
      </c>
      <c r="X60" s="496">
        <v>14.569000000000001</v>
      </c>
      <c r="Y60" s="496">
        <v>14.569000000000001</v>
      </c>
      <c r="Z60" s="555" t="s">
        <v>1181</v>
      </c>
    </row>
    <row r="61" spans="2:26" ht="20.100000000000001" customHeight="1" x14ac:dyDescent="0.4">
      <c r="B61" s="556" t="s">
        <v>1390</v>
      </c>
      <c r="C61" s="496">
        <v>108545.16</v>
      </c>
      <c r="D61" s="496">
        <v>96842.441999999995</v>
      </c>
      <c r="E61" s="496">
        <v>11702.717000000001</v>
      </c>
      <c r="F61" s="647">
        <v>89522.587</v>
      </c>
      <c r="G61" s="496">
        <v>78872.191999999995</v>
      </c>
      <c r="H61" s="513">
        <v>10650.395</v>
      </c>
      <c r="I61" s="496">
        <v>12306.343999999999</v>
      </c>
      <c r="J61" s="496">
        <v>12162.485000000001</v>
      </c>
      <c r="K61" s="496">
        <v>143.85900000000001</v>
      </c>
      <c r="L61" s="496">
        <v>6716.2290000000003</v>
      </c>
      <c r="M61" s="496">
        <v>5807.7659999999996</v>
      </c>
      <c r="N61" s="496">
        <v>908.46299999999997</v>
      </c>
      <c r="O61" s="512">
        <v>41293.667999999998</v>
      </c>
      <c r="P61" s="496">
        <v>39515.480000000003</v>
      </c>
      <c r="Q61" s="496">
        <v>1778.1880000000001</v>
      </c>
      <c r="R61" s="647">
        <v>39125.39</v>
      </c>
      <c r="S61" s="496">
        <v>37347.201999999997</v>
      </c>
      <c r="T61" s="513">
        <v>1778.1880000000001</v>
      </c>
      <c r="U61" s="496">
        <v>1240.616</v>
      </c>
      <c r="V61" s="496">
        <v>1240.616</v>
      </c>
      <c r="W61" s="496" t="s">
        <v>1181</v>
      </c>
      <c r="X61" s="496">
        <v>927.66200000000003</v>
      </c>
      <c r="Y61" s="496">
        <v>927.66200000000003</v>
      </c>
      <c r="Z61" s="555" t="s">
        <v>1181</v>
      </c>
    </row>
    <row r="62" spans="2:26" ht="20.100000000000001" customHeight="1" thickBot="1" x14ac:dyDescent="0.45">
      <c r="B62" s="564" t="s">
        <v>1391</v>
      </c>
      <c r="C62" s="541">
        <v>90553.107999999993</v>
      </c>
      <c r="D62" s="541">
        <v>83397.945999999996</v>
      </c>
      <c r="E62" s="541">
        <v>7155.1620000000003</v>
      </c>
      <c r="F62" s="649">
        <v>44945.415999999997</v>
      </c>
      <c r="G62" s="525">
        <v>39024.756999999998</v>
      </c>
      <c r="H62" s="527">
        <v>5920.6589999999997</v>
      </c>
      <c r="I62" s="541">
        <v>39714.529000000002</v>
      </c>
      <c r="J62" s="541">
        <v>39231.455000000002</v>
      </c>
      <c r="K62" s="541">
        <v>483.07400000000001</v>
      </c>
      <c r="L62" s="541">
        <v>5893.1629999999996</v>
      </c>
      <c r="M62" s="541">
        <v>5141.7349999999997</v>
      </c>
      <c r="N62" s="541">
        <v>751.42899999999997</v>
      </c>
      <c r="O62" s="549">
        <v>33872.396999999997</v>
      </c>
      <c r="P62" s="541">
        <v>32939.337</v>
      </c>
      <c r="Q62" s="541">
        <v>933.06</v>
      </c>
      <c r="R62" s="649">
        <v>19325.094000000001</v>
      </c>
      <c r="S62" s="525">
        <v>18392.034</v>
      </c>
      <c r="T62" s="527">
        <v>933.06</v>
      </c>
      <c r="U62" s="541">
        <v>10480.456</v>
      </c>
      <c r="V62" s="541">
        <v>10480.456</v>
      </c>
      <c r="W62" s="541" t="s">
        <v>1181</v>
      </c>
      <c r="X62" s="541">
        <v>4066.8470000000002</v>
      </c>
      <c r="Y62" s="541">
        <v>4066.8470000000002</v>
      </c>
      <c r="Z62" s="565" t="s">
        <v>1181</v>
      </c>
    </row>
    <row r="63" spans="2:26" s="474" customFormat="1" ht="20.100000000000001" customHeight="1" x14ac:dyDescent="0.15">
      <c r="B63" s="542" t="s">
        <v>1361</v>
      </c>
      <c r="C63" s="543"/>
      <c r="O63" s="543"/>
    </row>
  </sheetData>
  <sheetProtection sheet="1" objects="1" scenarios="1"/>
  <mergeCells count="4">
    <mergeCell ref="F4:F5"/>
    <mergeCell ref="I4:I5"/>
    <mergeCell ref="R4:R5"/>
    <mergeCell ref="U4:U5"/>
  </mergeCells>
  <phoneticPr fontId="2"/>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theme="0" tint="-0.499984740745262"/>
    <pageSetUpPr fitToPage="1"/>
  </sheetPr>
  <dimension ref="B1:AB46"/>
  <sheetViews>
    <sheetView topLeftCell="M1" zoomScaleNormal="100" workbookViewId="0">
      <selection activeCell="Z9" sqref="Z8:Z43"/>
    </sheetView>
  </sheetViews>
  <sheetFormatPr defaultRowHeight="13.5" x14ac:dyDescent="0.15"/>
  <cols>
    <col min="1" max="1" width="1.625" style="474" customWidth="1"/>
    <col min="2" max="2" width="35.625" style="474" customWidth="1"/>
    <col min="3" max="8" width="10.625" style="474" customWidth="1"/>
    <col min="9" max="9" width="9" style="474"/>
    <col min="10" max="10" width="35.625" style="474" customWidth="1"/>
    <col min="11" max="11" width="9.875" style="474" bestFit="1" customWidth="1"/>
    <col min="12" max="12" width="9.5" style="474" bestFit="1" customWidth="1"/>
    <col min="13" max="13" width="9" style="474" customWidth="1"/>
    <col min="14" max="14" width="9.875" style="474" bestFit="1" customWidth="1"/>
    <col min="15" max="15" width="9.5" style="474" bestFit="1" customWidth="1"/>
    <col min="16" max="16" width="9.125" style="474" bestFit="1" customWidth="1"/>
    <col min="17" max="17" width="9" style="474"/>
    <col min="18" max="18" width="35.375" style="474" customWidth="1"/>
    <col min="19" max="19" width="9.625" style="474" customWidth="1"/>
    <col min="20" max="20" width="10.25" style="474" bestFit="1" customWidth="1"/>
    <col min="21" max="23" width="9.25" style="474" bestFit="1" customWidth="1"/>
    <col min="24" max="24" width="9.125" style="474" bestFit="1" customWidth="1"/>
    <col min="25" max="25" width="3.125" style="474" customWidth="1"/>
    <col min="26" max="26" width="16.125" style="474" bestFit="1" customWidth="1"/>
    <col min="27" max="27" width="9.5" style="474" bestFit="1" customWidth="1"/>
    <col min="28" max="16384" width="9" style="474"/>
  </cols>
  <sheetData>
    <row r="1" spans="2:28" ht="9.75" customHeight="1" x14ac:dyDescent="0.15"/>
    <row r="2" spans="2:28" x14ac:dyDescent="0.15">
      <c r="B2" s="474" t="s">
        <v>1315</v>
      </c>
      <c r="R2" s="474" t="s">
        <v>1208</v>
      </c>
    </row>
    <row r="3" spans="2:28" ht="20.100000000000001" customHeight="1" thickBot="1" x14ac:dyDescent="0.2">
      <c r="B3" s="474" t="s">
        <v>1392</v>
      </c>
      <c r="H3" s="475" t="s">
        <v>1248</v>
      </c>
      <c r="J3" s="16" t="s">
        <v>1207</v>
      </c>
      <c r="M3" s="476"/>
      <c r="X3" s="475" t="s">
        <v>1248</v>
      </c>
    </row>
    <row r="4" spans="2:28" s="16" customFormat="1" ht="20.100000000000001" customHeight="1" thickBot="1" x14ac:dyDescent="0.2">
      <c r="B4" s="477"/>
      <c r="C4" s="811" t="s">
        <v>1165</v>
      </c>
      <c r="D4" s="812"/>
      <c r="E4" s="813"/>
      <c r="F4" s="811" t="s">
        <v>1166</v>
      </c>
      <c r="G4" s="812"/>
      <c r="H4" s="814"/>
      <c r="I4" s="478"/>
      <c r="L4" s="475" t="s">
        <v>1248</v>
      </c>
      <c r="R4" s="477"/>
      <c r="S4" s="811" t="s">
        <v>1165</v>
      </c>
      <c r="T4" s="812"/>
      <c r="U4" s="813"/>
      <c r="V4" s="811" t="s">
        <v>1166</v>
      </c>
      <c r="W4" s="812"/>
      <c r="X4" s="814"/>
    </row>
    <row r="5" spans="2:28" s="16" customFormat="1" ht="20.100000000000001" customHeight="1" x14ac:dyDescent="0.4">
      <c r="B5" s="479"/>
      <c r="C5" s="807" t="s">
        <v>1167</v>
      </c>
      <c r="D5" s="480"/>
      <c r="E5" s="480"/>
      <c r="F5" s="807" t="s">
        <v>1167</v>
      </c>
      <c r="G5" s="480"/>
      <c r="H5" s="481"/>
      <c r="I5" s="478"/>
      <c r="J5" s="534" t="s">
        <v>1203</v>
      </c>
      <c r="K5" s="501" t="s">
        <v>1200</v>
      </c>
      <c r="L5" s="535" t="s">
        <v>1201</v>
      </c>
      <c r="M5" s="482"/>
      <c r="R5" s="479"/>
      <c r="S5" s="807" t="s">
        <v>1167</v>
      </c>
      <c r="T5" s="480"/>
      <c r="U5" s="480"/>
      <c r="V5" s="807" t="s">
        <v>1167</v>
      </c>
      <c r="W5" s="480"/>
      <c r="X5" s="481"/>
      <c r="Z5" s="809" t="s">
        <v>1205</v>
      </c>
      <c r="AA5" s="810"/>
    </row>
    <row r="6" spans="2:28" s="16" customFormat="1" ht="35.1" customHeight="1" thickBot="1" x14ac:dyDescent="0.45">
      <c r="B6" s="483"/>
      <c r="C6" s="808"/>
      <c r="D6" s="484" t="s">
        <v>1168</v>
      </c>
      <c r="E6" s="485" t="s">
        <v>1169</v>
      </c>
      <c r="F6" s="808"/>
      <c r="G6" s="484" t="s">
        <v>1168</v>
      </c>
      <c r="H6" s="486" t="s">
        <v>1169</v>
      </c>
      <c r="I6" s="478"/>
      <c r="J6" s="487" t="s">
        <v>1171</v>
      </c>
      <c r="K6" s="488">
        <f>E8</f>
        <v>1258944.257</v>
      </c>
      <c r="L6" s="489">
        <f>H8</f>
        <v>152399.96799999999</v>
      </c>
      <c r="R6" s="483"/>
      <c r="S6" s="808"/>
      <c r="T6" s="484" t="s">
        <v>1168</v>
      </c>
      <c r="U6" s="485" t="s">
        <v>1169</v>
      </c>
      <c r="V6" s="808"/>
      <c r="W6" s="484" t="s">
        <v>1168</v>
      </c>
      <c r="X6" s="486" t="s">
        <v>1169</v>
      </c>
      <c r="Z6" s="490" t="s">
        <v>1200</v>
      </c>
      <c r="AA6" s="491" t="s">
        <v>1201</v>
      </c>
    </row>
    <row r="7" spans="2:28" s="16" customFormat="1" ht="20.100000000000001" customHeight="1" thickBot="1" x14ac:dyDescent="0.2">
      <c r="B7" s="492" t="s">
        <v>1170</v>
      </c>
      <c r="C7" s="493">
        <v>12300716.555</v>
      </c>
      <c r="D7" s="493">
        <v>10455345.125</v>
      </c>
      <c r="E7" s="493">
        <v>1845371.4310000001</v>
      </c>
      <c r="F7" s="494">
        <v>3035946.22</v>
      </c>
      <c r="G7" s="493">
        <v>2792069.0249999999</v>
      </c>
      <c r="H7" s="495">
        <v>243877.19500000001</v>
      </c>
      <c r="I7" s="496"/>
      <c r="P7" s="475" t="s">
        <v>1248</v>
      </c>
      <c r="R7" s="492" t="s">
        <v>1170</v>
      </c>
      <c r="S7" s="493">
        <f>T7+U7</f>
        <v>12300716.556</v>
      </c>
      <c r="T7" s="493">
        <f>D7</f>
        <v>10455345.125</v>
      </c>
      <c r="U7" s="493">
        <f>E7</f>
        <v>1845371.4310000001</v>
      </c>
      <c r="V7" s="494">
        <f>W7+X7</f>
        <v>3035946.2199999997</v>
      </c>
      <c r="W7" s="493">
        <f>G7</f>
        <v>2792069.0249999999</v>
      </c>
      <c r="X7" s="495">
        <f>H7</f>
        <v>243877.19500000001</v>
      </c>
      <c r="Z7" s="497">
        <f>S7/$S$7</f>
        <v>1</v>
      </c>
      <c r="AA7" s="498">
        <f>V7/$V$7</f>
        <v>1</v>
      </c>
    </row>
    <row r="8" spans="2:28" s="16" customFormat="1" ht="20.100000000000001" customHeight="1" x14ac:dyDescent="0.4">
      <c r="B8" s="499" t="s">
        <v>1171</v>
      </c>
      <c r="C8" s="493">
        <v>1258944.257</v>
      </c>
      <c r="D8" s="493"/>
      <c r="E8" s="493">
        <v>1258944.257</v>
      </c>
      <c r="F8" s="494">
        <v>152399.96799999999</v>
      </c>
      <c r="G8" s="493"/>
      <c r="H8" s="495">
        <v>152399.96799999999</v>
      </c>
      <c r="I8" s="496"/>
      <c r="J8" s="500"/>
      <c r="K8" s="501" t="s">
        <v>1198</v>
      </c>
      <c r="L8" s="502" t="s">
        <v>1197</v>
      </c>
      <c r="M8" s="501" t="s">
        <v>1204</v>
      </c>
      <c r="N8" s="502" t="s">
        <v>1199</v>
      </c>
      <c r="O8" s="501" t="s">
        <v>1197</v>
      </c>
      <c r="P8" s="503" t="s">
        <v>1204</v>
      </c>
      <c r="Q8" s="180"/>
      <c r="R8" s="504" t="s">
        <v>1116</v>
      </c>
      <c r="S8" s="505">
        <f>T8+U8</f>
        <v>3117623.5666470574</v>
      </c>
      <c r="T8" s="505">
        <f>D9</f>
        <v>2736022.0019999999</v>
      </c>
      <c r="U8" s="505">
        <f>SUM(U9:U19)</f>
        <v>381601.56464705756</v>
      </c>
      <c r="V8" s="506">
        <f>W8+X8</f>
        <v>1063021.6956347437</v>
      </c>
      <c r="W8" s="505">
        <f>G9</f>
        <v>999638.95499999996</v>
      </c>
      <c r="X8" s="507">
        <f>SUM(X9:X19)</f>
        <v>63382.740634743714</v>
      </c>
      <c r="Z8" s="497">
        <f>(S8-S12)/($S$7-$S$12)</f>
        <v>0.24505062348597306</v>
      </c>
      <c r="AA8" s="498">
        <f>(V8-V12)/($V$7-$V$12)</f>
        <v>0.34930411191610367</v>
      </c>
    </row>
    <row r="9" spans="2:28" s="16" customFormat="1" ht="20.100000000000001" customHeight="1" x14ac:dyDescent="0.4">
      <c r="B9" s="504" t="s">
        <v>1116</v>
      </c>
      <c r="C9" s="505">
        <v>2820745.0550000002</v>
      </c>
      <c r="D9" s="505">
        <v>2736022.0019999999</v>
      </c>
      <c r="E9" s="505">
        <v>84723.053</v>
      </c>
      <c r="F9" s="506">
        <v>1008386.008</v>
      </c>
      <c r="G9" s="505">
        <v>999638.95499999996</v>
      </c>
      <c r="H9" s="507">
        <v>8747.0540000000001</v>
      </c>
      <c r="I9" s="496"/>
      <c r="J9" s="508" t="s">
        <v>1117</v>
      </c>
      <c r="K9" s="509">
        <f>D10</f>
        <v>473317.46600000001</v>
      </c>
      <c r="L9" s="510">
        <f>K9/$K$30</f>
        <v>5.6943859045124091E-2</v>
      </c>
      <c r="M9" s="509">
        <f>$K$6*L9</f>
        <v>71689.144316276477</v>
      </c>
      <c r="N9" s="482">
        <f t="shared" ref="N9:N14" si="0">G10</f>
        <v>27898.991000000002</v>
      </c>
      <c r="O9" s="452">
        <f>N9/$N$30</f>
        <v>1.6612857342965522E-2</v>
      </c>
      <c r="P9" s="614">
        <f>$L$6*O9</f>
        <v>2531.7989274565107</v>
      </c>
      <c r="R9" s="511" t="s">
        <v>1117</v>
      </c>
      <c r="S9" s="496">
        <f t="shared" ref="S9:S43" si="1">T9+U9</f>
        <v>545006.61031627655</v>
      </c>
      <c r="T9" s="496">
        <f>D10</f>
        <v>473317.46600000001</v>
      </c>
      <c r="U9" s="496">
        <f t="shared" ref="U9:U14" si="2">E10+M9</f>
        <v>71689.144316276477</v>
      </c>
      <c r="V9" s="512">
        <f>W9+X9</f>
        <v>30430.789927456513</v>
      </c>
      <c r="W9" s="496">
        <f>G10</f>
        <v>27898.991000000002</v>
      </c>
      <c r="X9" s="513">
        <f t="shared" ref="X9:X14" si="3">H10+P9</f>
        <v>2531.7989274565107</v>
      </c>
      <c r="Z9" s="497">
        <f t="shared" ref="Z9:Z43" si="4">S9/($S$7-$S$12)</f>
        <v>4.4805426791533334E-2</v>
      </c>
      <c r="AA9" s="498">
        <f>V9/($V$7-$V$12)</f>
        <v>1.0036465983568931E-2</v>
      </c>
    </row>
    <row r="10" spans="2:28" s="16" customFormat="1" ht="20.100000000000001" customHeight="1" x14ac:dyDescent="0.4">
      <c r="B10" s="511" t="s">
        <v>1117</v>
      </c>
      <c r="C10" s="496">
        <v>473317.46600000001</v>
      </c>
      <c r="D10" s="496">
        <v>473317.46600000001</v>
      </c>
      <c r="E10" s="496"/>
      <c r="F10" s="512">
        <v>27898.991000000002</v>
      </c>
      <c r="G10" s="496">
        <v>27898.991000000002</v>
      </c>
      <c r="H10" s="513"/>
      <c r="I10" s="496"/>
      <c r="J10" s="508" t="s">
        <v>1119</v>
      </c>
      <c r="K10" s="509">
        <f t="shared" ref="K10:K14" si="5">D11</f>
        <v>594567.00899999996</v>
      </c>
      <c r="L10" s="510">
        <f t="shared" ref="L10:L29" si="6">K10/$K$30</f>
        <v>7.1531144285677015E-2</v>
      </c>
      <c r="M10" s="509">
        <f t="shared" ref="M10" si="7">$K$6*L10</f>
        <v>90053.723295091448</v>
      </c>
      <c r="N10" s="482">
        <f t="shared" si="0"/>
        <v>183990.09</v>
      </c>
      <c r="O10" s="452">
        <f t="shared" ref="O10:O29" si="8">N10/$N$30</f>
        <v>0.10955955782377173</v>
      </c>
      <c r="P10" s="614">
        <f t="shared" ref="P10:P29" si="9">$L$6*O10</f>
        <v>16696.87310643696</v>
      </c>
      <c r="R10" s="511" t="s">
        <v>1119</v>
      </c>
      <c r="S10" s="496">
        <f t="shared" si="1"/>
        <v>684620.73229509138</v>
      </c>
      <c r="T10" s="496">
        <f>D11</f>
        <v>594567.00899999996</v>
      </c>
      <c r="U10" s="496">
        <f t="shared" si="2"/>
        <v>90053.723295091448</v>
      </c>
      <c r="V10" s="512">
        <f t="shared" ref="V10:V43" si="10">W10+X10</f>
        <v>200686.96310643695</v>
      </c>
      <c r="W10" s="496">
        <f>G11</f>
        <v>183990.09</v>
      </c>
      <c r="X10" s="513">
        <f t="shared" si="3"/>
        <v>16696.87310643696</v>
      </c>
      <c r="Z10" s="497">
        <f t="shared" si="4"/>
        <v>5.6283214772409079E-2</v>
      </c>
      <c r="AA10" s="498">
        <f t="shared" ref="AA10:AA11" si="11">V10/($V$7-$V$12)</f>
        <v>6.6189142094736891E-2</v>
      </c>
    </row>
    <row r="11" spans="2:28" s="16" customFormat="1" ht="20.100000000000001" customHeight="1" x14ac:dyDescent="0.4">
      <c r="B11" s="511" t="s">
        <v>1119</v>
      </c>
      <c r="C11" s="496">
        <v>594567.00899999996</v>
      </c>
      <c r="D11" s="496">
        <v>594567.00899999996</v>
      </c>
      <c r="E11" s="496"/>
      <c r="F11" s="512">
        <v>183990.09</v>
      </c>
      <c r="G11" s="496">
        <v>183990.09</v>
      </c>
      <c r="H11" s="513"/>
      <c r="I11" s="496"/>
      <c r="J11" s="508" t="s">
        <v>1120</v>
      </c>
      <c r="K11" s="509">
        <f t="shared" si="5"/>
        <v>55866.601999999999</v>
      </c>
      <c r="L11" s="510">
        <f t="shared" si="6"/>
        <v>6.7211969515996008E-3</v>
      </c>
      <c r="M11" s="509">
        <f>$K$6*L11</f>
        <v>8461.6123023822238</v>
      </c>
      <c r="N11" s="482">
        <f t="shared" si="0"/>
        <v>23850.102999999999</v>
      </c>
      <c r="O11" s="452">
        <f>N11/$N$30</f>
        <v>1.4201888475251093E-2</v>
      </c>
      <c r="P11" s="614">
        <f t="shared" si="9"/>
        <v>2164.3673491678351</v>
      </c>
      <c r="R11" s="511" t="s">
        <v>1120</v>
      </c>
      <c r="S11" s="496">
        <f t="shared" si="1"/>
        <v>64328.214302382221</v>
      </c>
      <c r="T11" s="496">
        <f>D12</f>
        <v>55866.601999999999</v>
      </c>
      <c r="U11" s="496">
        <f t="shared" si="2"/>
        <v>8461.6123023822238</v>
      </c>
      <c r="V11" s="512">
        <f t="shared" si="10"/>
        <v>26014.470349167834</v>
      </c>
      <c r="W11" s="496">
        <f t="shared" ref="W11:X42" si="12">G12</f>
        <v>23850.102999999999</v>
      </c>
      <c r="X11" s="513">
        <f t="shared" si="3"/>
        <v>2164.3673491678351</v>
      </c>
      <c r="Z11" s="654">
        <f>S11/($S$7-$S$12)</f>
        <v>5.288473647838572E-3</v>
      </c>
      <c r="AA11" s="652">
        <f t="shared" si="11"/>
        <v>8.5799069745610239E-3</v>
      </c>
    </row>
    <row r="12" spans="2:28" s="16" customFormat="1" ht="20.100000000000001" customHeight="1" x14ac:dyDescent="0.4">
      <c r="B12" s="511" t="s">
        <v>1120</v>
      </c>
      <c r="C12" s="496">
        <v>55866.601999999999</v>
      </c>
      <c r="D12" s="496">
        <v>55866.601999999999</v>
      </c>
      <c r="E12" s="496"/>
      <c r="F12" s="512">
        <v>23850.102999999999</v>
      </c>
      <c r="G12" s="496">
        <v>23850.102999999999</v>
      </c>
      <c r="H12" s="513"/>
      <c r="I12" s="496"/>
      <c r="J12" s="508" t="s">
        <v>1121</v>
      </c>
      <c r="K12" s="509">
        <f t="shared" si="5"/>
        <v>109631.602</v>
      </c>
      <c r="L12" s="510">
        <f t="shared" si="6"/>
        <v>1.3189554452611611E-2</v>
      </c>
      <c r="M12" s="509">
        <f t="shared" ref="M12:M29" si="13">$K$6*L12</f>
        <v>16604.913830504167</v>
      </c>
      <c r="N12" s="482">
        <f>G13</f>
        <v>3597.3409999999999</v>
      </c>
      <c r="O12" s="452">
        <f t="shared" si="8"/>
        <v>2.1420886815226017E-3</v>
      </c>
      <c r="P12" s="614">
        <f t="shared" si="9"/>
        <v>326.45424651720668</v>
      </c>
      <c r="R12" s="511" t="s">
        <v>1121</v>
      </c>
      <c r="S12" s="496">
        <f t="shared" si="1"/>
        <v>136863.88583050418</v>
      </c>
      <c r="T12" s="496">
        <f t="shared" ref="T12:U43" si="14">D13</f>
        <v>109631.602</v>
      </c>
      <c r="U12" s="496">
        <f t="shared" si="2"/>
        <v>27232.283830504166</v>
      </c>
      <c r="V12" s="512">
        <f>W12+X12</f>
        <v>3923.7952465172066</v>
      </c>
      <c r="W12" s="496">
        <f>G13</f>
        <v>3597.3409999999999</v>
      </c>
      <c r="X12" s="513">
        <f>H13+P12</f>
        <v>326.45424651720668</v>
      </c>
      <c r="Z12" s="655">
        <v>0</v>
      </c>
      <c r="AA12" s="653">
        <v>0</v>
      </c>
      <c r="AB12" s="16" t="s">
        <v>1339</v>
      </c>
    </row>
    <row r="13" spans="2:28" s="16" customFormat="1" ht="20.100000000000001" customHeight="1" x14ac:dyDescent="0.4">
      <c r="B13" s="511" t="s">
        <v>1121</v>
      </c>
      <c r="C13" s="496">
        <v>120258.97199999999</v>
      </c>
      <c r="D13" s="496">
        <v>109631.602</v>
      </c>
      <c r="E13" s="496">
        <v>10627.37</v>
      </c>
      <c r="F13" s="512">
        <v>3597.3409999999999</v>
      </c>
      <c r="G13" s="496">
        <v>3597.3409999999999</v>
      </c>
      <c r="H13" s="513"/>
      <c r="I13" s="496"/>
      <c r="J13" s="508" t="s">
        <v>1122</v>
      </c>
      <c r="K13" s="509">
        <f t="shared" si="5"/>
        <v>155937.24400000001</v>
      </c>
      <c r="L13" s="510">
        <f t="shared" si="6"/>
        <v>1.8760491805348091E-2</v>
      </c>
      <c r="M13" s="509">
        <f t="shared" si="13"/>
        <v>23618.413416838539</v>
      </c>
      <c r="N13" s="482">
        <f t="shared" si="0"/>
        <v>88038.576000000001</v>
      </c>
      <c r="O13" s="452">
        <f t="shared" si="8"/>
        <v>5.2423842273214401E-2</v>
      </c>
      <c r="P13" s="614">
        <f t="shared" si="9"/>
        <v>7989.3918848749217</v>
      </c>
      <c r="R13" s="511" t="s">
        <v>1122</v>
      </c>
      <c r="S13" s="496">
        <f t="shared" si="1"/>
        <v>196262.29841683854</v>
      </c>
      <c r="T13" s="496">
        <f t="shared" si="14"/>
        <v>155937.24400000001</v>
      </c>
      <c r="U13" s="496">
        <f t="shared" si="2"/>
        <v>40325.054416838539</v>
      </c>
      <c r="V13" s="512">
        <f t="shared" si="10"/>
        <v>98275.289884874917</v>
      </c>
      <c r="W13" s="496">
        <f t="shared" si="12"/>
        <v>88038.576000000001</v>
      </c>
      <c r="X13" s="513">
        <f t="shared" si="3"/>
        <v>10236.713884874922</v>
      </c>
      <c r="Z13" s="654">
        <f>S13/($S$7-$S$12)</f>
        <v>1.6134879609167756E-2</v>
      </c>
      <c r="AA13" s="652">
        <f t="shared" ref="AA13:AA43" si="15">V13/($V$7-$V$12)</f>
        <v>3.2412454829672033E-2</v>
      </c>
    </row>
    <row r="14" spans="2:28" s="16" customFormat="1" ht="20.100000000000001" customHeight="1" x14ac:dyDescent="0.4">
      <c r="B14" s="511" t="s">
        <v>1122</v>
      </c>
      <c r="C14" s="496">
        <v>172643.886</v>
      </c>
      <c r="D14" s="496">
        <v>155937.24400000001</v>
      </c>
      <c r="E14" s="496">
        <v>16706.641</v>
      </c>
      <c r="F14" s="512">
        <v>90285.898000000001</v>
      </c>
      <c r="G14" s="496">
        <v>88038.576000000001</v>
      </c>
      <c r="H14" s="513">
        <v>2247.3220000000001</v>
      </c>
      <c r="I14" s="496"/>
      <c r="J14" s="508" t="s">
        <v>1123</v>
      </c>
      <c r="K14" s="509">
        <f t="shared" si="5"/>
        <v>19240.350999999999</v>
      </c>
      <c r="L14" s="510">
        <f t="shared" si="6"/>
        <v>2.3147673898066385E-3</v>
      </c>
      <c r="M14" s="509">
        <f t="shared" si="13"/>
        <v>2914.163111687948</v>
      </c>
      <c r="N14" s="496">
        <f t="shared" si="0"/>
        <v>8399.8060000000005</v>
      </c>
      <c r="O14" s="452">
        <f t="shared" si="8"/>
        <v>5.0017858633878854E-3</v>
      </c>
      <c r="P14" s="614">
        <f t="shared" si="9"/>
        <v>762.27200552316606</v>
      </c>
      <c r="R14" s="511" t="s">
        <v>1123</v>
      </c>
      <c r="S14" s="496">
        <f t="shared" si="1"/>
        <v>26134.425111687946</v>
      </c>
      <c r="T14" s="496">
        <f t="shared" si="14"/>
        <v>19240.350999999999</v>
      </c>
      <c r="U14" s="496">
        <f t="shared" si="2"/>
        <v>6894.0741116879481</v>
      </c>
      <c r="V14" s="512">
        <f t="shared" si="10"/>
        <v>9731.1900055231672</v>
      </c>
      <c r="W14" s="496">
        <f t="shared" si="12"/>
        <v>8399.8060000000005</v>
      </c>
      <c r="X14" s="513">
        <f t="shared" si="3"/>
        <v>1331.384005523166</v>
      </c>
      <c r="Z14" s="654">
        <f t="shared" si="4"/>
        <v>2.1485318690006609E-3</v>
      </c>
      <c r="AA14" s="652">
        <f t="shared" si="15"/>
        <v>3.2094716470688236E-3</v>
      </c>
    </row>
    <row r="15" spans="2:28" s="16" customFormat="1" ht="20.100000000000001" customHeight="1" x14ac:dyDescent="0.4">
      <c r="B15" s="511" t="s">
        <v>1123</v>
      </c>
      <c r="C15" s="496">
        <v>23220.261999999999</v>
      </c>
      <c r="D15" s="496">
        <v>19240.350999999999</v>
      </c>
      <c r="E15" s="496">
        <v>3979.9110000000001</v>
      </c>
      <c r="F15" s="512">
        <v>8968.9179999999997</v>
      </c>
      <c r="G15" s="496">
        <v>8399.8060000000005</v>
      </c>
      <c r="H15" s="513">
        <v>569.11199999999997</v>
      </c>
      <c r="I15" s="496"/>
      <c r="J15" s="508" t="s">
        <v>1125</v>
      </c>
      <c r="K15" s="509">
        <f>D17</f>
        <v>65016.786</v>
      </c>
      <c r="L15" s="510">
        <f t="shared" si="6"/>
        <v>7.8220369276442402E-3</v>
      </c>
      <c r="M15" s="509">
        <f t="shared" si="13"/>
        <v>9847.5084680996406</v>
      </c>
      <c r="N15" s="482">
        <f>G17</f>
        <v>7731.5829999999996</v>
      </c>
      <c r="O15" s="452">
        <f t="shared" si="8"/>
        <v>4.6038828219378035E-3</v>
      </c>
      <c r="P15" s="614">
        <f t="shared" si="9"/>
        <v>701.63159473907092</v>
      </c>
      <c r="R15" s="504" t="s">
        <v>1124</v>
      </c>
      <c r="S15" s="496">
        <f t="shared" si="1"/>
        <v>66095.956000000006</v>
      </c>
      <c r="T15" s="496">
        <f>D16</f>
        <v>53734.004000000001</v>
      </c>
      <c r="U15" s="496">
        <f>E16</f>
        <v>12361.951999999999</v>
      </c>
      <c r="V15" s="512">
        <f t="shared" si="10"/>
        <v>9571.3880000000008</v>
      </c>
      <c r="W15" s="496">
        <f t="shared" si="12"/>
        <v>9136.2520000000004</v>
      </c>
      <c r="X15" s="513">
        <f>H16</f>
        <v>435.13600000000002</v>
      </c>
      <c r="Z15" s="497">
        <f>S15/($S$7-$S$12)</f>
        <v>5.4338010984047048E-3</v>
      </c>
      <c r="AA15" s="498">
        <f t="shared" si="15"/>
        <v>3.1567668899342653E-3</v>
      </c>
    </row>
    <row r="16" spans="2:28" s="16" customFormat="1" ht="20.100000000000001" customHeight="1" x14ac:dyDescent="0.4">
      <c r="B16" s="504" t="s">
        <v>1124</v>
      </c>
      <c r="C16" s="496">
        <v>66095.956999999995</v>
      </c>
      <c r="D16" s="496">
        <v>53734.004000000001</v>
      </c>
      <c r="E16" s="496">
        <v>12361.951999999999</v>
      </c>
      <c r="F16" s="512">
        <v>9571.3880000000008</v>
      </c>
      <c r="G16" s="496">
        <v>9136.2520000000004</v>
      </c>
      <c r="H16" s="513">
        <v>435.13600000000002</v>
      </c>
      <c r="I16" s="496"/>
      <c r="J16" s="508" t="s">
        <v>1130</v>
      </c>
      <c r="K16" s="509">
        <f>D20</f>
        <v>486521.45500000002</v>
      </c>
      <c r="L16" s="510">
        <f t="shared" si="6"/>
        <v>5.8532404033340035E-2</v>
      </c>
      <c r="M16" s="509">
        <f t="shared" si="13"/>
        <v>73689.033906177079</v>
      </c>
      <c r="N16" s="482">
        <f>G20</f>
        <v>258547.86</v>
      </c>
      <c r="O16" s="452">
        <f t="shared" si="8"/>
        <v>0.15395605936103643</v>
      </c>
      <c r="P16" s="614">
        <f t="shared" si="9"/>
        <v>23462.898520028051</v>
      </c>
      <c r="R16" s="511" t="s">
        <v>1125</v>
      </c>
      <c r="S16" s="496">
        <f t="shared" si="1"/>
        <v>78262.669468099644</v>
      </c>
      <c r="T16" s="496">
        <f t="shared" si="14"/>
        <v>65016.786</v>
      </c>
      <c r="U16" s="496">
        <f>E17+M15</f>
        <v>13245.883468099641</v>
      </c>
      <c r="V16" s="512">
        <f t="shared" si="10"/>
        <v>8433.2145947390709</v>
      </c>
      <c r="W16" s="496">
        <f t="shared" si="12"/>
        <v>7731.5829999999996</v>
      </c>
      <c r="X16" s="513">
        <f>H17+P15</f>
        <v>701.63159473907092</v>
      </c>
      <c r="Z16" s="497">
        <f t="shared" si="4"/>
        <v>6.4340362868772812E-3</v>
      </c>
      <c r="AA16" s="498">
        <f t="shared" si="15"/>
        <v>2.7813826592739434E-3</v>
      </c>
    </row>
    <row r="17" spans="2:27" s="16" customFormat="1" ht="20.100000000000001" customHeight="1" x14ac:dyDescent="0.4">
      <c r="B17" s="511" t="s">
        <v>1125</v>
      </c>
      <c r="C17" s="496">
        <v>68415.160999999993</v>
      </c>
      <c r="D17" s="496">
        <v>65016.786</v>
      </c>
      <c r="E17" s="496">
        <v>3398.375</v>
      </c>
      <c r="F17" s="512">
        <v>7731.5829999999996</v>
      </c>
      <c r="G17" s="496">
        <v>7731.5829999999996</v>
      </c>
      <c r="H17" s="513"/>
      <c r="I17" s="496"/>
      <c r="J17" s="508" t="s">
        <v>1131</v>
      </c>
      <c r="K17" s="509">
        <f>D21</f>
        <v>3858464.8569999998</v>
      </c>
      <c r="L17" s="510">
        <f t="shared" si="6"/>
        <v>0.46420403794600912</v>
      </c>
      <c r="M17" s="509">
        <f t="shared" si="13"/>
        <v>584407.00764833821</v>
      </c>
      <c r="N17" s="482">
        <f>G21</f>
        <v>0</v>
      </c>
      <c r="O17" s="452">
        <f t="shared" si="8"/>
        <v>0</v>
      </c>
      <c r="P17" s="614">
        <f t="shared" si="9"/>
        <v>0</v>
      </c>
      <c r="R17" s="504" t="s">
        <v>1126</v>
      </c>
      <c r="S17" s="496">
        <f t="shared" si="1"/>
        <v>213482.08499999999</v>
      </c>
      <c r="T17" s="496">
        <f t="shared" si="14"/>
        <v>199741.21799999999</v>
      </c>
      <c r="U17" s="496">
        <f>E18</f>
        <v>13740.867</v>
      </c>
      <c r="V17" s="512">
        <f t="shared" si="10"/>
        <v>30847.606000000003</v>
      </c>
      <c r="W17" s="496">
        <f t="shared" si="12"/>
        <v>30416.151000000002</v>
      </c>
      <c r="X17" s="513">
        <f>H18</f>
        <v>431.45499999999998</v>
      </c>
      <c r="Z17" s="497">
        <f t="shared" si="4"/>
        <v>1.7550531956338242E-2</v>
      </c>
      <c r="AA17" s="498">
        <f t="shared" si="15"/>
        <v>1.0173937286267946E-2</v>
      </c>
    </row>
    <row r="18" spans="2:27" s="16" customFormat="1" ht="20.100000000000001" customHeight="1" x14ac:dyDescent="0.4">
      <c r="B18" s="504" t="s">
        <v>1126</v>
      </c>
      <c r="C18" s="496">
        <v>213482.08499999999</v>
      </c>
      <c r="D18" s="496">
        <v>199741.21799999999</v>
      </c>
      <c r="E18" s="496">
        <v>13740.867</v>
      </c>
      <c r="F18" s="512">
        <v>30847.607</v>
      </c>
      <c r="G18" s="496">
        <v>30416.151000000002</v>
      </c>
      <c r="H18" s="513">
        <v>431.45499999999998</v>
      </c>
      <c r="I18" s="496"/>
      <c r="J18" s="532" t="s">
        <v>1334</v>
      </c>
      <c r="K18" s="509">
        <f>D22</f>
        <v>1560484.848</v>
      </c>
      <c r="L18" s="510">
        <f t="shared" si="6"/>
        <v>0.18773874959130263</v>
      </c>
      <c r="M18" s="509">
        <f t="shared" si="13"/>
        <v>236352.62061433154</v>
      </c>
      <c r="N18" s="482">
        <f>G22</f>
        <v>518019.12199999997</v>
      </c>
      <c r="O18" s="452">
        <f t="shared" si="8"/>
        <v>0.30846197178651558</v>
      </c>
      <c r="P18" s="614">
        <f t="shared" si="9"/>
        <v>47009.594629481871</v>
      </c>
      <c r="R18" s="504" t="s">
        <v>1128</v>
      </c>
      <c r="S18" s="496">
        <f t="shared" si="1"/>
        <v>534599.10499999998</v>
      </c>
      <c r="T18" s="496">
        <f t="shared" si="14"/>
        <v>522448.26500000001</v>
      </c>
      <c r="U18" s="496">
        <f>E19</f>
        <v>12150.84</v>
      </c>
      <c r="V18" s="512">
        <f t="shared" si="10"/>
        <v>360675.57899999997</v>
      </c>
      <c r="W18" s="496">
        <f t="shared" si="12"/>
        <v>358032.20199999999</v>
      </c>
      <c r="X18" s="513">
        <f>H19</f>
        <v>2643.377</v>
      </c>
      <c r="Z18" s="497">
        <f t="shared" si="4"/>
        <v>4.3949817504041727E-2</v>
      </c>
      <c r="AA18" s="498">
        <f t="shared" si="15"/>
        <v>0.11895544573003103</v>
      </c>
    </row>
    <row r="19" spans="2:27" s="16" customFormat="1" ht="20.100000000000001" customHeight="1" x14ac:dyDescent="0.4">
      <c r="B19" s="504" t="s">
        <v>1128</v>
      </c>
      <c r="C19" s="496">
        <v>534599.10499999998</v>
      </c>
      <c r="D19" s="496">
        <v>522448.26500000001</v>
      </c>
      <c r="E19" s="496">
        <v>12150.84</v>
      </c>
      <c r="F19" s="512">
        <v>360675.58</v>
      </c>
      <c r="G19" s="496">
        <v>358032.20199999999</v>
      </c>
      <c r="H19" s="513">
        <v>2643.377</v>
      </c>
      <c r="I19" s="496"/>
      <c r="J19" s="532" t="s">
        <v>1172</v>
      </c>
      <c r="K19" s="509">
        <f>D34</f>
        <v>99997.634000000005</v>
      </c>
      <c r="L19" s="510">
        <f t="shared" si="6"/>
        <v>1.2030511410161883E-2</v>
      </c>
      <c r="M19" s="509">
        <f t="shared" si="13"/>
        <v>15145.743248596273</v>
      </c>
      <c r="N19" s="482">
        <f>G34</f>
        <v>47899.478000000003</v>
      </c>
      <c r="O19" s="452">
        <f t="shared" si="8"/>
        <v>2.8522436342465412E-2</v>
      </c>
      <c r="P19" s="614">
        <f t="shared" si="9"/>
        <v>4346.8183858737657</v>
      </c>
      <c r="R19" s="511" t="s">
        <v>1130</v>
      </c>
      <c r="S19" s="514">
        <f t="shared" si="1"/>
        <v>571967.58490617713</v>
      </c>
      <c r="T19" s="514">
        <f t="shared" si="14"/>
        <v>486521.45500000002</v>
      </c>
      <c r="U19" s="514">
        <f>E20+M16</f>
        <v>85446.129906177084</v>
      </c>
      <c r="V19" s="515">
        <f t="shared" si="10"/>
        <v>284431.40952002804</v>
      </c>
      <c r="W19" s="514">
        <f t="shared" si="12"/>
        <v>258547.86</v>
      </c>
      <c r="X19" s="516">
        <f>H20+P16</f>
        <v>25883.549520028049</v>
      </c>
      <c r="Z19" s="497">
        <f t="shared" si="4"/>
        <v>4.7021909950361734E-2</v>
      </c>
      <c r="AA19" s="498">
        <f t="shared" si="15"/>
        <v>9.3809137820988792E-2</v>
      </c>
    </row>
    <row r="20" spans="2:27" s="16" customFormat="1" ht="20.100000000000001" customHeight="1" x14ac:dyDescent="0.4">
      <c r="B20" s="511" t="s">
        <v>1130</v>
      </c>
      <c r="C20" s="514">
        <v>498278.55099999998</v>
      </c>
      <c r="D20" s="514">
        <v>486521.45500000002</v>
      </c>
      <c r="E20" s="514">
        <v>11757.096</v>
      </c>
      <c r="F20" s="515">
        <v>260968.511</v>
      </c>
      <c r="G20" s="514">
        <v>258547.86</v>
      </c>
      <c r="H20" s="516">
        <v>2420.6509999999998</v>
      </c>
      <c r="I20" s="496"/>
      <c r="J20" s="508" t="s">
        <v>1153</v>
      </c>
      <c r="K20" s="509">
        <f t="shared" ref="K20:K29" si="16">D35</f>
        <v>370903.33399999997</v>
      </c>
      <c r="L20" s="510">
        <f t="shared" si="6"/>
        <v>4.4622623688817309E-2</v>
      </c>
      <c r="M20" s="509">
        <f t="shared" si="13"/>
        <v>56177.395825308704</v>
      </c>
      <c r="N20" s="482">
        <f t="shared" ref="N20:N29" si="17">G35</f>
        <v>194750.443</v>
      </c>
      <c r="O20" s="452">
        <f t="shared" si="8"/>
        <v>0.11596696550919487</v>
      </c>
      <c r="P20" s="614">
        <f t="shared" si="9"/>
        <v>17673.3618326584</v>
      </c>
      <c r="R20" s="511" t="s">
        <v>1131</v>
      </c>
      <c r="S20" s="493">
        <f t="shared" si="1"/>
        <v>4512393.0346483383</v>
      </c>
      <c r="T20" s="493">
        <f t="shared" si="14"/>
        <v>3858464.8569999998</v>
      </c>
      <c r="U20" s="493">
        <f>E21+M17</f>
        <v>653928.17764833826</v>
      </c>
      <c r="V20" s="494">
        <f>W20+X20</f>
        <v>0</v>
      </c>
      <c r="W20" s="493">
        <f>G21</f>
        <v>0</v>
      </c>
      <c r="X20" s="495">
        <f>H21+P17</f>
        <v>0</v>
      </c>
      <c r="Z20" s="497">
        <f t="shared" si="4"/>
        <v>0.37096741936989125</v>
      </c>
      <c r="AA20" s="498">
        <f t="shared" si="15"/>
        <v>0</v>
      </c>
    </row>
    <row r="21" spans="2:27" s="16" customFormat="1" ht="20.100000000000001" customHeight="1" x14ac:dyDescent="0.4">
      <c r="B21" s="511" t="s">
        <v>1131</v>
      </c>
      <c r="C21" s="493">
        <v>3927986.0269999998</v>
      </c>
      <c r="D21" s="493">
        <v>3858464.8569999998</v>
      </c>
      <c r="E21" s="493">
        <v>69521.17</v>
      </c>
      <c r="F21" s="494"/>
      <c r="G21" s="493"/>
      <c r="H21" s="495"/>
      <c r="I21" s="496"/>
      <c r="J21" s="533" t="s">
        <v>1173</v>
      </c>
      <c r="K21" s="509">
        <f t="shared" si="16"/>
        <v>104106.253</v>
      </c>
      <c r="L21" s="510">
        <f t="shared" si="6"/>
        <v>1.2524810982884851E-2</v>
      </c>
      <c r="M21" s="509">
        <f t="shared" si="13"/>
        <v>15768.038856913408</v>
      </c>
      <c r="N21" s="482">
        <f>G36</f>
        <v>44670.29</v>
      </c>
      <c r="O21" s="452">
        <f t="shared" si="8"/>
        <v>2.6599569684756675E-2</v>
      </c>
      <c r="P21" s="614">
        <f t="shared" si="9"/>
        <v>4053.7735687706872</v>
      </c>
      <c r="R21" s="511" t="s">
        <v>1133</v>
      </c>
      <c r="S21" s="496">
        <f t="shared" si="1"/>
        <v>1933989.0166143314</v>
      </c>
      <c r="T21" s="496">
        <f t="shared" si="14"/>
        <v>1560484.848</v>
      </c>
      <c r="U21" s="496">
        <f>E22+M18</f>
        <v>373504.16861433152</v>
      </c>
      <c r="V21" s="512">
        <f>W21+X21</f>
        <v>578888.90562948189</v>
      </c>
      <c r="W21" s="496">
        <f>G22</f>
        <v>518019.12199999997</v>
      </c>
      <c r="X21" s="513">
        <f>H22+P18</f>
        <v>60869.78362948187</v>
      </c>
      <c r="Z21" s="497">
        <f t="shared" si="4"/>
        <v>0.15899477485099978</v>
      </c>
      <c r="AA21" s="498">
        <f t="shared" si="15"/>
        <v>0.19092500797600409</v>
      </c>
    </row>
    <row r="22" spans="2:27" s="16" customFormat="1" ht="20.100000000000001" customHeight="1" x14ac:dyDescent="0.4">
      <c r="B22" s="511" t="s">
        <v>1133</v>
      </c>
      <c r="C22" s="496">
        <v>1697636.3959999999</v>
      </c>
      <c r="D22" s="496">
        <v>1560484.848</v>
      </c>
      <c r="E22" s="496">
        <v>137151.54800000001</v>
      </c>
      <c r="F22" s="512">
        <v>531879.31099999999</v>
      </c>
      <c r="G22" s="496">
        <v>518019.12199999997</v>
      </c>
      <c r="H22" s="513">
        <v>13860.189</v>
      </c>
      <c r="I22" s="496"/>
      <c r="J22" s="508" t="s">
        <v>1155</v>
      </c>
      <c r="K22" s="509">
        <f t="shared" si="16"/>
        <v>18986.759999999998</v>
      </c>
      <c r="L22" s="510">
        <f t="shared" si="6"/>
        <v>2.2842583737731756E-3</v>
      </c>
      <c r="M22" s="509">
        <f t="shared" si="13"/>
        <v>2875.7539611658985</v>
      </c>
      <c r="N22" s="482">
        <f>G37</f>
        <v>18675.512999999999</v>
      </c>
      <c r="O22" s="452">
        <f t="shared" si="8"/>
        <v>1.1120604084774895E-2</v>
      </c>
      <c r="P22" s="614">
        <f t="shared" si="9"/>
        <v>1694.7797066603632</v>
      </c>
      <c r="R22" s="504" t="s">
        <v>1134</v>
      </c>
      <c r="S22" s="505">
        <f t="shared" si="1"/>
        <v>1584644.7910000002</v>
      </c>
      <c r="T22" s="505">
        <f t="shared" si="14"/>
        <v>1367419.7150000001</v>
      </c>
      <c r="U22" s="505">
        <f>E23</f>
        <v>217225.076</v>
      </c>
      <c r="V22" s="506">
        <f>W22+X22</f>
        <v>774400.46399999992</v>
      </c>
      <c r="W22" s="505">
        <f t="shared" si="12"/>
        <v>715123.04299999995</v>
      </c>
      <c r="X22" s="507">
        <f>H23</f>
        <v>59277.421000000002</v>
      </c>
      <c r="Z22" s="497">
        <f t="shared" si="4"/>
        <v>0.13027490828511648</v>
      </c>
      <c r="AA22" s="498">
        <f t="shared" si="15"/>
        <v>0.25540723501178009</v>
      </c>
    </row>
    <row r="23" spans="2:27" s="16" customFormat="1" ht="20.100000000000001" customHeight="1" x14ac:dyDescent="0.4">
      <c r="B23" s="504" t="s">
        <v>1134</v>
      </c>
      <c r="C23" s="505">
        <v>1584644.79</v>
      </c>
      <c r="D23" s="505">
        <v>1367419.7150000001</v>
      </c>
      <c r="E23" s="505">
        <v>217225.076</v>
      </c>
      <c r="F23" s="506">
        <v>774400.46400000004</v>
      </c>
      <c r="G23" s="505">
        <v>715123.04299999995</v>
      </c>
      <c r="H23" s="507">
        <v>59277.421000000002</v>
      </c>
      <c r="I23" s="496"/>
      <c r="J23" s="508" t="s">
        <v>1156</v>
      </c>
      <c r="K23" s="509">
        <f t="shared" si="16"/>
        <v>52298.057999999997</v>
      </c>
      <c r="L23" s="510">
        <f t="shared" si="6"/>
        <v>6.2918727006911765E-3</v>
      </c>
      <c r="M23" s="509">
        <f t="shared" si="13"/>
        <v>7921.1170023102368</v>
      </c>
      <c r="N23" s="482">
        <f>G38</f>
        <v>67355.316999999995</v>
      </c>
      <c r="O23" s="452">
        <f t="shared" si="8"/>
        <v>4.0107696819975329E-2</v>
      </c>
      <c r="P23" s="614">
        <f t="shared" si="9"/>
        <v>6112.4117119179418</v>
      </c>
      <c r="R23" s="504" t="s">
        <v>1135</v>
      </c>
      <c r="S23" s="496">
        <f t="shared" si="1"/>
        <v>331739.34999999998</v>
      </c>
      <c r="T23" s="496">
        <f t="shared" si="14"/>
        <v>281535.38299999997</v>
      </c>
      <c r="U23" s="496">
        <f t="shared" si="14"/>
        <v>50203.966999999997</v>
      </c>
      <c r="V23" s="512">
        <f t="shared" si="10"/>
        <v>130926.853</v>
      </c>
      <c r="W23" s="496">
        <f t="shared" si="12"/>
        <v>116600.849</v>
      </c>
      <c r="X23" s="513">
        <f t="shared" si="12"/>
        <v>14326.004000000001</v>
      </c>
      <c r="Z23" s="497">
        <f t="shared" si="4"/>
        <v>2.7272555743260034E-2</v>
      </c>
      <c r="AA23" s="498">
        <f t="shared" si="15"/>
        <v>4.3181360378838546E-2</v>
      </c>
    </row>
    <row r="24" spans="2:27" s="16" customFormat="1" ht="20.100000000000001" customHeight="1" x14ac:dyDescent="0.4">
      <c r="B24" s="504" t="s">
        <v>1135</v>
      </c>
      <c r="C24" s="496">
        <v>331739.34999999998</v>
      </c>
      <c r="D24" s="496">
        <v>281535.38299999997</v>
      </c>
      <c r="E24" s="496">
        <v>50203.966999999997</v>
      </c>
      <c r="F24" s="512">
        <v>130926.85400000001</v>
      </c>
      <c r="G24" s="496">
        <v>116600.849</v>
      </c>
      <c r="H24" s="513">
        <v>14326.004000000001</v>
      </c>
      <c r="I24" s="496"/>
      <c r="J24" s="508" t="s">
        <v>1157</v>
      </c>
      <c r="K24" s="509">
        <f t="shared" si="16"/>
        <v>27777.736000000001</v>
      </c>
      <c r="L24" s="510">
        <f t="shared" si="6"/>
        <v>3.3418827679109336E-3</v>
      </c>
      <c r="M24" s="509">
        <f t="shared" si="13"/>
        <v>4207.2441182287339</v>
      </c>
      <c r="N24" s="482">
        <f t="shared" si="17"/>
        <v>19747.841</v>
      </c>
      <c r="O24" s="452">
        <f t="shared" si="8"/>
        <v>1.1759137287960185E-2</v>
      </c>
      <c r="P24" s="614">
        <f t="shared" si="9"/>
        <v>1792.0921463927389</v>
      </c>
      <c r="R24" s="504" t="s">
        <v>1137</v>
      </c>
      <c r="S24" s="496">
        <f t="shared" si="1"/>
        <v>66267.644</v>
      </c>
      <c r="T24" s="496">
        <f t="shared" si="14"/>
        <v>58992.510999999999</v>
      </c>
      <c r="U24" s="496">
        <f t="shared" si="14"/>
        <v>7275.1329999999998</v>
      </c>
      <c r="V24" s="512">
        <f t="shared" si="10"/>
        <v>66687.362999999998</v>
      </c>
      <c r="W24" s="496">
        <f t="shared" si="12"/>
        <v>59886.207999999999</v>
      </c>
      <c r="X24" s="513">
        <f t="shared" si="12"/>
        <v>6801.1549999999997</v>
      </c>
      <c r="Z24" s="497">
        <f t="shared" si="4"/>
        <v>5.4479157054009766E-3</v>
      </c>
      <c r="AA24" s="498">
        <f t="shared" si="15"/>
        <v>2.1994350191991734E-2</v>
      </c>
    </row>
    <row r="25" spans="2:27" s="16" customFormat="1" ht="20.100000000000001" customHeight="1" x14ac:dyDescent="0.4">
      <c r="B25" s="504" t="s">
        <v>1137</v>
      </c>
      <c r="C25" s="496">
        <v>66267.642999999996</v>
      </c>
      <c r="D25" s="496">
        <v>58992.510999999999</v>
      </c>
      <c r="E25" s="496">
        <v>7275.1329999999998</v>
      </c>
      <c r="F25" s="512">
        <v>66687.362999999998</v>
      </c>
      <c r="G25" s="496">
        <v>59886.207999999999</v>
      </c>
      <c r="H25" s="513">
        <v>6801.1549999999997</v>
      </c>
      <c r="I25" s="496"/>
      <c r="J25" s="508" t="s">
        <v>1158</v>
      </c>
      <c r="K25" s="509">
        <f t="shared" si="16"/>
        <v>123646.84</v>
      </c>
      <c r="L25" s="510">
        <f t="shared" si="6"/>
        <v>1.4875699153546577E-2</v>
      </c>
      <c r="M25" s="509">
        <f t="shared" si="13"/>
        <v>18727.676018217226</v>
      </c>
      <c r="N25" s="482">
        <f t="shared" si="17"/>
        <v>95346.293999999994</v>
      </c>
      <c r="O25" s="452">
        <f t="shared" si="8"/>
        <v>5.6775328555876782E-2</v>
      </c>
      <c r="P25" s="614">
        <f t="shared" si="9"/>
        <v>8652.5582551051066</v>
      </c>
      <c r="R25" s="504" t="s">
        <v>1139</v>
      </c>
      <c r="S25" s="496">
        <f t="shared" si="1"/>
        <v>72495.796999999991</v>
      </c>
      <c r="T25" s="496">
        <f t="shared" si="14"/>
        <v>62057.161999999997</v>
      </c>
      <c r="U25" s="496">
        <f t="shared" si="14"/>
        <v>10438.635</v>
      </c>
      <c r="V25" s="512">
        <f t="shared" si="10"/>
        <v>43137.502999999997</v>
      </c>
      <c r="W25" s="496">
        <f t="shared" si="12"/>
        <v>38562.508999999998</v>
      </c>
      <c r="X25" s="513">
        <f t="shared" si="12"/>
        <v>4574.9939999999997</v>
      </c>
      <c r="Z25" s="497">
        <f t="shared" si="4"/>
        <v>5.9599371157945643E-3</v>
      </c>
      <c r="AA25" s="498">
        <f t="shared" si="15"/>
        <v>1.422730341564254E-2</v>
      </c>
    </row>
    <row r="26" spans="2:27" s="16" customFormat="1" ht="20.100000000000001" customHeight="1" x14ac:dyDescent="0.4">
      <c r="B26" s="504" t="s">
        <v>1139</v>
      </c>
      <c r="C26" s="496">
        <v>72495.797000000006</v>
      </c>
      <c r="D26" s="496">
        <v>62057.161999999997</v>
      </c>
      <c r="E26" s="496">
        <v>10438.635</v>
      </c>
      <c r="F26" s="512">
        <v>43137.502999999997</v>
      </c>
      <c r="G26" s="496">
        <v>38562.508999999998</v>
      </c>
      <c r="H26" s="513">
        <v>4574.9939999999997</v>
      </c>
      <c r="I26" s="496"/>
      <c r="J26" s="508" t="s">
        <v>1159</v>
      </c>
      <c r="K26" s="509">
        <f t="shared" si="16"/>
        <v>6966.5150000000003</v>
      </c>
      <c r="L26" s="510">
        <f t="shared" si="6"/>
        <v>8.3812721205547629E-4</v>
      </c>
      <c r="M26" s="509">
        <f t="shared" si="13"/>
        <v>1055.1554402526631</v>
      </c>
      <c r="N26" s="482">
        <f>G41</f>
        <v>9232.7340000000004</v>
      </c>
      <c r="O26" s="452">
        <f t="shared" si="8"/>
        <v>5.4977648771436724E-3</v>
      </c>
      <c r="P26" s="614">
        <f t="shared" si="9"/>
        <v>837.85919134821961</v>
      </c>
      <c r="R26" s="504" t="s">
        <v>1141</v>
      </c>
      <c r="S26" s="496">
        <f t="shared" si="1"/>
        <v>184711.08299999998</v>
      </c>
      <c r="T26" s="496">
        <f t="shared" si="14"/>
        <v>161783.647</v>
      </c>
      <c r="U26" s="496">
        <f t="shared" si="14"/>
        <v>22927.436000000002</v>
      </c>
      <c r="V26" s="512">
        <f t="shared" si="10"/>
        <v>94946.133000000002</v>
      </c>
      <c r="W26" s="496">
        <f t="shared" si="12"/>
        <v>88757.81</v>
      </c>
      <c r="X26" s="513">
        <f t="shared" si="12"/>
        <v>6188.3230000000003</v>
      </c>
      <c r="Z26" s="497">
        <f t="shared" si="4"/>
        <v>1.5185245004897463E-2</v>
      </c>
      <c r="AA26" s="498">
        <f t="shared" si="15"/>
        <v>3.1314456062349068E-2</v>
      </c>
    </row>
    <row r="27" spans="2:27" s="16" customFormat="1" ht="20.100000000000001" customHeight="1" x14ac:dyDescent="0.4">
      <c r="B27" s="504" t="s">
        <v>1141</v>
      </c>
      <c r="C27" s="496">
        <v>184711.08300000001</v>
      </c>
      <c r="D27" s="496">
        <v>161783.647</v>
      </c>
      <c r="E27" s="496">
        <v>22927.436000000002</v>
      </c>
      <c r="F27" s="512">
        <v>94946.133000000002</v>
      </c>
      <c r="G27" s="496">
        <v>88757.81</v>
      </c>
      <c r="H27" s="513">
        <v>6188.3230000000003</v>
      </c>
      <c r="I27" s="496"/>
      <c r="J27" s="508" t="s">
        <v>1161</v>
      </c>
      <c r="K27" s="509">
        <f>D42</f>
        <v>10373.626</v>
      </c>
      <c r="L27" s="510">
        <f t="shared" si="6"/>
        <v>1.2480297879623027E-3</v>
      </c>
      <c r="M27" s="509">
        <f t="shared" si="13"/>
        <v>1571.1999341200687</v>
      </c>
      <c r="N27" s="482">
        <f>G42</f>
        <v>5870.76</v>
      </c>
      <c r="O27" s="452">
        <f t="shared" si="8"/>
        <v>3.4958288769220457E-3</v>
      </c>
      <c r="P27" s="614">
        <f t="shared" si="9"/>
        <v>532.76420897639571</v>
      </c>
      <c r="R27" s="504" t="s">
        <v>1142</v>
      </c>
      <c r="S27" s="496">
        <f t="shared" si="1"/>
        <v>111567.361</v>
      </c>
      <c r="T27" s="496">
        <f t="shared" si="14"/>
        <v>104781.13800000001</v>
      </c>
      <c r="U27" s="496">
        <f t="shared" si="14"/>
        <v>6786.223</v>
      </c>
      <c r="V27" s="512">
        <f t="shared" si="10"/>
        <v>85715.911999999997</v>
      </c>
      <c r="W27" s="496">
        <f t="shared" si="12"/>
        <v>84895.274999999994</v>
      </c>
      <c r="X27" s="513">
        <f t="shared" si="12"/>
        <v>820.63699999999994</v>
      </c>
      <c r="Z27" s="497">
        <f t="shared" si="4"/>
        <v>9.1720414596607736E-3</v>
      </c>
      <c r="AA27" s="498">
        <f t="shared" si="15"/>
        <v>2.8270210437829825E-2</v>
      </c>
    </row>
    <row r="28" spans="2:27" s="16" customFormat="1" ht="20.100000000000001" customHeight="1" x14ac:dyDescent="0.4">
      <c r="B28" s="504" t="s">
        <v>1142</v>
      </c>
      <c r="C28" s="496">
        <v>111567.361</v>
      </c>
      <c r="D28" s="496">
        <v>104781.13800000001</v>
      </c>
      <c r="E28" s="496">
        <v>6786.223</v>
      </c>
      <c r="F28" s="512">
        <v>85715.911999999997</v>
      </c>
      <c r="G28" s="496">
        <v>84895.274999999994</v>
      </c>
      <c r="H28" s="513">
        <v>820.63699999999994</v>
      </c>
      <c r="I28" s="496"/>
      <c r="J28" s="508" t="s">
        <v>1162</v>
      </c>
      <c r="K28" s="509">
        <f t="shared" si="16"/>
        <v>78872.191999999995</v>
      </c>
      <c r="L28" s="510">
        <f t="shared" si="6"/>
        <v>9.4889525666225129E-3</v>
      </c>
      <c r="M28" s="509">
        <f t="shared" si="13"/>
        <v>11946.062338694823</v>
      </c>
      <c r="N28" s="482">
        <f t="shared" si="17"/>
        <v>37347.201999999997</v>
      </c>
      <c r="O28" s="452">
        <f t="shared" si="8"/>
        <v>2.22389311134914E-2</v>
      </c>
      <c r="P28" s="614">
        <f t="shared" si="9"/>
        <v>3389.2123900502938</v>
      </c>
      <c r="R28" s="504" t="s">
        <v>1144</v>
      </c>
      <c r="S28" s="496">
        <f t="shared" si="1"/>
        <v>37247.942000000003</v>
      </c>
      <c r="T28" s="496">
        <f t="shared" si="14"/>
        <v>35969.745000000003</v>
      </c>
      <c r="U28" s="496">
        <f t="shared" si="14"/>
        <v>1278.1969999999999</v>
      </c>
      <c r="V28" s="512">
        <f t="shared" si="10"/>
        <v>35063.777999999998</v>
      </c>
      <c r="W28" s="496">
        <f t="shared" si="12"/>
        <v>34610.603999999999</v>
      </c>
      <c r="X28" s="513">
        <f t="shared" si="12"/>
        <v>453.17399999999998</v>
      </c>
      <c r="Z28" s="497">
        <f t="shared" si="4"/>
        <v>3.0621829292084789E-3</v>
      </c>
      <c r="AA28" s="498">
        <f t="shared" si="15"/>
        <v>1.1564485049232723E-2</v>
      </c>
    </row>
    <row r="29" spans="2:27" s="16" customFormat="1" ht="20.100000000000001" customHeight="1" x14ac:dyDescent="0.4">
      <c r="B29" s="504" t="s">
        <v>1144</v>
      </c>
      <c r="C29" s="496">
        <v>37247.942000000003</v>
      </c>
      <c r="D29" s="496">
        <v>35969.745000000003</v>
      </c>
      <c r="E29" s="496">
        <v>1278.1969999999999</v>
      </c>
      <c r="F29" s="512">
        <v>35063.779000000002</v>
      </c>
      <c r="G29" s="496">
        <v>34610.603999999999</v>
      </c>
      <c r="H29" s="513">
        <v>453.17399999999998</v>
      </c>
      <c r="I29" s="496"/>
      <c r="J29" s="508" t="s">
        <v>1163</v>
      </c>
      <c r="K29" s="509">
        <f t="shared" si="16"/>
        <v>39024.756999999998</v>
      </c>
      <c r="L29" s="510">
        <f t="shared" si="6"/>
        <v>4.6949889271109624E-3</v>
      </c>
      <c r="M29" s="509">
        <f t="shared" si="13"/>
        <v>5910.7293464649374</v>
      </c>
      <c r="N29" s="482">
        <f t="shared" si="17"/>
        <v>18392.034</v>
      </c>
      <c r="O29" s="452">
        <f t="shared" si="8"/>
        <v>1.0951802417835523E-2</v>
      </c>
      <c r="P29" s="614">
        <f t="shared" si="9"/>
        <v>1669.0543380204563</v>
      </c>
      <c r="R29" s="504" t="s">
        <v>1146</v>
      </c>
      <c r="S29" s="496">
        <f t="shared" si="1"/>
        <v>15760.984</v>
      </c>
      <c r="T29" s="496">
        <f t="shared" si="14"/>
        <v>12214.529</v>
      </c>
      <c r="U29" s="496">
        <f t="shared" si="14"/>
        <v>3546.4549999999999</v>
      </c>
      <c r="V29" s="512">
        <f t="shared" si="10"/>
        <v>12884.994000000001</v>
      </c>
      <c r="W29" s="496">
        <f t="shared" si="12"/>
        <v>12047.178</v>
      </c>
      <c r="X29" s="513">
        <f t="shared" si="12"/>
        <v>837.81600000000003</v>
      </c>
      <c r="Z29" s="497">
        <f t="shared" si="4"/>
        <v>1.2957230268541538E-3</v>
      </c>
      <c r="AA29" s="498">
        <f t="shared" si="15"/>
        <v>4.2496367753769538E-3</v>
      </c>
    </row>
    <row r="30" spans="2:27" s="16" customFormat="1" ht="20.100000000000001" customHeight="1" thickBot="1" x14ac:dyDescent="0.45">
      <c r="B30" s="504" t="s">
        <v>1146</v>
      </c>
      <c r="C30" s="496">
        <v>15760.983</v>
      </c>
      <c r="D30" s="496">
        <v>12214.529</v>
      </c>
      <c r="E30" s="496">
        <v>3546.4549999999999</v>
      </c>
      <c r="F30" s="512">
        <v>12884.994000000001</v>
      </c>
      <c r="G30" s="496">
        <v>12047.178</v>
      </c>
      <c r="H30" s="513">
        <v>837.81600000000003</v>
      </c>
      <c r="I30" s="496"/>
      <c r="J30" s="517" t="s">
        <v>1202</v>
      </c>
      <c r="K30" s="488">
        <f>SUM(K9:K29)</f>
        <v>8312001.924999998</v>
      </c>
      <c r="L30" s="518">
        <f>K30/$K$30</f>
        <v>1</v>
      </c>
      <c r="M30" s="488">
        <f>$K$6*L30</f>
        <v>1258944.257</v>
      </c>
      <c r="N30" s="519">
        <f>SUM(N9:N29)</f>
        <v>1679361.3780000003</v>
      </c>
      <c r="O30" s="520">
        <f>N30/$N$30</f>
        <v>1</v>
      </c>
      <c r="P30" s="615">
        <f>SUM(P9:P29)</f>
        <v>152399.96799999994</v>
      </c>
      <c r="R30" s="504" t="s">
        <v>1148</v>
      </c>
      <c r="S30" s="496">
        <f t="shared" si="1"/>
        <v>23141.457999999999</v>
      </c>
      <c r="T30" s="496">
        <f t="shared" si="14"/>
        <v>20351.016</v>
      </c>
      <c r="U30" s="496">
        <f t="shared" si="14"/>
        <v>2790.442</v>
      </c>
      <c r="V30" s="512">
        <f t="shared" si="10"/>
        <v>13145.195</v>
      </c>
      <c r="W30" s="496">
        <f t="shared" si="12"/>
        <v>12903.005999999999</v>
      </c>
      <c r="X30" s="513">
        <f t="shared" si="12"/>
        <v>242.18899999999999</v>
      </c>
      <c r="Z30" s="497">
        <f t="shared" si="4"/>
        <v>1.9024776629161144E-3</v>
      </c>
      <c r="AA30" s="498">
        <f t="shared" si="15"/>
        <v>4.3354544124352135E-3</v>
      </c>
    </row>
    <row r="31" spans="2:27" s="16" customFormat="1" ht="20.100000000000001" customHeight="1" x14ac:dyDescent="0.4">
      <c r="B31" s="504" t="s">
        <v>1148</v>
      </c>
      <c r="C31" s="496">
        <v>23141.457999999999</v>
      </c>
      <c r="D31" s="496">
        <v>20351.016</v>
      </c>
      <c r="E31" s="496">
        <v>2790.442</v>
      </c>
      <c r="F31" s="512">
        <v>13145.195</v>
      </c>
      <c r="G31" s="496">
        <v>12903.005999999999</v>
      </c>
      <c r="H31" s="513">
        <v>242.18899999999999</v>
      </c>
      <c r="I31" s="496"/>
      <c r="R31" s="504" t="s">
        <v>1150</v>
      </c>
      <c r="S31" s="514">
        <f>T31+U31</f>
        <v>741713.17300000007</v>
      </c>
      <c r="T31" s="514">
        <f>D32</f>
        <v>629734.58400000003</v>
      </c>
      <c r="U31" s="514">
        <f t="shared" si="14"/>
        <v>111978.58900000001</v>
      </c>
      <c r="V31" s="515">
        <f>W31+X31</f>
        <v>291892.73099999997</v>
      </c>
      <c r="W31" s="514">
        <f>G32</f>
        <v>266859.60399999999</v>
      </c>
      <c r="X31" s="516">
        <f>H32</f>
        <v>25033.127</v>
      </c>
      <c r="Z31" s="497">
        <f t="shared" si="4"/>
        <v>6.0976829719334706E-2</v>
      </c>
      <c r="AA31" s="498">
        <f t="shared" si="15"/>
        <v>9.6269977628457751E-2</v>
      </c>
    </row>
    <row r="32" spans="2:27" s="16" customFormat="1" ht="20.100000000000001" customHeight="1" x14ac:dyDescent="0.4">
      <c r="B32" s="504" t="s">
        <v>1150</v>
      </c>
      <c r="C32" s="514">
        <v>741713.17299999995</v>
      </c>
      <c r="D32" s="514">
        <v>629734.58400000003</v>
      </c>
      <c r="E32" s="514">
        <v>111978.58900000001</v>
      </c>
      <c r="F32" s="515">
        <v>291892.73100000003</v>
      </c>
      <c r="G32" s="514">
        <v>266859.60399999999</v>
      </c>
      <c r="H32" s="516">
        <v>25033.127</v>
      </c>
      <c r="I32" s="496"/>
      <c r="R32" s="504" t="s">
        <v>1152</v>
      </c>
      <c r="S32" s="496">
        <f>T32+U32</f>
        <v>1152066.147090273</v>
      </c>
      <c r="T32" s="496">
        <f>D33</f>
        <v>932953.70299999998</v>
      </c>
      <c r="U32" s="496">
        <f>SUM(U33:U43)</f>
        <v>219112.44409027297</v>
      </c>
      <c r="V32" s="512">
        <f>W32+X32</f>
        <v>619635.15673577436</v>
      </c>
      <c r="W32" s="496">
        <f>G33</f>
        <v>559287.90599999996</v>
      </c>
      <c r="X32" s="513">
        <f>SUM(X33:X43)</f>
        <v>60347.250735774382</v>
      </c>
      <c r="Z32" s="497">
        <f t="shared" si="4"/>
        <v>9.4712274008019515E-2</v>
      </c>
      <c r="AA32" s="498">
        <f t="shared" si="15"/>
        <v>0.20436364575573795</v>
      </c>
    </row>
    <row r="33" spans="2:27" s="16" customFormat="1" ht="20.100000000000001" customHeight="1" x14ac:dyDescent="0.4">
      <c r="B33" s="504" t="s">
        <v>1152</v>
      </c>
      <c r="C33" s="496">
        <v>1010760.03</v>
      </c>
      <c r="D33" s="496">
        <v>932953.70299999998</v>
      </c>
      <c r="E33" s="496">
        <v>77806.327999999994</v>
      </c>
      <c r="F33" s="512">
        <v>568880.46900000004</v>
      </c>
      <c r="G33" s="496">
        <v>559287.90599999996</v>
      </c>
      <c r="H33" s="513">
        <v>9592.5640000000003</v>
      </c>
      <c r="I33" s="496"/>
      <c r="R33" s="511" t="s">
        <v>1172</v>
      </c>
      <c r="S33" s="496">
        <f t="shared" si="1"/>
        <v>121088.62924859628</v>
      </c>
      <c r="T33" s="496">
        <f t="shared" si="14"/>
        <v>99997.634000000005</v>
      </c>
      <c r="U33" s="496">
        <f t="shared" ref="U33:U42" si="18">E34+M19</f>
        <v>21090.995248596271</v>
      </c>
      <c r="V33" s="512">
        <f t="shared" si="10"/>
        <v>53090.264385873772</v>
      </c>
      <c r="W33" s="496">
        <f t="shared" si="12"/>
        <v>47899.478000000003</v>
      </c>
      <c r="X33" s="513">
        <f>H34+P19</f>
        <v>5190.7863858737655</v>
      </c>
      <c r="Z33" s="497">
        <f t="shared" si="4"/>
        <v>9.954792493134414E-3</v>
      </c>
      <c r="AA33" s="498">
        <f t="shared" si="15"/>
        <v>1.7509852154272986E-2</v>
      </c>
    </row>
    <row r="34" spans="2:27" s="16" customFormat="1" ht="20.100000000000001" customHeight="1" x14ac:dyDescent="0.4">
      <c r="B34" s="511" t="s">
        <v>1172</v>
      </c>
      <c r="C34" s="496">
        <v>105942.88499999999</v>
      </c>
      <c r="D34" s="496">
        <v>99997.634000000005</v>
      </c>
      <c r="E34" s="496">
        <v>5945.2520000000004</v>
      </c>
      <c r="F34" s="512">
        <v>48743.446000000004</v>
      </c>
      <c r="G34" s="496">
        <v>47899.478000000003</v>
      </c>
      <c r="H34" s="513">
        <v>843.96799999999996</v>
      </c>
      <c r="I34" s="496"/>
      <c r="R34" s="511" t="s">
        <v>1153</v>
      </c>
      <c r="S34" s="496">
        <f t="shared" si="1"/>
        <v>451718.22482530866</v>
      </c>
      <c r="T34" s="496">
        <f t="shared" si="14"/>
        <v>370903.33399999997</v>
      </c>
      <c r="U34" s="496">
        <f t="shared" si="18"/>
        <v>80814.890825308699</v>
      </c>
      <c r="V34" s="521">
        <f t="shared" si="10"/>
        <v>215421.19883265841</v>
      </c>
      <c r="W34" s="522">
        <f t="shared" si="12"/>
        <v>194750.443</v>
      </c>
      <c r="X34" s="523">
        <f t="shared" ref="X34:X43" si="19">H35+P20</f>
        <v>20670.7558326584</v>
      </c>
      <c r="Z34" s="497">
        <f t="shared" si="4"/>
        <v>3.7136114442844058E-2</v>
      </c>
      <c r="AA34" s="498">
        <f t="shared" si="15"/>
        <v>7.1048682580298908E-2</v>
      </c>
    </row>
    <row r="35" spans="2:27" s="16" customFormat="1" ht="20.100000000000001" customHeight="1" x14ac:dyDescent="0.4">
      <c r="B35" s="511" t="s">
        <v>1153</v>
      </c>
      <c r="C35" s="496">
        <v>395540.82799999998</v>
      </c>
      <c r="D35" s="496">
        <v>370903.33399999997</v>
      </c>
      <c r="E35" s="496">
        <v>24637.494999999999</v>
      </c>
      <c r="F35" s="521">
        <v>197747.83600000001</v>
      </c>
      <c r="G35" s="522">
        <v>194750.443</v>
      </c>
      <c r="H35" s="523">
        <v>2997.3939999999998</v>
      </c>
      <c r="I35" s="522"/>
      <c r="R35" s="531" t="s">
        <v>1173</v>
      </c>
      <c r="S35" s="496">
        <f t="shared" si="1"/>
        <v>129174.52785691341</v>
      </c>
      <c r="T35" s="496">
        <f t="shared" si="14"/>
        <v>104106.253</v>
      </c>
      <c r="U35" s="496">
        <f t="shared" si="18"/>
        <v>25068.274856913409</v>
      </c>
      <c r="V35" s="512">
        <f t="shared" si="10"/>
        <v>50127.10556877069</v>
      </c>
      <c r="W35" s="496">
        <f t="shared" si="12"/>
        <v>44670.29</v>
      </c>
      <c r="X35" s="513">
        <f t="shared" si="19"/>
        <v>5456.8155687706876</v>
      </c>
      <c r="Z35" s="497">
        <f t="shared" si="4"/>
        <v>1.0619540647158582E-2</v>
      </c>
      <c r="AA35" s="498">
        <f t="shared" si="15"/>
        <v>1.6532564257946164E-2</v>
      </c>
    </row>
    <row r="36" spans="2:27" s="16" customFormat="1" ht="20.100000000000001" customHeight="1" x14ac:dyDescent="0.4">
      <c r="B36" s="531" t="s">
        <v>1173</v>
      </c>
      <c r="C36" s="496">
        <v>113406.489</v>
      </c>
      <c r="D36" s="496">
        <v>104106.253</v>
      </c>
      <c r="E36" s="496">
        <v>9300.2360000000008</v>
      </c>
      <c r="F36" s="512">
        <v>46073.332000000002</v>
      </c>
      <c r="G36" s="496">
        <v>44670.29</v>
      </c>
      <c r="H36" s="513">
        <v>1403.0419999999999</v>
      </c>
      <c r="I36" s="496"/>
      <c r="R36" s="511" t="s">
        <v>1155</v>
      </c>
      <c r="S36" s="496">
        <f t="shared" si="1"/>
        <v>23040.845961165898</v>
      </c>
      <c r="T36" s="496">
        <f t="shared" si="14"/>
        <v>18986.759999999998</v>
      </c>
      <c r="U36" s="496">
        <f t="shared" si="18"/>
        <v>4054.0859611658989</v>
      </c>
      <c r="V36" s="512">
        <f t="shared" si="10"/>
        <v>21042.651706660363</v>
      </c>
      <c r="W36" s="496">
        <f t="shared" si="12"/>
        <v>18675.512999999999</v>
      </c>
      <c r="X36" s="513">
        <f t="shared" si="19"/>
        <v>2367.1387066603634</v>
      </c>
      <c r="Z36" s="497">
        <f t="shared" si="4"/>
        <v>1.8942062672027448E-3</v>
      </c>
      <c r="AA36" s="498">
        <f t="shared" si="15"/>
        <v>6.9401372281642105E-3</v>
      </c>
    </row>
    <row r="37" spans="2:27" s="16" customFormat="1" ht="20.100000000000001" customHeight="1" x14ac:dyDescent="0.4">
      <c r="B37" s="511" t="s">
        <v>1155</v>
      </c>
      <c r="C37" s="496">
        <v>20165.092000000001</v>
      </c>
      <c r="D37" s="496">
        <v>18986.759999999998</v>
      </c>
      <c r="E37" s="496">
        <v>1178.3320000000001</v>
      </c>
      <c r="F37" s="512">
        <v>19347.871999999999</v>
      </c>
      <c r="G37" s="496">
        <v>18675.512999999999</v>
      </c>
      <c r="H37" s="513">
        <v>672.35900000000004</v>
      </c>
      <c r="I37" s="496"/>
      <c r="R37" s="511" t="s">
        <v>1156</v>
      </c>
      <c r="S37" s="496">
        <f t="shared" si="1"/>
        <v>63896.161002310233</v>
      </c>
      <c r="T37" s="496">
        <f t="shared" si="14"/>
        <v>52298.057999999997</v>
      </c>
      <c r="U37" s="496">
        <f t="shared" si="18"/>
        <v>11598.103002310236</v>
      </c>
      <c r="V37" s="512">
        <f t="shared" si="10"/>
        <v>73829.052711917931</v>
      </c>
      <c r="W37" s="496">
        <f t="shared" si="12"/>
        <v>67355.316999999995</v>
      </c>
      <c r="X37" s="513">
        <f t="shared" si="19"/>
        <v>6473.7357119179414</v>
      </c>
      <c r="Z37" s="497">
        <f t="shared" si="4"/>
        <v>5.2529542024960978E-3</v>
      </c>
      <c r="AA37" s="498">
        <f t="shared" si="15"/>
        <v>2.434977133057338E-2</v>
      </c>
    </row>
    <row r="38" spans="2:27" s="16" customFormat="1" ht="20.100000000000001" customHeight="1" x14ac:dyDescent="0.4">
      <c r="B38" s="511" t="s">
        <v>1156</v>
      </c>
      <c r="C38" s="496">
        <v>55975.044000000002</v>
      </c>
      <c r="D38" s="496">
        <v>52298.057999999997</v>
      </c>
      <c r="E38" s="496">
        <v>3676.9859999999999</v>
      </c>
      <c r="F38" s="512">
        <v>67716.641000000003</v>
      </c>
      <c r="G38" s="496">
        <v>67355.316999999995</v>
      </c>
      <c r="H38" s="513">
        <v>361.32400000000001</v>
      </c>
      <c r="I38" s="496"/>
      <c r="R38" s="511" t="s">
        <v>1157</v>
      </c>
      <c r="S38" s="496">
        <f t="shared" si="1"/>
        <v>33717.401118228736</v>
      </c>
      <c r="T38" s="496">
        <f t="shared" si="14"/>
        <v>27777.736000000001</v>
      </c>
      <c r="U38" s="496">
        <f t="shared" si="18"/>
        <v>5939.6651182287342</v>
      </c>
      <c r="V38" s="512">
        <f t="shared" si="10"/>
        <v>21688.182146392741</v>
      </c>
      <c r="W38" s="496">
        <f t="shared" si="12"/>
        <v>19747.841</v>
      </c>
      <c r="X38" s="513">
        <f t="shared" si="19"/>
        <v>1940.3411463927389</v>
      </c>
      <c r="Z38" s="497">
        <f t="shared" si="4"/>
        <v>2.7719343560381111E-3</v>
      </c>
      <c r="AA38" s="498">
        <f t="shared" si="15"/>
        <v>7.1530414713723931E-3</v>
      </c>
    </row>
    <row r="39" spans="2:27" s="16" customFormat="1" ht="20.100000000000001" customHeight="1" x14ac:dyDescent="0.4">
      <c r="B39" s="511" t="s">
        <v>1157</v>
      </c>
      <c r="C39" s="496">
        <v>29510.156999999999</v>
      </c>
      <c r="D39" s="496">
        <v>27777.736000000001</v>
      </c>
      <c r="E39" s="496">
        <v>1732.421</v>
      </c>
      <c r="F39" s="512">
        <v>19896.09</v>
      </c>
      <c r="G39" s="496">
        <v>19747.841</v>
      </c>
      <c r="H39" s="513">
        <v>148.249</v>
      </c>
      <c r="I39" s="496"/>
      <c r="R39" s="511" t="s">
        <v>1158</v>
      </c>
      <c r="S39" s="496">
        <f t="shared" si="1"/>
        <v>154618.39601821723</v>
      </c>
      <c r="T39" s="496">
        <f t="shared" si="14"/>
        <v>123646.84</v>
      </c>
      <c r="U39" s="496">
        <f t="shared" si="18"/>
        <v>30971.556018217227</v>
      </c>
      <c r="V39" s="512">
        <f t="shared" si="10"/>
        <v>104189.9742551051</v>
      </c>
      <c r="W39" s="496">
        <f t="shared" si="12"/>
        <v>95346.293999999994</v>
      </c>
      <c r="X39" s="513">
        <f t="shared" si="19"/>
        <v>8843.680255105106</v>
      </c>
      <c r="Z39" s="497">
        <f t="shared" si="4"/>
        <v>1.2711301280177601E-2</v>
      </c>
      <c r="AA39" s="498">
        <f t="shared" si="15"/>
        <v>3.4363193822214637E-2</v>
      </c>
    </row>
    <row r="40" spans="2:27" s="16" customFormat="1" ht="20.100000000000001" customHeight="1" x14ac:dyDescent="0.4">
      <c r="B40" s="511" t="s">
        <v>1158</v>
      </c>
      <c r="C40" s="496">
        <v>135890.72</v>
      </c>
      <c r="D40" s="496">
        <v>123646.84</v>
      </c>
      <c r="E40" s="496">
        <v>12243.88</v>
      </c>
      <c r="F40" s="512">
        <v>95537.415999999997</v>
      </c>
      <c r="G40" s="496">
        <v>95346.293999999994</v>
      </c>
      <c r="H40" s="513">
        <v>191.12200000000001</v>
      </c>
      <c r="I40" s="496"/>
      <c r="R40" s="511" t="s">
        <v>1159</v>
      </c>
      <c r="S40" s="496">
        <f t="shared" si="1"/>
        <v>8619.4234402526636</v>
      </c>
      <c r="T40" s="496">
        <f t="shared" si="14"/>
        <v>6966.5150000000003</v>
      </c>
      <c r="U40" s="496">
        <f t="shared" si="18"/>
        <v>1652.9084402526632</v>
      </c>
      <c r="V40" s="512">
        <f t="shared" si="10"/>
        <v>10070.59319134822</v>
      </c>
      <c r="W40" s="496">
        <f t="shared" si="12"/>
        <v>9232.7340000000004</v>
      </c>
      <c r="X40" s="513">
        <f t="shared" si="19"/>
        <v>837.85919134821961</v>
      </c>
      <c r="Z40" s="497">
        <f t="shared" si="4"/>
        <v>7.0860965468538166E-4</v>
      </c>
      <c r="AA40" s="498">
        <f t="shared" si="15"/>
        <v>3.3214111838790264E-3</v>
      </c>
    </row>
    <row r="41" spans="2:27" s="16" customFormat="1" ht="20.100000000000001" customHeight="1" x14ac:dyDescent="0.4">
      <c r="B41" s="511" t="s">
        <v>1159</v>
      </c>
      <c r="C41" s="496">
        <v>7564.268</v>
      </c>
      <c r="D41" s="496">
        <v>6966.5150000000003</v>
      </c>
      <c r="E41" s="496">
        <v>597.75300000000004</v>
      </c>
      <c r="F41" s="512">
        <v>9232.7340000000004</v>
      </c>
      <c r="G41" s="496">
        <v>9232.7340000000004</v>
      </c>
      <c r="H41" s="513"/>
      <c r="I41" s="496"/>
      <c r="R41" s="511" t="s">
        <v>1161</v>
      </c>
      <c r="S41" s="496">
        <f t="shared" si="1"/>
        <v>13867.74493412007</v>
      </c>
      <c r="T41" s="496">
        <f t="shared" si="14"/>
        <v>10373.626</v>
      </c>
      <c r="U41" s="496">
        <f t="shared" si="18"/>
        <v>3494.1189341200688</v>
      </c>
      <c r="V41" s="512">
        <f t="shared" si="10"/>
        <v>6667.3832089763964</v>
      </c>
      <c r="W41" s="496">
        <f t="shared" si="12"/>
        <v>5870.76</v>
      </c>
      <c r="X41" s="513">
        <f>H42+P27</f>
        <v>796.62320897639574</v>
      </c>
      <c r="Z41" s="497">
        <f t="shared" si="4"/>
        <v>1.1400783378550106E-3</v>
      </c>
      <c r="AA41" s="498">
        <f t="shared" si="15"/>
        <v>2.1989887523732564E-3</v>
      </c>
    </row>
    <row r="42" spans="2:27" s="16" customFormat="1" ht="20.100000000000001" customHeight="1" x14ac:dyDescent="0.4">
      <c r="B42" s="511" t="s">
        <v>1161</v>
      </c>
      <c r="C42" s="496">
        <v>12296.545</v>
      </c>
      <c r="D42" s="496">
        <v>10373.626</v>
      </c>
      <c r="E42" s="496">
        <v>1922.9190000000001</v>
      </c>
      <c r="F42" s="512">
        <v>6134.6189999999997</v>
      </c>
      <c r="G42" s="496">
        <v>5870.76</v>
      </c>
      <c r="H42" s="513">
        <v>263.85899999999998</v>
      </c>
      <c r="I42" s="496"/>
      <c r="R42" s="511" t="s">
        <v>1162</v>
      </c>
      <c r="S42" s="496">
        <f t="shared" si="1"/>
        <v>101468.64933869481</v>
      </c>
      <c r="T42" s="496">
        <f t="shared" si="14"/>
        <v>78872.191999999995</v>
      </c>
      <c r="U42" s="496">
        <f t="shared" si="18"/>
        <v>22596.457338694825</v>
      </c>
      <c r="V42" s="512">
        <f t="shared" si="10"/>
        <v>42514.602390050291</v>
      </c>
      <c r="W42" s="496">
        <f t="shared" si="12"/>
        <v>37347.201999999997</v>
      </c>
      <c r="X42" s="513">
        <f t="shared" si="19"/>
        <v>5167.4003900502939</v>
      </c>
      <c r="Z42" s="497">
        <f t="shared" si="4"/>
        <v>8.3418183440790491E-3</v>
      </c>
      <c r="AA42" s="498">
        <f t="shared" si="15"/>
        <v>1.4021862781409648E-2</v>
      </c>
    </row>
    <row r="43" spans="2:27" s="16" customFormat="1" ht="20.100000000000001" customHeight="1" thickBot="1" x14ac:dyDescent="0.45">
      <c r="B43" s="511" t="s">
        <v>1162</v>
      </c>
      <c r="C43" s="496">
        <v>89522.587</v>
      </c>
      <c r="D43" s="496">
        <v>78872.191999999995</v>
      </c>
      <c r="E43" s="496">
        <v>10650.395</v>
      </c>
      <c r="F43" s="512">
        <v>39125.39</v>
      </c>
      <c r="G43" s="496">
        <v>37347.201999999997</v>
      </c>
      <c r="H43" s="513">
        <v>1778.1880000000001</v>
      </c>
      <c r="I43" s="496"/>
      <c r="R43" s="524" t="s">
        <v>1163</v>
      </c>
      <c r="S43" s="525">
        <f t="shared" si="1"/>
        <v>50856.145346464938</v>
      </c>
      <c r="T43" s="525">
        <f t="shared" si="14"/>
        <v>39024.756999999998</v>
      </c>
      <c r="U43" s="525">
        <f>E44+M29</f>
        <v>11831.388346464937</v>
      </c>
      <c r="V43" s="526">
        <f t="shared" si="10"/>
        <v>20994.148338020455</v>
      </c>
      <c r="W43" s="525">
        <f>G44</f>
        <v>18392.034</v>
      </c>
      <c r="X43" s="527">
        <f t="shared" si="19"/>
        <v>2602.1143380204562</v>
      </c>
      <c r="Z43" s="528">
        <f t="shared" si="4"/>
        <v>4.1809241467700457E-3</v>
      </c>
      <c r="AA43" s="529">
        <f t="shared" si="15"/>
        <v>6.9241401932333586E-3</v>
      </c>
    </row>
    <row r="44" spans="2:27" s="16" customFormat="1" ht="20.100000000000001" customHeight="1" thickBot="1" x14ac:dyDescent="0.2">
      <c r="B44" s="524" t="s">
        <v>1163</v>
      </c>
      <c r="C44" s="525">
        <v>44945.415999999997</v>
      </c>
      <c r="D44" s="525">
        <v>39024.756999999998</v>
      </c>
      <c r="E44" s="525">
        <v>5920.6589999999997</v>
      </c>
      <c r="F44" s="526">
        <v>19325.094000000001</v>
      </c>
      <c r="G44" s="525">
        <v>18392.034</v>
      </c>
      <c r="H44" s="527">
        <v>933.06</v>
      </c>
      <c r="I44" s="496"/>
      <c r="R44" s="474"/>
      <c r="S44" s="474"/>
      <c r="T44" s="474"/>
      <c r="U44" s="474"/>
      <c r="V44" s="474"/>
      <c r="W44" s="474"/>
      <c r="X44" s="474"/>
      <c r="Z44" s="656"/>
    </row>
    <row r="45" spans="2:27" ht="20.100000000000001" customHeight="1" x14ac:dyDescent="0.15">
      <c r="C45" s="656"/>
      <c r="Z45" s="657"/>
    </row>
    <row r="46" spans="2:27" ht="20.100000000000001" customHeight="1" x14ac:dyDescent="0.15">
      <c r="B46" s="530"/>
      <c r="C46" s="474" t="s">
        <v>1206</v>
      </c>
    </row>
  </sheetData>
  <sheetProtection sheet="1" objects="1" scenarios="1"/>
  <mergeCells count="9">
    <mergeCell ref="Z5:AA5"/>
    <mergeCell ref="C4:E4"/>
    <mergeCell ref="F4:H4"/>
    <mergeCell ref="S4:U4"/>
    <mergeCell ref="V4:X4"/>
    <mergeCell ref="C5:C6"/>
    <mergeCell ref="F5:F6"/>
    <mergeCell ref="S5:S6"/>
    <mergeCell ref="V5:V6"/>
  </mergeCells>
  <phoneticPr fontId="2"/>
  <pageMargins left="0.70866141732283472" right="0.70866141732283472" top="0.74803149606299213" bottom="0.74803149606299213" header="0.31496062992125984" footer="0.31496062992125984"/>
  <pageSetup paperSize="8" scale="49" orientation="landscape" r:id="rId1"/>
  <headerFooter>
    <oddHeader>&amp;A</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theme="0" tint="-0.499984740745262"/>
  </sheetPr>
  <dimension ref="B1:DT165"/>
  <sheetViews>
    <sheetView workbookViewId="0"/>
  </sheetViews>
  <sheetFormatPr defaultRowHeight="18.75" x14ac:dyDescent="0.4"/>
  <cols>
    <col min="1" max="1" width="1.625" style="1" customWidth="1"/>
    <col min="2" max="2" width="3.625" style="1" customWidth="1"/>
    <col min="3" max="3" width="24.625" style="1" customWidth="1"/>
    <col min="4" max="123" width="10.625" style="1" customWidth="1"/>
    <col min="124" max="16384" width="9" style="1"/>
  </cols>
  <sheetData>
    <row r="1" spans="2:61" ht="9.75" customHeight="1" x14ac:dyDescent="0.4"/>
    <row r="2" spans="2:61" ht="20.100000000000001" customHeight="1" x14ac:dyDescent="0.4">
      <c r="B2" s="2" t="s">
        <v>1249</v>
      </c>
      <c r="C2" s="707"/>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7"/>
      <c r="BD2" s="42" t="s">
        <v>1298</v>
      </c>
    </row>
    <row r="3" spans="2:61" ht="20.100000000000001" customHeight="1" x14ac:dyDescent="0.4">
      <c r="B3" s="815" t="s">
        <v>1318</v>
      </c>
      <c r="C3" s="816"/>
      <c r="D3" s="10">
        <v>1</v>
      </c>
      <c r="E3" s="10">
        <v>2</v>
      </c>
      <c r="F3" s="10">
        <v>3</v>
      </c>
      <c r="G3" s="10">
        <v>4</v>
      </c>
      <c r="H3" s="10">
        <v>5</v>
      </c>
      <c r="I3" s="10">
        <v>6</v>
      </c>
      <c r="J3" s="10">
        <v>7</v>
      </c>
      <c r="K3" s="10">
        <v>8</v>
      </c>
      <c r="L3" s="10">
        <v>9</v>
      </c>
      <c r="M3" s="440">
        <v>10</v>
      </c>
      <c r="N3" s="10">
        <v>11</v>
      </c>
      <c r="O3" s="10">
        <v>12</v>
      </c>
      <c r="P3" s="10">
        <v>13</v>
      </c>
      <c r="Q3" s="10">
        <v>14</v>
      </c>
      <c r="R3" s="10">
        <v>15</v>
      </c>
      <c r="S3" s="10">
        <v>16</v>
      </c>
      <c r="T3" s="10">
        <v>17</v>
      </c>
      <c r="U3" s="10">
        <v>18</v>
      </c>
      <c r="V3" s="10">
        <v>19</v>
      </c>
      <c r="W3" s="10">
        <v>20</v>
      </c>
      <c r="X3" s="10">
        <v>21</v>
      </c>
      <c r="Y3" s="10">
        <v>22</v>
      </c>
      <c r="Z3" s="10">
        <v>23</v>
      </c>
      <c r="AA3" s="10">
        <v>24</v>
      </c>
      <c r="AB3" s="10">
        <v>25</v>
      </c>
      <c r="AC3" s="10">
        <v>26</v>
      </c>
      <c r="AD3" s="10">
        <v>27</v>
      </c>
      <c r="AE3" s="10">
        <v>28</v>
      </c>
      <c r="AF3" s="10">
        <v>29</v>
      </c>
      <c r="AG3" s="10">
        <v>30</v>
      </c>
      <c r="AH3" s="10">
        <v>31</v>
      </c>
      <c r="AI3" s="10">
        <v>32</v>
      </c>
      <c r="AJ3" s="10">
        <v>33</v>
      </c>
      <c r="AK3" s="10">
        <v>34</v>
      </c>
      <c r="AL3" s="10">
        <v>35</v>
      </c>
      <c r="AM3" s="10">
        <v>36</v>
      </c>
      <c r="AN3" s="10">
        <v>37</v>
      </c>
      <c r="AO3" s="10">
        <v>38</v>
      </c>
      <c r="AP3" s="4">
        <v>70</v>
      </c>
      <c r="AQ3" s="6">
        <v>71</v>
      </c>
      <c r="AR3" s="6">
        <v>72</v>
      </c>
      <c r="AS3" s="6">
        <v>73</v>
      </c>
      <c r="AT3" s="6">
        <v>74</v>
      </c>
      <c r="AU3" s="6">
        <v>75</v>
      </c>
      <c r="AV3" s="6">
        <v>76</v>
      </c>
      <c r="AW3" s="709">
        <v>78</v>
      </c>
      <c r="AX3" s="709">
        <v>79</v>
      </c>
      <c r="AY3" s="709">
        <v>81</v>
      </c>
      <c r="AZ3" s="709">
        <v>82</v>
      </c>
      <c r="BA3" s="709">
        <v>83</v>
      </c>
      <c r="BB3" s="709">
        <v>87</v>
      </c>
      <c r="BC3" s="709">
        <v>88</v>
      </c>
      <c r="BD3" s="709">
        <v>97</v>
      </c>
    </row>
    <row r="4" spans="2:61" ht="39.950000000000003" customHeight="1" x14ac:dyDescent="0.4">
      <c r="B4" s="817"/>
      <c r="C4" s="818"/>
      <c r="D4" s="216" t="s">
        <v>844</v>
      </c>
      <c r="E4" s="216" t="s">
        <v>1</v>
      </c>
      <c r="F4" s="216" t="s">
        <v>1250</v>
      </c>
      <c r="G4" s="216" t="s">
        <v>3</v>
      </c>
      <c r="H4" s="216" t="s">
        <v>4</v>
      </c>
      <c r="I4" s="216" t="s">
        <v>5</v>
      </c>
      <c r="J4" s="216" t="s">
        <v>6</v>
      </c>
      <c r="K4" s="216" t="s">
        <v>7</v>
      </c>
      <c r="L4" s="216" t="s">
        <v>1251</v>
      </c>
      <c r="M4" s="216" t="s">
        <v>1252</v>
      </c>
      <c r="N4" s="216" t="s">
        <v>10</v>
      </c>
      <c r="O4" s="216" t="s">
        <v>1253</v>
      </c>
      <c r="P4" s="216" t="s">
        <v>12</v>
      </c>
      <c r="Q4" s="216" t="s">
        <v>38</v>
      </c>
      <c r="R4" s="216" t="s">
        <v>1355</v>
      </c>
      <c r="S4" s="216" t="s">
        <v>1255</v>
      </c>
      <c r="T4" s="216" t="s">
        <v>15</v>
      </c>
      <c r="U4" s="216" t="s">
        <v>846</v>
      </c>
      <c r="V4" s="216" t="s">
        <v>1256</v>
      </c>
      <c r="W4" s="216" t="s">
        <v>18</v>
      </c>
      <c r="X4" s="216" t="s">
        <v>848</v>
      </c>
      <c r="Y4" s="216" t="s">
        <v>849</v>
      </c>
      <c r="Z4" s="216" t="s">
        <v>21</v>
      </c>
      <c r="AA4" s="216" t="s">
        <v>850</v>
      </c>
      <c r="AB4" s="216" t="s">
        <v>1257</v>
      </c>
      <c r="AC4" s="216" t="s">
        <v>24</v>
      </c>
      <c r="AD4" s="216" t="s">
        <v>25</v>
      </c>
      <c r="AE4" s="216" t="s">
        <v>26</v>
      </c>
      <c r="AF4" s="216" t="s">
        <v>27</v>
      </c>
      <c r="AG4" s="216" t="s">
        <v>28</v>
      </c>
      <c r="AH4" s="216" t="s">
        <v>29</v>
      </c>
      <c r="AI4" s="216" t="s">
        <v>30</v>
      </c>
      <c r="AJ4" s="216" t="s">
        <v>31</v>
      </c>
      <c r="AK4" s="216" t="s">
        <v>32</v>
      </c>
      <c r="AL4" s="216" t="s">
        <v>33</v>
      </c>
      <c r="AM4" s="216" t="s">
        <v>1258</v>
      </c>
      <c r="AN4" s="216" t="s">
        <v>851</v>
      </c>
      <c r="AO4" s="216" t="s">
        <v>852</v>
      </c>
      <c r="AP4" s="710" t="s">
        <v>39</v>
      </c>
      <c r="AQ4" s="216" t="s">
        <v>428</v>
      </c>
      <c r="AR4" s="216" t="s">
        <v>1259</v>
      </c>
      <c r="AS4" s="216" t="s">
        <v>853</v>
      </c>
      <c r="AT4" s="216" t="s">
        <v>854</v>
      </c>
      <c r="AU4" s="216" t="s">
        <v>855</v>
      </c>
      <c r="AV4" s="216" t="s">
        <v>856</v>
      </c>
      <c r="AW4" s="710" t="s">
        <v>1260</v>
      </c>
      <c r="AX4" s="710" t="s">
        <v>1261</v>
      </c>
      <c r="AY4" s="710" t="s">
        <v>858</v>
      </c>
      <c r="AZ4" s="710" t="s">
        <v>859</v>
      </c>
      <c r="BA4" s="710" t="s">
        <v>860</v>
      </c>
      <c r="BB4" s="710" t="s">
        <v>861</v>
      </c>
      <c r="BC4" s="710" t="s">
        <v>1262</v>
      </c>
      <c r="BD4" s="710" t="s">
        <v>862</v>
      </c>
      <c r="BF4" s="209" t="s">
        <v>925</v>
      </c>
      <c r="BG4" s="379" t="s">
        <v>924</v>
      </c>
      <c r="BH4" s="438" t="s">
        <v>926</v>
      </c>
    </row>
    <row r="5" spans="2:61" ht="20.100000000000001" customHeight="1" x14ac:dyDescent="0.4">
      <c r="B5" s="11">
        <v>1</v>
      </c>
      <c r="C5" s="8" t="s">
        <v>844</v>
      </c>
      <c r="D5" s="422">
        <v>2790</v>
      </c>
      <c r="E5" s="422">
        <v>6068</v>
      </c>
      <c r="F5" s="422">
        <v>166</v>
      </c>
      <c r="G5" s="422">
        <v>31</v>
      </c>
      <c r="H5" s="422">
        <v>0</v>
      </c>
      <c r="I5" s="422">
        <v>0</v>
      </c>
      <c r="J5" s="422">
        <v>84539</v>
      </c>
      <c r="K5" s="422">
        <v>45</v>
      </c>
      <c r="L5" s="422">
        <v>62</v>
      </c>
      <c r="M5" s="422">
        <v>0</v>
      </c>
      <c r="N5" s="422">
        <v>101</v>
      </c>
      <c r="O5" s="422">
        <v>0</v>
      </c>
      <c r="P5" s="422">
        <v>6179</v>
      </c>
      <c r="Q5" s="422">
        <v>450</v>
      </c>
      <c r="R5" s="422">
        <v>3</v>
      </c>
      <c r="S5" s="422">
        <v>3</v>
      </c>
      <c r="T5" s="422">
        <v>0</v>
      </c>
      <c r="U5" s="422">
        <v>0</v>
      </c>
      <c r="V5" s="422">
        <v>0</v>
      </c>
      <c r="W5" s="422">
        <v>0</v>
      </c>
      <c r="X5" s="422">
        <v>532</v>
      </c>
      <c r="Y5" s="422">
        <v>2305</v>
      </c>
      <c r="Z5" s="422">
        <v>0</v>
      </c>
      <c r="AA5" s="422">
        <v>0</v>
      </c>
      <c r="AB5" s="422">
        <v>0</v>
      </c>
      <c r="AC5" s="422">
        <v>220</v>
      </c>
      <c r="AD5" s="422">
        <v>0</v>
      </c>
      <c r="AE5" s="422">
        <v>3</v>
      </c>
      <c r="AF5" s="422">
        <v>14</v>
      </c>
      <c r="AG5" s="422">
        <v>0</v>
      </c>
      <c r="AH5" s="422">
        <v>34</v>
      </c>
      <c r="AI5" s="422">
        <v>870</v>
      </c>
      <c r="AJ5" s="422">
        <v>2142</v>
      </c>
      <c r="AK5" s="422">
        <v>136</v>
      </c>
      <c r="AL5" s="422">
        <v>22</v>
      </c>
      <c r="AM5" s="422">
        <v>12631</v>
      </c>
      <c r="AN5" s="422">
        <v>0</v>
      </c>
      <c r="AO5" s="422">
        <v>0</v>
      </c>
      <c r="AP5" s="423">
        <v>119346</v>
      </c>
      <c r="AQ5" s="422">
        <v>872</v>
      </c>
      <c r="AR5" s="422">
        <v>54308</v>
      </c>
      <c r="AS5" s="422">
        <v>0</v>
      </c>
      <c r="AT5" s="422">
        <v>0</v>
      </c>
      <c r="AU5" s="422">
        <v>118</v>
      </c>
      <c r="AV5" s="422">
        <v>-1339</v>
      </c>
      <c r="AW5" s="423">
        <v>53959</v>
      </c>
      <c r="AX5" s="423">
        <v>173305</v>
      </c>
      <c r="AY5" s="423">
        <v>44241</v>
      </c>
      <c r="AZ5" s="423">
        <v>98200</v>
      </c>
      <c r="BA5" s="423">
        <v>217546</v>
      </c>
      <c r="BB5" s="423">
        <v>-106114</v>
      </c>
      <c r="BC5" s="423">
        <v>-7914</v>
      </c>
      <c r="BD5" s="423">
        <v>111432</v>
      </c>
      <c r="BF5" s="428">
        <f>BB5*-1/AX5</f>
        <v>0.61229624073165811</v>
      </c>
      <c r="BG5" s="429">
        <f>1-BF5</f>
        <v>0.38770375926834189</v>
      </c>
      <c r="BH5" s="428">
        <f>AR5/$AR$43</f>
        <v>1.0612978248944575E-2</v>
      </c>
    </row>
    <row r="6" spans="2:61" ht="20.100000000000001" customHeight="1" x14ac:dyDescent="0.4">
      <c r="B6" s="11">
        <v>2</v>
      </c>
      <c r="C6" s="8" t="s">
        <v>1</v>
      </c>
      <c r="D6" s="422">
        <v>810</v>
      </c>
      <c r="E6" s="422">
        <v>9844</v>
      </c>
      <c r="F6" s="422">
        <v>500</v>
      </c>
      <c r="G6" s="422">
        <v>0</v>
      </c>
      <c r="H6" s="422">
        <v>0</v>
      </c>
      <c r="I6" s="422">
        <v>0</v>
      </c>
      <c r="J6" s="422">
        <v>37355</v>
      </c>
      <c r="K6" s="422">
        <v>1</v>
      </c>
      <c r="L6" s="422">
        <v>0</v>
      </c>
      <c r="M6" s="422">
        <v>0</v>
      </c>
      <c r="N6" s="422">
        <v>3</v>
      </c>
      <c r="O6" s="422">
        <v>0</v>
      </c>
      <c r="P6" s="422">
        <v>0</v>
      </c>
      <c r="Q6" s="422">
        <v>40</v>
      </c>
      <c r="R6" s="422">
        <v>0</v>
      </c>
      <c r="S6" s="422">
        <v>0</v>
      </c>
      <c r="T6" s="422">
        <v>0</v>
      </c>
      <c r="U6" s="422">
        <v>0</v>
      </c>
      <c r="V6" s="422">
        <v>0</v>
      </c>
      <c r="W6" s="422">
        <v>0</v>
      </c>
      <c r="X6" s="422">
        <v>0</v>
      </c>
      <c r="Y6" s="422">
        <v>0</v>
      </c>
      <c r="Z6" s="422">
        <v>0</v>
      </c>
      <c r="AA6" s="422">
        <v>0</v>
      </c>
      <c r="AB6" s="422">
        <v>0</v>
      </c>
      <c r="AC6" s="422">
        <v>0</v>
      </c>
      <c r="AD6" s="422">
        <v>0</v>
      </c>
      <c r="AE6" s="422">
        <v>0</v>
      </c>
      <c r="AF6" s="422">
        <v>2</v>
      </c>
      <c r="AG6" s="422">
        <v>0</v>
      </c>
      <c r="AH6" s="422">
        <v>3</v>
      </c>
      <c r="AI6" s="422">
        <v>607</v>
      </c>
      <c r="AJ6" s="422">
        <v>334</v>
      </c>
      <c r="AK6" s="422">
        <v>0</v>
      </c>
      <c r="AL6" s="422">
        <v>0</v>
      </c>
      <c r="AM6" s="422">
        <v>2938</v>
      </c>
      <c r="AN6" s="422">
        <v>0</v>
      </c>
      <c r="AO6" s="422">
        <v>0</v>
      </c>
      <c r="AP6" s="423">
        <v>52437</v>
      </c>
      <c r="AQ6" s="422">
        <v>0</v>
      </c>
      <c r="AR6" s="422">
        <v>4069</v>
      </c>
      <c r="AS6" s="422">
        <v>0</v>
      </c>
      <c r="AT6" s="422">
        <v>0</v>
      </c>
      <c r="AU6" s="422">
        <v>1609</v>
      </c>
      <c r="AV6" s="422">
        <v>-111</v>
      </c>
      <c r="AW6" s="423">
        <v>5567</v>
      </c>
      <c r="AX6" s="423">
        <v>58004</v>
      </c>
      <c r="AY6" s="423">
        <v>38831</v>
      </c>
      <c r="AZ6" s="423">
        <v>44398</v>
      </c>
      <c r="BA6" s="423">
        <v>96835</v>
      </c>
      <c r="BB6" s="423">
        <v>-19089</v>
      </c>
      <c r="BC6" s="423">
        <v>25309</v>
      </c>
      <c r="BD6" s="423">
        <v>77746</v>
      </c>
      <c r="BF6" s="428">
        <f t="shared" ref="BF6:BF43" si="0">BB6*-1/AX6</f>
        <v>0.32909799324184541</v>
      </c>
      <c r="BG6" s="429">
        <f t="shared" ref="BG6:BG43" si="1">1-BF6</f>
        <v>0.67090200675815459</v>
      </c>
      <c r="BH6" s="428">
        <f t="shared" ref="BH6:BH43" si="2">AR6/$AR$43</f>
        <v>7.9517213845023708E-4</v>
      </c>
    </row>
    <row r="7" spans="2:61" ht="20.100000000000001" customHeight="1" x14ac:dyDescent="0.4">
      <c r="B7" s="11">
        <v>3</v>
      </c>
      <c r="C7" s="8" t="s">
        <v>2</v>
      </c>
      <c r="D7" s="422">
        <v>8971</v>
      </c>
      <c r="E7" s="422">
        <v>2593</v>
      </c>
      <c r="F7" s="422">
        <v>0</v>
      </c>
      <c r="G7" s="422">
        <v>0</v>
      </c>
      <c r="H7" s="422">
        <v>0</v>
      </c>
      <c r="I7" s="422">
        <v>0</v>
      </c>
      <c r="J7" s="422">
        <v>0</v>
      </c>
      <c r="K7" s="422">
        <v>0</v>
      </c>
      <c r="L7" s="422">
        <v>0</v>
      </c>
      <c r="M7" s="422">
        <v>0</v>
      </c>
      <c r="N7" s="422">
        <v>0</v>
      </c>
      <c r="O7" s="422">
        <v>0</v>
      </c>
      <c r="P7" s="422">
        <v>0</v>
      </c>
      <c r="Q7" s="422">
        <v>0</v>
      </c>
      <c r="R7" s="422">
        <v>0</v>
      </c>
      <c r="S7" s="422">
        <v>0</v>
      </c>
      <c r="T7" s="422">
        <v>0</v>
      </c>
      <c r="U7" s="422">
        <v>0</v>
      </c>
      <c r="V7" s="422">
        <v>0</v>
      </c>
      <c r="W7" s="422">
        <v>0</v>
      </c>
      <c r="X7" s="422">
        <v>0</v>
      </c>
      <c r="Y7" s="422">
        <v>0</v>
      </c>
      <c r="Z7" s="422">
        <v>0</v>
      </c>
      <c r="AA7" s="422">
        <v>0</v>
      </c>
      <c r="AB7" s="422">
        <v>0</v>
      </c>
      <c r="AC7" s="422">
        <v>0</v>
      </c>
      <c r="AD7" s="422">
        <v>0</v>
      </c>
      <c r="AE7" s="422">
        <v>0</v>
      </c>
      <c r="AF7" s="422">
        <v>0</v>
      </c>
      <c r="AG7" s="422">
        <v>0</v>
      </c>
      <c r="AH7" s="422">
        <v>0</v>
      </c>
      <c r="AI7" s="422">
        <v>218</v>
      </c>
      <c r="AJ7" s="422">
        <v>0</v>
      </c>
      <c r="AK7" s="422">
        <v>0</v>
      </c>
      <c r="AL7" s="422">
        <v>0</v>
      </c>
      <c r="AM7" s="422">
        <v>29</v>
      </c>
      <c r="AN7" s="422">
        <v>0</v>
      </c>
      <c r="AO7" s="422">
        <v>0</v>
      </c>
      <c r="AP7" s="423">
        <v>11811</v>
      </c>
      <c r="AQ7" s="422">
        <v>0</v>
      </c>
      <c r="AR7" s="422">
        <v>7161</v>
      </c>
      <c r="AS7" s="422">
        <v>0</v>
      </c>
      <c r="AT7" s="422">
        <v>0</v>
      </c>
      <c r="AU7" s="422">
        <v>0</v>
      </c>
      <c r="AV7" s="422">
        <v>0</v>
      </c>
      <c r="AW7" s="423">
        <v>7161</v>
      </c>
      <c r="AX7" s="423">
        <v>18972</v>
      </c>
      <c r="AY7" s="423">
        <v>2522</v>
      </c>
      <c r="AZ7" s="423">
        <v>9683</v>
      </c>
      <c r="BA7" s="423">
        <v>21494</v>
      </c>
      <c r="BB7" s="423">
        <v>0</v>
      </c>
      <c r="BC7" s="423">
        <v>9683</v>
      </c>
      <c r="BD7" s="423">
        <v>21494</v>
      </c>
      <c r="BF7" s="428">
        <f t="shared" si="0"/>
        <v>0</v>
      </c>
      <c r="BG7" s="429">
        <f t="shared" si="1"/>
        <v>1</v>
      </c>
      <c r="BH7" s="428">
        <f t="shared" si="2"/>
        <v>1.3994169779902059E-3</v>
      </c>
    </row>
    <row r="8" spans="2:61" ht="20.100000000000001" customHeight="1" x14ac:dyDescent="0.4">
      <c r="B8" s="11">
        <v>4</v>
      </c>
      <c r="C8" s="8" t="s">
        <v>3</v>
      </c>
      <c r="D8" s="422">
        <v>15</v>
      </c>
      <c r="E8" s="422">
        <v>0</v>
      </c>
      <c r="F8" s="422">
        <v>0</v>
      </c>
      <c r="G8" s="422">
        <v>2286</v>
      </c>
      <c r="H8" s="422">
        <v>10</v>
      </c>
      <c r="I8" s="422">
        <v>0</v>
      </c>
      <c r="J8" s="422">
        <v>331</v>
      </c>
      <c r="K8" s="422">
        <v>0</v>
      </c>
      <c r="L8" s="422">
        <v>6534</v>
      </c>
      <c r="M8" s="422">
        <v>0</v>
      </c>
      <c r="N8" s="422">
        <v>48</v>
      </c>
      <c r="O8" s="422">
        <v>0</v>
      </c>
      <c r="P8" s="422">
        <v>0</v>
      </c>
      <c r="Q8" s="422">
        <v>36</v>
      </c>
      <c r="R8" s="422">
        <v>0</v>
      </c>
      <c r="S8" s="422">
        <v>0</v>
      </c>
      <c r="T8" s="422">
        <v>0</v>
      </c>
      <c r="U8" s="422">
        <v>0</v>
      </c>
      <c r="V8" s="422">
        <v>0</v>
      </c>
      <c r="W8" s="422">
        <v>0</v>
      </c>
      <c r="X8" s="422">
        <v>26</v>
      </c>
      <c r="Y8" s="422">
        <v>101</v>
      </c>
      <c r="Z8" s="422">
        <v>0</v>
      </c>
      <c r="AA8" s="422">
        <v>0</v>
      </c>
      <c r="AB8" s="422">
        <v>0</v>
      </c>
      <c r="AC8" s="422">
        <v>0</v>
      </c>
      <c r="AD8" s="422">
        <v>0</v>
      </c>
      <c r="AE8" s="422">
        <v>0</v>
      </c>
      <c r="AF8" s="422">
        <v>0</v>
      </c>
      <c r="AG8" s="422">
        <v>0</v>
      </c>
      <c r="AH8" s="422">
        <v>5</v>
      </c>
      <c r="AI8" s="422">
        <v>37</v>
      </c>
      <c r="AJ8" s="422">
        <v>66</v>
      </c>
      <c r="AK8" s="422">
        <v>0</v>
      </c>
      <c r="AL8" s="422">
        <v>0</v>
      </c>
      <c r="AM8" s="422">
        <v>975</v>
      </c>
      <c r="AN8" s="422">
        <v>0</v>
      </c>
      <c r="AO8" s="422">
        <v>0</v>
      </c>
      <c r="AP8" s="423">
        <v>10470</v>
      </c>
      <c r="AQ8" s="422">
        <v>54</v>
      </c>
      <c r="AR8" s="422">
        <v>3141</v>
      </c>
      <c r="AS8" s="422">
        <v>0</v>
      </c>
      <c r="AT8" s="422">
        <v>0</v>
      </c>
      <c r="AU8" s="422">
        <v>0</v>
      </c>
      <c r="AV8" s="422">
        <v>3931</v>
      </c>
      <c r="AW8" s="423">
        <v>7126</v>
      </c>
      <c r="AX8" s="423">
        <v>17596</v>
      </c>
      <c r="AY8" s="423">
        <v>3357</v>
      </c>
      <c r="AZ8" s="423">
        <v>10483</v>
      </c>
      <c r="BA8" s="423">
        <v>20953</v>
      </c>
      <c r="BB8" s="423">
        <v>-4976</v>
      </c>
      <c r="BC8" s="423">
        <v>5507</v>
      </c>
      <c r="BD8" s="423">
        <v>15977</v>
      </c>
      <c r="BF8" s="428">
        <f t="shared" si="0"/>
        <v>0.28279154353262104</v>
      </c>
      <c r="BG8" s="429">
        <f t="shared" si="1"/>
        <v>0.71720845646737896</v>
      </c>
      <c r="BH8" s="428">
        <f t="shared" si="2"/>
        <v>6.1382051778623604E-4</v>
      </c>
    </row>
    <row r="9" spans="2:61" ht="20.100000000000001" customHeight="1" x14ac:dyDescent="0.4">
      <c r="B9" s="11">
        <v>5</v>
      </c>
      <c r="C9" s="8" t="s">
        <v>4</v>
      </c>
      <c r="D9" s="422">
        <v>0</v>
      </c>
      <c r="E9" s="422">
        <v>0</v>
      </c>
      <c r="F9" s="422">
        <v>0</v>
      </c>
      <c r="G9" s="422">
        <v>0</v>
      </c>
      <c r="H9" s="422">
        <v>2072</v>
      </c>
      <c r="I9" s="422">
        <v>0</v>
      </c>
      <c r="J9" s="422">
        <v>66043</v>
      </c>
      <c r="K9" s="422">
        <v>0</v>
      </c>
      <c r="L9" s="422">
        <v>0</v>
      </c>
      <c r="M9" s="422">
        <v>0</v>
      </c>
      <c r="N9" s="422">
        <v>3</v>
      </c>
      <c r="O9" s="422">
        <v>0</v>
      </c>
      <c r="P9" s="422">
        <v>0</v>
      </c>
      <c r="Q9" s="422">
        <v>18</v>
      </c>
      <c r="R9" s="422">
        <v>0</v>
      </c>
      <c r="S9" s="422">
        <v>0</v>
      </c>
      <c r="T9" s="422">
        <v>0</v>
      </c>
      <c r="U9" s="422">
        <v>0</v>
      </c>
      <c r="V9" s="422">
        <v>0</v>
      </c>
      <c r="W9" s="422">
        <v>0</v>
      </c>
      <c r="X9" s="422">
        <v>0</v>
      </c>
      <c r="Y9" s="422">
        <v>0</v>
      </c>
      <c r="Z9" s="422">
        <v>0</v>
      </c>
      <c r="AA9" s="422">
        <v>0</v>
      </c>
      <c r="AB9" s="422">
        <v>0</v>
      </c>
      <c r="AC9" s="422">
        <v>0</v>
      </c>
      <c r="AD9" s="422">
        <v>0</v>
      </c>
      <c r="AE9" s="422">
        <v>0</v>
      </c>
      <c r="AF9" s="422">
        <v>2</v>
      </c>
      <c r="AG9" s="422">
        <v>0</v>
      </c>
      <c r="AH9" s="422">
        <v>7</v>
      </c>
      <c r="AI9" s="422">
        <v>40</v>
      </c>
      <c r="AJ9" s="422">
        <v>587</v>
      </c>
      <c r="AK9" s="422">
        <v>0</v>
      </c>
      <c r="AL9" s="422">
        <v>0</v>
      </c>
      <c r="AM9" s="422">
        <v>3472</v>
      </c>
      <c r="AN9" s="422">
        <v>0</v>
      </c>
      <c r="AO9" s="422">
        <v>0</v>
      </c>
      <c r="AP9" s="423">
        <v>72244</v>
      </c>
      <c r="AQ9" s="422">
        <v>251</v>
      </c>
      <c r="AR9" s="422">
        <v>5636</v>
      </c>
      <c r="AS9" s="422">
        <v>0</v>
      </c>
      <c r="AT9" s="422">
        <v>0</v>
      </c>
      <c r="AU9" s="422">
        <v>0</v>
      </c>
      <c r="AV9" s="422">
        <v>293</v>
      </c>
      <c r="AW9" s="423">
        <v>6180</v>
      </c>
      <c r="AX9" s="423">
        <v>78424</v>
      </c>
      <c r="AY9" s="423">
        <v>57071</v>
      </c>
      <c r="AZ9" s="423">
        <v>63251</v>
      </c>
      <c r="BA9" s="423">
        <v>135495</v>
      </c>
      <c r="BB9" s="423">
        <v>-60665</v>
      </c>
      <c r="BC9" s="423">
        <v>2586</v>
      </c>
      <c r="BD9" s="423">
        <v>74830</v>
      </c>
      <c r="BF9" s="428">
        <f t="shared" si="0"/>
        <v>0.77355146383760076</v>
      </c>
      <c r="BG9" s="429">
        <f t="shared" si="1"/>
        <v>0.22644853616239924</v>
      </c>
      <c r="BH9" s="428">
        <f t="shared" si="2"/>
        <v>1.1013984203257646E-3</v>
      </c>
    </row>
    <row r="10" spans="2:61" ht="20.100000000000001" customHeight="1" x14ac:dyDescent="0.4">
      <c r="B10" s="11">
        <v>6</v>
      </c>
      <c r="C10" s="8" t="s">
        <v>5</v>
      </c>
      <c r="D10" s="422">
        <v>0</v>
      </c>
      <c r="E10" s="422">
        <v>2</v>
      </c>
      <c r="F10" s="422">
        <v>0</v>
      </c>
      <c r="G10" s="422">
        <v>5</v>
      </c>
      <c r="H10" s="422">
        <v>0</v>
      </c>
      <c r="I10" s="422">
        <v>6</v>
      </c>
      <c r="J10" s="422">
        <v>157</v>
      </c>
      <c r="K10" s="422">
        <v>1</v>
      </c>
      <c r="L10" s="422">
        <v>2673</v>
      </c>
      <c r="M10" s="422">
        <v>0</v>
      </c>
      <c r="N10" s="422">
        <v>873</v>
      </c>
      <c r="O10" s="422">
        <v>275000</v>
      </c>
      <c r="P10" s="422">
        <v>38</v>
      </c>
      <c r="Q10" s="422">
        <v>83</v>
      </c>
      <c r="R10" s="422">
        <v>6398</v>
      </c>
      <c r="S10" s="422">
        <v>3499</v>
      </c>
      <c r="T10" s="422">
        <v>30</v>
      </c>
      <c r="U10" s="422">
        <v>8</v>
      </c>
      <c r="V10" s="422">
        <v>92</v>
      </c>
      <c r="W10" s="422">
        <v>60</v>
      </c>
      <c r="X10" s="422">
        <v>1830</v>
      </c>
      <c r="Y10" s="422">
        <v>20190</v>
      </c>
      <c r="Z10" s="422">
        <v>64422</v>
      </c>
      <c r="AA10" s="422">
        <v>0</v>
      </c>
      <c r="AB10" s="422">
        <v>0</v>
      </c>
      <c r="AC10" s="422">
        <v>6</v>
      </c>
      <c r="AD10" s="422">
        <v>1</v>
      </c>
      <c r="AE10" s="422">
        <v>2</v>
      </c>
      <c r="AF10" s="422">
        <v>3</v>
      </c>
      <c r="AG10" s="422">
        <v>0</v>
      </c>
      <c r="AH10" s="422">
        <v>12</v>
      </c>
      <c r="AI10" s="422">
        <v>28</v>
      </c>
      <c r="AJ10" s="422">
        <v>11</v>
      </c>
      <c r="AK10" s="422">
        <v>6</v>
      </c>
      <c r="AL10" s="422">
        <v>17</v>
      </c>
      <c r="AM10" s="422">
        <v>11</v>
      </c>
      <c r="AN10" s="422">
        <v>0</v>
      </c>
      <c r="AO10" s="422">
        <v>17</v>
      </c>
      <c r="AP10" s="423">
        <v>375481</v>
      </c>
      <c r="AQ10" s="422">
        <v>-93</v>
      </c>
      <c r="AR10" s="422">
        <v>-120</v>
      </c>
      <c r="AS10" s="422">
        <v>0</v>
      </c>
      <c r="AT10" s="422">
        <v>0</v>
      </c>
      <c r="AU10" s="422">
        <v>-122</v>
      </c>
      <c r="AV10" s="422">
        <v>28</v>
      </c>
      <c r="AW10" s="423">
        <v>-307</v>
      </c>
      <c r="AX10" s="423">
        <v>375174</v>
      </c>
      <c r="AY10" s="423">
        <v>5722</v>
      </c>
      <c r="AZ10" s="423">
        <v>5415</v>
      </c>
      <c r="BA10" s="423">
        <v>380896</v>
      </c>
      <c r="BB10" s="423">
        <v>-358448</v>
      </c>
      <c r="BC10" s="423">
        <v>-353033</v>
      </c>
      <c r="BD10" s="423">
        <v>22448</v>
      </c>
      <c r="BF10" s="428">
        <f t="shared" si="0"/>
        <v>0.95541801937234461</v>
      </c>
      <c r="BG10" s="429">
        <f t="shared" si="1"/>
        <v>4.4581980627655393E-2</v>
      </c>
      <c r="BH10" s="428">
        <f t="shared" si="2"/>
        <v>-2.3450640603103574E-5</v>
      </c>
      <c r="BI10" s="2"/>
    </row>
    <row r="11" spans="2:61" ht="20.100000000000001" customHeight="1" x14ac:dyDescent="0.4">
      <c r="B11" s="11">
        <v>7</v>
      </c>
      <c r="C11" s="8" t="s">
        <v>6</v>
      </c>
      <c r="D11" s="422">
        <v>1072</v>
      </c>
      <c r="E11" s="422">
        <v>26998</v>
      </c>
      <c r="F11" s="422">
        <v>438</v>
      </c>
      <c r="G11" s="422">
        <v>393</v>
      </c>
      <c r="H11" s="422">
        <v>6309</v>
      </c>
      <c r="I11" s="422">
        <v>0</v>
      </c>
      <c r="J11" s="422">
        <v>127293</v>
      </c>
      <c r="K11" s="422">
        <v>9</v>
      </c>
      <c r="L11" s="422">
        <v>1040</v>
      </c>
      <c r="M11" s="422">
        <v>0</v>
      </c>
      <c r="N11" s="422">
        <v>927</v>
      </c>
      <c r="O11" s="422">
        <v>2</v>
      </c>
      <c r="P11" s="422">
        <v>1</v>
      </c>
      <c r="Q11" s="422">
        <v>361</v>
      </c>
      <c r="R11" s="422">
        <v>38</v>
      </c>
      <c r="S11" s="422">
        <v>0</v>
      </c>
      <c r="T11" s="422">
        <v>0</v>
      </c>
      <c r="U11" s="422">
        <v>0</v>
      </c>
      <c r="V11" s="422">
        <v>0</v>
      </c>
      <c r="W11" s="422">
        <v>0</v>
      </c>
      <c r="X11" s="422">
        <v>0</v>
      </c>
      <c r="Y11" s="422">
        <v>101</v>
      </c>
      <c r="Z11" s="422">
        <v>0</v>
      </c>
      <c r="AA11" s="422">
        <v>0</v>
      </c>
      <c r="AB11" s="422">
        <v>0</v>
      </c>
      <c r="AC11" s="422">
        <v>276</v>
      </c>
      <c r="AD11" s="422">
        <v>0</v>
      </c>
      <c r="AE11" s="422">
        <v>0</v>
      </c>
      <c r="AF11" s="422">
        <v>74</v>
      </c>
      <c r="AG11" s="422">
        <v>0</v>
      </c>
      <c r="AH11" s="422">
        <v>348</v>
      </c>
      <c r="AI11" s="422">
        <v>4476</v>
      </c>
      <c r="AJ11" s="422">
        <v>9305</v>
      </c>
      <c r="AK11" s="422">
        <v>92</v>
      </c>
      <c r="AL11" s="422">
        <v>3</v>
      </c>
      <c r="AM11" s="422">
        <v>120423</v>
      </c>
      <c r="AN11" s="422">
        <v>0</v>
      </c>
      <c r="AO11" s="422">
        <v>251</v>
      </c>
      <c r="AP11" s="423">
        <v>300230</v>
      </c>
      <c r="AQ11" s="422">
        <v>15098</v>
      </c>
      <c r="AR11" s="422">
        <v>485494</v>
      </c>
      <c r="AS11" s="422">
        <v>0</v>
      </c>
      <c r="AT11" s="422">
        <v>0</v>
      </c>
      <c r="AU11" s="422">
        <v>0</v>
      </c>
      <c r="AV11" s="422">
        <v>1352</v>
      </c>
      <c r="AW11" s="423">
        <v>501944</v>
      </c>
      <c r="AX11" s="423">
        <v>802174</v>
      </c>
      <c r="AY11" s="423">
        <v>553625</v>
      </c>
      <c r="AZ11" s="423">
        <v>1055569</v>
      </c>
      <c r="BA11" s="423">
        <v>1355799</v>
      </c>
      <c r="BB11" s="423">
        <v>-621316</v>
      </c>
      <c r="BC11" s="423">
        <v>434253</v>
      </c>
      <c r="BD11" s="423">
        <v>734483</v>
      </c>
      <c r="BF11" s="428">
        <f t="shared" si="0"/>
        <v>0.77454018704171412</v>
      </c>
      <c r="BG11" s="429">
        <f t="shared" si="1"/>
        <v>0.22545981295828588</v>
      </c>
      <c r="BH11" s="428">
        <f t="shared" si="2"/>
        <v>9.4876210908026393E-2</v>
      </c>
    </row>
    <row r="12" spans="2:61" ht="20.100000000000001" customHeight="1" x14ac:dyDescent="0.4">
      <c r="B12" s="11">
        <v>8</v>
      </c>
      <c r="C12" s="8" t="s">
        <v>7</v>
      </c>
      <c r="D12" s="422">
        <v>680</v>
      </c>
      <c r="E12" s="422">
        <v>50</v>
      </c>
      <c r="F12" s="422">
        <v>112</v>
      </c>
      <c r="G12" s="422">
        <v>29</v>
      </c>
      <c r="H12" s="422">
        <v>1646</v>
      </c>
      <c r="I12" s="422">
        <v>95</v>
      </c>
      <c r="J12" s="422">
        <v>738</v>
      </c>
      <c r="K12" s="422">
        <v>4641</v>
      </c>
      <c r="L12" s="422">
        <v>757</v>
      </c>
      <c r="M12" s="422">
        <v>54</v>
      </c>
      <c r="N12" s="422">
        <v>84</v>
      </c>
      <c r="O12" s="422">
        <v>10</v>
      </c>
      <c r="P12" s="422">
        <v>1657</v>
      </c>
      <c r="Q12" s="422">
        <v>387</v>
      </c>
      <c r="R12" s="422">
        <v>249</v>
      </c>
      <c r="S12" s="422">
        <v>190</v>
      </c>
      <c r="T12" s="422">
        <v>179</v>
      </c>
      <c r="U12" s="422">
        <v>917</v>
      </c>
      <c r="V12" s="422">
        <v>2176</v>
      </c>
      <c r="W12" s="422">
        <v>942</v>
      </c>
      <c r="X12" s="422">
        <v>4674</v>
      </c>
      <c r="Y12" s="422">
        <v>1874</v>
      </c>
      <c r="Z12" s="422">
        <v>29</v>
      </c>
      <c r="AA12" s="422">
        <v>90</v>
      </c>
      <c r="AB12" s="422">
        <v>155</v>
      </c>
      <c r="AC12" s="422">
        <v>8187</v>
      </c>
      <c r="AD12" s="422">
        <v>664</v>
      </c>
      <c r="AE12" s="422">
        <v>35</v>
      </c>
      <c r="AF12" s="422">
        <v>1304</v>
      </c>
      <c r="AG12" s="422">
        <v>551</v>
      </c>
      <c r="AH12" s="422">
        <v>3158</v>
      </c>
      <c r="AI12" s="422">
        <v>412</v>
      </c>
      <c r="AJ12" s="422">
        <v>3146</v>
      </c>
      <c r="AK12" s="422">
        <v>2157</v>
      </c>
      <c r="AL12" s="422">
        <v>3044</v>
      </c>
      <c r="AM12" s="422">
        <v>3266</v>
      </c>
      <c r="AN12" s="422">
        <v>495</v>
      </c>
      <c r="AO12" s="422">
        <v>41</v>
      </c>
      <c r="AP12" s="423">
        <v>48875</v>
      </c>
      <c r="AQ12" s="422">
        <v>1915</v>
      </c>
      <c r="AR12" s="422">
        <v>69303</v>
      </c>
      <c r="AS12" s="422">
        <v>0</v>
      </c>
      <c r="AT12" s="422">
        <v>36</v>
      </c>
      <c r="AU12" s="422">
        <v>1624</v>
      </c>
      <c r="AV12" s="422">
        <v>2919</v>
      </c>
      <c r="AW12" s="423">
        <v>75797</v>
      </c>
      <c r="AX12" s="423">
        <v>124672</v>
      </c>
      <c r="AY12" s="423">
        <v>11991</v>
      </c>
      <c r="AZ12" s="423">
        <v>87788</v>
      </c>
      <c r="BA12" s="423">
        <v>136663</v>
      </c>
      <c r="BB12" s="423">
        <v>-117946</v>
      </c>
      <c r="BC12" s="423">
        <v>-30158</v>
      </c>
      <c r="BD12" s="423">
        <v>18717</v>
      </c>
      <c r="BF12" s="428">
        <f t="shared" si="0"/>
        <v>0.94605043634496921</v>
      </c>
      <c r="BG12" s="429">
        <f t="shared" si="1"/>
        <v>5.3949563655030786E-2</v>
      </c>
      <c r="BH12" s="428">
        <f t="shared" si="2"/>
        <v>1.3543331214307392E-2</v>
      </c>
    </row>
    <row r="13" spans="2:61" ht="20.100000000000001" customHeight="1" x14ac:dyDescent="0.4">
      <c r="B13" s="11">
        <v>9</v>
      </c>
      <c r="C13" s="8" t="s">
        <v>8</v>
      </c>
      <c r="D13" s="422">
        <v>1994</v>
      </c>
      <c r="E13" s="422">
        <v>960</v>
      </c>
      <c r="F13" s="422">
        <v>859</v>
      </c>
      <c r="G13" s="422">
        <v>140</v>
      </c>
      <c r="H13" s="422">
        <v>239</v>
      </c>
      <c r="I13" s="422">
        <v>52</v>
      </c>
      <c r="J13" s="422">
        <v>10427</v>
      </c>
      <c r="K13" s="422">
        <v>136</v>
      </c>
      <c r="L13" s="422">
        <v>90351</v>
      </c>
      <c r="M13" s="422">
        <v>9020</v>
      </c>
      <c r="N13" s="422">
        <v>1079</v>
      </c>
      <c r="O13" s="422">
        <v>5</v>
      </c>
      <c r="P13" s="422">
        <v>749</v>
      </c>
      <c r="Q13" s="422">
        <v>4117</v>
      </c>
      <c r="R13" s="422">
        <v>1420</v>
      </c>
      <c r="S13" s="422">
        <v>381</v>
      </c>
      <c r="T13" s="422">
        <v>420</v>
      </c>
      <c r="U13" s="422">
        <v>602</v>
      </c>
      <c r="V13" s="422">
        <v>6659</v>
      </c>
      <c r="W13" s="422">
        <v>464</v>
      </c>
      <c r="X13" s="422">
        <v>85289</v>
      </c>
      <c r="Y13" s="422">
        <v>3642</v>
      </c>
      <c r="Z13" s="422">
        <v>474</v>
      </c>
      <c r="AA13" s="422">
        <v>263</v>
      </c>
      <c r="AB13" s="422">
        <v>291</v>
      </c>
      <c r="AC13" s="422">
        <v>15789</v>
      </c>
      <c r="AD13" s="422">
        <v>1878</v>
      </c>
      <c r="AE13" s="422">
        <v>569</v>
      </c>
      <c r="AF13" s="422">
        <v>1972</v>
      </c>
      <c r="AG13" s="422">
        <v>8201</v>
      </c>
      <c r="AH13" s="422">
        <v>1239</v>
      </c>
      <c r="AI13" s="422">
        <v>5168</v>
      </c>
      <c r="AJ13" s="422">
        <v>5946</v>
      </c>
      <c r="AK13" s="422">
        <v>1347</v>
      </c>
      <c r="AL13" s="422">
        <v>7040</v>
      </c>
      <c r="AM13" s="422">
        <v>5008</v>
      </c>
      <c r="AN13" s="422">
        <v>10972</v>
      </c>
      <c r="AO13" s="422">
        <v>99</v>
      </c>
      <c r="AP13" s="423">
        <v>285261</v>
      </c>
      <c r="AQ13" s="422">
        <v>1248</v>
      </c>
      <c r="AR13" s="422">
        <v>6897</v>
      </c>
      <c r="AS13" s="422">
        <v>45</v>
      </c>
      <c r="AT13" s="422">
        <v>614</v>
      </c>
      <c r="AU13" s="422">
        <v>3450</v>
      </c>
      <c r="AV13" s="422">
        <v>87</v>
      </c>
      <c r="AW13" s="423">
        <v>12341</v>
      </c>
      <c r="AX13" s="423">
        <v>297602</v>
      </c>
      <c r="AY13" s="423">
        <v>234812</v>
      </c>
      <c r="AZ13" s="423">
        <v>247153</v>
      </c>
      <c r="BA13" s="423">
        <v>532414</v>
      </c>
      <c r="BB13" s="423">
        <v>-260402</v>
      </c>
      <c r="BC13" s="423">
        <v>-13249</v>
      </c>
      <c r="BD13" s="423">
        <v>272012</v>
      </c>
      <c r="BF13" s="428">
        <f t="shared" si="0"/>
        <v>0.87500084004811796</v>
      </c>
      <c r="BG13" s="429">
        <f t="shared" si="1"/>
        <v>0.12499915995188204</v>
      </c>
      <c r="BH13" s="428">
        <f t="shared" si="2"/>
        <v>1.3478255686633781E-3</v>
      </c>
    </row>
    <row r="14" spans="2:61" ht="20.100000000000001" customHeight="1" x14ac:dyDescent="0.4">
      <c r="B14" s="439">
        <v>10</v>
      </c>
      <c r="C14" s="8" t="s">
        <v>9</v>
      </c>
      <c r="D14" s="422">
        <v>5</v>
      </c>
      <c r="E14" s="422">
        <v>0</v>
      </c>
      <c r="F14" s="422">
        <v>7</v>
      </c>
      <c r="G14" s="422">
        <v>0</v>
      </c>
      <c r="H14" s="422">
        <v>33</v>
      </c>
      <c r="I14" s="422">
        <v>7</v>
      </c>
      <c r="J14" s="422">
        <v>5254</v>
      </c>
      <c r="K14" s="422">
        <v>72</v>
      </c>
      <c r="L14" s="422">
        <v>317</v>
      </c>
      <c r="M14" s="422">
        <v>3364</v>
      </c>
      <c r="N14" s="422">
        <v>224</v>
      </c>
      <c r="O14" s="422">
        <v>10</v>
      </c>
      <c r="P14" s="422">
        <v>82</v>
      </c>
      <c r="Q14" s="422">
        <v>547</v>
      </c>
      <c r="R14" s="422">
        <v>58</v>
      </c>
      <c r="S14" s="422">
        <v>79</v>
      </c>
      <c r="T14" s="422">
        <v>71</v>
      </c>
      <c r="U14" s="422">
        <v>618</v>
      </c>
      <c r="V14" s="422">
        <v>2154</v>
      </c>
      <c r="W14" s="422">
        <v>470</v>
      </c>
      <c r="X14" s="422">
        <v>825</v>
      </c>
      <c r="Y14" s="422">
        <v>542</v>
      </c>
      <c r="Z14" s="422">
        <v>334</v>
      </c>
      <c r="AA14" s="422">
        <v>283</v>
      </c>
      <c r="AB14" s="422">
        <v>260</v>
      </c>
      <c r="AC14" s="422">
        <v>10992</v>
      </c>
      <c r="AD14" s="422">
        <v>6690</v>
      </c>
      <c r="AE14" s="422">
        <v>78</v>
      </c>
      <c r="AF14" s="422">
        <v>1931</v>
      </c>
      <c r="AG14" s="422">
        <v>8961</v>
      </c>
      <c r="AH14" s="422">
        <v>7381</v>
      </c>
      <c r="AI14" s="422">
        <v>9118</v>
      </c>
      <c r="AJ14" s="422">
        <v>3527</v>
      </c>
      <c r="AK14" s="422">
        <v>2752</v>
      </c>
      <c r="AL14" s="422">
        <v>6774</v>
      </c>
      <c r="AM14" s="422">
        <v>1617</v>
      </c>
      <c r="AN14" s="422">
        <v>0</v>
      </c>
      <c r="AO14" s="422">
        <v>5</v>
      </c>
      <c r="AP14" s="423">
        <v>75442</v>
      </c>
      <c r="AQ14" s="422">
        <v>292</v>
      </c>
      <c r="AR14" s="422">
        <v>841</v>
      </c>
      <c r="AS14" s="422">
        <v>0</v>
      </c>
      <c r="AT14" s="422">
        <v>0</v>
      </c>
      <c r="AU14" s="422">
        <v>0</v>
      </c>
      <c r="AV14" s="422">
        <v>-713</v>
      </c>
      <c r="AW14" s="423">
        <v>420</v>
      </c>
      <c r="AX14" s="423">
        <v>75862</v>
      </c>
      <c r="AY14" s="423">
        <v>45266</v>
      </c>
      <c r="AZ14" s="423">
        <v>45686</v>
      </c>
      <c r="BA14" s="423">
        <v>121128</v>
      </c>
      <c r="BB14" s="423">
        <v>-53351</v>
      </c>
      <c r="BC14" s="423">
        <v>-7665</v>
      </c>
      <c r="BD14" s="423">
        <v>67777</v>
      </c>
      <c r="BF14" s="428">
        <f t="shared" si="0"/>
        <v>0.70326382114892827</v>
      </c>
      <c r="BG14" s="429">
        <f t="shared" si="1"/>
        <v>0.29673617885107173</v>
      </c>
      <c r="BH14" s="428">
        <f t="shared" si="2"/>
        <v>1.6434990622675089E-4</v>
      </c>
    </row>
    <row r="15" spans="2:61" ht="20.100000000000001" customHeight="1" x14ac:dyDescent="0.4">
      <c r="B15" s="11">
        <v>11</v>
      </c>
      <c r="C15" s="8" t="s">
        <v>10</v>
      </c>
      <c r="D15" s="422">
        <v>11789</v>
      </c>
      <c r="E15" s="422">
        <v>769</v>
      </c>
      <c r="F15" s="422">
        <v>863</v>
      </c>
      <c r="G15" s="422">
        <v>10</v>
      </c>
      <c r="H15" s="422">
        <v>676</v>
      </c>
      <c r="I15" s="422">
        <v>368</v>
      </c>
      <c r="J15" s="422">
        <v>5475</v>
      </c>
      <c r="K15" s="422">
        <v>861</v>
      </c>
      <c r="L15" s="422">
        <v>11521</v>
      </c>
      <c r="M15" s="422">
        <v>2131</v>
      </c>
      <c r="N15" s="422">
        <v>35234</v>
      </c>
      <c r="O15" s="422">
        <v>1197</v>
      </c>
      <c r="P15" s="422">
        <v>29795</v>
      </c>
      <c r="Q15" s="422">
        <v>3384</v>
      </c>
      <c r="R15" s="422">
        <v>3601</v>
      </c>
      <c r="S15" s="422">
        <v>1574</v>
      </c>
      <c r="T15" s="422">
        <v>1119</v>
      </c>
      <c r="U15" s="422">
        <v>2922</v>
      </c>
      <c r="V15" s="422">
        <v>12228</v>
      </c>
      <c r="W15" s="422">
        <v>3716</v>
      </c>
      <c r="X15" s="422">
        <v>7888</v>
      </c>
      <c r="Y15" s="422">
        <v>3507</v>
      </c>
      <c r="Z15" s="422">
        <v>171</v>
      </c>
      <c r="AA15" s="422">
        <v>876</v>
      </c>
      <c r="AB15" s="422">
        <v>1162</v>
      </c>
      <c r="AC15" s="422">
        <v>17</v>
      </c>
      <c r="AD15" s="422">
        <v>10</v>
      </c>
      <c r="AE15" s="422">
        <v>49</v>
      </c>
      <c r="AF15" s="422">
        <v>356</v>
      </c>
      <c r="AG15" s="422">
        <v>802</v>
      </c>
      <c r="AH15" s="422">
        <v>927</v>
      </c>
      <c r="AI15" s="422">
        <v>5741</v>
      </c>
      <c r="AJ15" s="422">
        <v>155046</v>
      </c>
      <c r="AK15" s="422">
        <v>184</v>
      </c>
      <c r="AL15" s="422">
        <v>5625</v>
      </c>
      <c r="AM15" s="422">
        <v>5314</v>
      </c>
      <c r="AN15" s="422">
        <v>237</v>
      </c>
      <c r="AO15" s="422">
        <v>598</v>
      </c>
      <c r="AP15" s="423">
        <v>317743</v>
      </c>
      <c r="AQ15" s="422">
        <v>2996</v>
      </c>
      <c r="AR15" s="422">
        <v>37882</v>
      </c>
      <c r="AS15" s="422">
        <v>0</v>
      </c>
      <c r="AT15" s="422">
        <v>0</v>
      </c>
      <c r="AU15" s="422">
        <v>0</v>
      </c>
      <c r="AV15" s="422">
        <v>-5251</v>
      </c>
      <c r="AW15" s="423">
        <v>35627</v>
      </c>
      <c r="AX15" s="423">
        <v>353370</v>
      </c>
      <c r="AY15" s="423">
        <v>97205</v>
      </c>
      <c r="AZ15" s="423">
        <v>132832</v>
      </c>
      <c r="BA15" s="423">
        <v>450575</v>
      </c>
      <c r="BB15" s="423">
        <v>-335076</v>
      </c>
      <c r="BC15" s="423">
        <v>-202244</v>
      </c>
      <c r="BD15" s="423">
        <v>115499</v>
      </c>
      <c r="BF15" s="428">
        <f t="shared" si="0"/>
        <v>0.94822990067068513</v>
      </c>
      <c r="BG15" s="429">
        <f t="shared" si="1"/>
        <v>5.1770099329314867E-2</v>
      </c>
      <c r="BH15" s="428">
        <f t="shared" si="2"/>
        <v>7.4029763943897469E-3</v>
      </c>
    </row>
    <row r="16" spans="2:61" ht="20.100000000000001" customHeight="1" x14ac:dyDescent="0.4">
      <c r="B16" s="11">
        <v>12</v>
      </c>
      <c r="C16" s="8" t="s">
        <v>11</v>
      </c>
      <c r="D16" s="422">
        <v>1044</v>
      </c>
      <c r="E16" s="422">
        <v>88</v>
      </c>
      <c r="F16" s="422">
        <v>106</v>
      </c>
      <c r="G16" s="422">
        <v>161</v>
      </c>
      <c r="H16" s="422">
        <v>4076</v>
      </c>
      <c r="I16" s="422">
        <v>708</v>
      </c>
      <c r="J16" s="422">
        <v>2555</v>
      </c>
      <c r="K16" s="422">
        <v>31</v>
      </c>
      <c r="L16" s="422">
        <v>894</v>
      </c>
      <c r="M16" s="422">
        <v>115</v>
      </c>
      <c r="N16" s="422">
        <v>22149</v>
      </c>
      <c r="O16" s="422">
        <v>30960</v>
      </c>
      <c r="P16" s="422">
        <v>504</v>
      </c>
      <c r="Q16" s="422">
        <v>148</v>
      </c>
      <c r="R16" s="422">
        <v>2223</v>
      </c>
      <c r="S16" s="422">
        <v>2089</v>
      </c>
      <c r="T16" s="422">
        <v>477</v>
      </c>
      <c r="U16" s="422">
        <v>218</v>
      </c>
      <c r="V16" s="422">
        <v>752</v>
      </c>
      <c r="W16" s="422">
        <v>808</v>
      </c>
      <c r="X16" s="422">
        <v>3526</v>
      </c>
      <c r="Y16" s="422">
        <v>31968</v>
      </c>
      <c r="Z16" s="422">
        <v>9729</v>
      </c>
      <c r="AA16" s="422">
        <v>1030</v>
      </c>
      <c r="AB16" s="422">
        <v>887</v>
      </c>
      <c r="AC16" s="422">
        <v>3023</v>
      </c>
      <c r="AD16" s="422">
        <v>186</v>
      </c>
      <c r="AE16" s="422">
        <v>539</v>
      </c>
      <c r="AF16" s="422">
        <v>105337</v>
      </c>
      <c r="AG16" s="422">
        <v>478</v>
      </c>
      <c r="AH16" s="422">
        <v>11744</v>
      </c>
      <c r="AI16" s="422">
        <v>2734</v>
      </c>
      <c r="AJ16" s="422">
        <v>2415</v>
      </c>
      <c r="AK16" s="422">
        <v>263</v>
      </c>
      <c r="AL16" s="422">
        <v>3192</v>
      </c>
      <c r="AM16" s="422">
        <v>4262</v>
      </c>
      <c r="AN16" s="422">
        <v>0</v>
      </c>
      <c r="AO16" s="422">
        <v>1588</v>
      </c>
      <c r="AP16" s="423">
        <v>253007</v>
      </c>
      <c r="AQ16" s="422">
        <v>275</v>
      </c>
      <c r="AR16" s="422">
        <v>72015</v>
      </c>
      <c r="AS16" s="422">
        <v>0</v>
      </c>
      <c r="AT16" s="422">
        <v>0</v>
      </c>
      <c r="AU16" s="422">
        <v>0</v>
      </c>
      <c r="AV16" s="422">
        <v>-9209</v>
      </c>
      <c r="AW16" s="423">
        <v>63081</v>
      </c>
      <c r="AX16" s="423">
        <v>316088</v>
      </c>
      <c r="AY16" s="423">
        <v>424656</v>
      </c>
      <c r="AZ16" s="423">
        <v>487737</v>
      </c>
      <c r="BA16" s="423">
        <v>740744</v>
      </c>
      <c r="BB16" s="423">
        <v>-257843</v>
      </c>
      <c r="BC16" s="423">
        <v>229894</v>
      </c>
      <c r="BD16" s="423">
        <v>482901</v>
      </c>
      <c r="BF16" s="428">
        <f t="shared" si="0"/>
        <v>0.81573169497102072</v>
      </c>
      <c r="BG16" s="429">
        <f t="shared" si="1"/>
        <v>0.18426830502897928</v>
      </c>
      <c r="BH16" s="428">
        <f t="shared" si="2"/>
        <v>1.4073315691937533E-2</v>
      </c>
    </row>
    <row r="17" spans="2:60" ht="20.100000000000001" customHeight="1" x14ac:dyDescent="0.4">
      <c r="B17" s="11">
        <v>13</v>
      </c>
      <c r="C17" s="8" t="s">
        <v>12</v>
      </c>
      <c r="D17" s="422">
        <v>602</v>
      </c>
      <c r="E17" s="422">
        <v>225</v>
      </c>
      <c r="F17" s="422">
        <v>208</v>
      </c>
      <c r="G17" s="422">
        <v>202</v>
      </c>
      <c r="H17" s="422">
        <v>1246</v>
      </c>
      <c r="I17" s="422">
        <v>82</v>
      </c>
      <c r="J17" s="422">
        <v>10995</v>
      </c>
      <c r="K17" s="422">
        <v>274</v>
      </c>
      <c r="L17" s="422">
        <v>1773</v>
      </c>
      <c r="M17" s="422">
        <v>3282</v>
      </c>
      <c r="N17" s="422">
        <v>1712</v>
      </c>
      <c r="O17" s="422">
        <v>71</v>
      </c>
      <c r="P17" s="422">
        <v>21884</v>
      </c>
      <c r="Q17" s="422">
        <v>5615</v>
      </c>
      <c r="R17" s="422">
        <v>386</v>
      </c>
      <c r="S17" s="422">
        <v>1070</v>
      </c>
      <c r="T17" s="422">
        <v>805</v>
      </c>
      <c r="U17" s="422">
        <v>9175</v>
      </c>
      <c r="V17" s="422">
        <v>21531</v>
      </c>
      <c r="W17" s="422">
        <v>18735</v>
      </c>
      <c r="X17" s="422">
        <v>15848</v>
      </c>
      <c r="Y17" s="422">
        <v>17935</v>
      </c>
      <c r="Z17" s="422">
        <v>0</v>
      </c>
      <c r="AA17" s="422">
        <v>3748</v>
      </c>
      <c r="AB17" s="422">
        <v>1186</v>
      </c>
      <c r="AC17" s="422">
        <v>9552</v>
      </c>
      <c r="AD17" s="422">
        <v>1137</v>
      </c>
      <c r="AE17" s="422">
        <v>795</v>
      </c>
      <c r="AF17" s="422">
        <v>2778</v>
      </c>
      <c r="AG17" s="422">
        <v>1798</v>
      </c>
      <c r="AH17" s="422">
        <v>1987</v>
      </c>
      <c r="AI17" s="422">
        <v>2750</v>
      </c>
      <c r="AJ17" s="422">
        <v>2231</v>
      </c>
      <c r="AK17" s="422">
        <v>641</v>
      </c>
      <c r="AL17" s="422">
        <v>14458</v>
      </c>
      <c r="AM17" s="422">
        <v>2280</v>
      </c>
      <c r="AN17" s="422">
        <v>1202</v>
      </c>
      <c r="AO17" s="422">
        <v>322</v>
      </c>
      <c r="AP17" s="423">
        <v>180521</v>
      </c>
      <c r="AQ17" s="422">
        <v>439</v>
      </c>
      <c r="AR17" s="422">
        <v>11824</v>
      </c>
      <c r="AS17" s="422">
        <v>40</v>
      </c>
      <c r="AT17" s="422">
        <v>0</v>
      </c>
      <c r="AU17" s="422">
        <v>-7</v>
      </c>
      <c r="AV17" s="422">
        <v>-235</v>
      </c>
      <c r="AW17" s="423">
        <v>12061</v>
      </c>
      <c r="AX17" s="423">
        <v>192582</v>
      </c>
      <c r="AY17" s="423">
        <v>120957</v>
      </c>
      <c r="AZ17" s="423">
        <v>133018</v>
      </c>
      <c r="BA17" s="423">
        <v>313539</v>
      </c>
      <c r="BB17" s="423">
        <v>-169220</v>
      </c>
      <c r="BC17" s="423">
        <v>-36202</v>
      </c>
      <c r="BD17" s="423">
        <v>144319</v>
      </c>
      <c r="BF17" s="428">
        <f t="shared" si="0"/>
        <v>0.8786906356772699</v>
      </c>
      <c r="BG17" s="429">
        <f t="shared" si="1"/>
        <v>0.1213093643227301</v>
      </c>
      <c r="BH17" s="428">
        <f t="shared" si="2"/>
        <v>2.3106697874258056E-3</v>
      </c>
    </row>
    <row r="18" spans="2:60" ht="20.100000000000001" customHeight="1" x14ac:dyDescent="0.4">
      <c r="B18" s="11">
        <v>14</v>
      </c>
      <c r="C18" s="8" t="s">
        <v>38</v>
      </c>
      <c r="D18" s="422">
        <v>70</v>
      </c>
      <c r="E18" s="422">
        <v>219</v>
      </c>
      <c r="F18" s="422">
        <v>2</v>
      </c>
      <c r="G18" s="422">
        <v>87</v>
      </c>
      <c r="H18" s="422">
        <v>519</v>
      </c>
      <c r="I18" s="422">
        <v>115</v>
      </c>
      <c r="J18" s="422">
        <v>1364</v>
      </c>
      <c r="K18" s="422">
        <v>439</v>
      </c>
      <c r="L18" s="422">
        <v>2951</v>
      </c>
      <c r="M18" s="422">
        <v>9</v>
      </c>
      <c r="N18" s="422">
        <v>194</v>
      </c>
      <c r="O18" s="422">
        <v>36</v>
      </c>
      <c r="P18" s="422">
        <v>181</v>
      </c>
      <c r="Q18" s="422">
        <v>1539</v>
      </c>
      <c r="R18" s="422">
        <v>497</v>
      </c>
      <c r="S18" s="422">
        <v>2742</v>
      </c>
      <c r="T18" s="422">
        <v>64</v>
      </c>
      <c r="U18" s="422">
        <v>846</v>
      </c>
      <c r="V18" s="422">
        <v>1057</v>
      </c>
      <c r="W18" s="422">
        <v>325</v>
      </c>
      <c r="X18" s="422">
        <v>3208</v>
      </c>
      <c r="Y18" s="422">
        <v>3996</v>
      </c>
      <c r="Z18" s="422">
        <v>1496</v>
      </c>
      <c r="AA18" s="422">
        <v>69</v>
      </c>
      <c r="AB18" s="422">
        <v>84</v>
      </c>
      <c r="AC18" s="422">
        <v>830</v>
      </c>
      <c r="AD18" s="422">
        <v>142</v>
      </c>
      <c r="AE18" s="422">
        <v>12</v>
      </c>
      <c r="AF18" s="422">
        <v>335</v>
      </c>
      <c r="AG18" s="422">
        <v>3066</v>
      </c>
      <c r="AH18" s="422">
        <v>1669</v>
      </c>
      <c r="AI18" s="422">
        <v>4659</v>
      </c>
      <c r="AJ18" s="422">
        <v>1094</v>
      </c>
      <c r="AK18" s="422">
        <v>517</v>
      </c>
      <c r="AL18" s="422">
        <v>6305</v>
      </c>
      <c r="AM18" s="422">
        <v>3565</v>
      </c>
      <c r="AN18" s="422">
        <v>3731</v>
      </c>
      <c r="AO18" s="422">
        <v>133</v>
      </c>
      <c r="AP18" s="423">
        <v>48167</v>
      </c>
      <c r="AQ18" s="422">
        <v>3512</v>
      </c>
      <c r="AR18" s="422">
        <v>45585</v>
      </c>
      <c r="AS18" s="422">
        <v>0</v>
      </c>
      <c r="AT18" s="422">
        <v>4822</v>
      </c>
      <c r="AU18" s="422">
        <v>25545</v>
      </c>
      <c r="AV18" s="422">
        <v>1631</v>
      </c>
      <c r="AW18" s="423">
        <v>81095</v>
      </c>
      <c r="AX18" s="423">
        <v>129262</v>
      </c>
      <c r="AY18" s="423">
        <v>63109</v>
      </c>
      <c r="AZ18" s="423">
        <v>144204</v>
      </c>
      <c r="BA18" s="423">
        <v>192371</v>
      </c>
      <c r="BB18" s="423">
        <v>-116190</v>
      </c>
      <c r="BC18" s="423">
        <v>28014</v>
      </c>
      <c r="BD18" s="423">
        <v>76181</v>
      </c>
      <c r="BF18" s="428">
        <f t="shared" si="0"/>
        <v>0.89887205830019645</v>
      </c>
      <c r="BG18" s="429">
        <f t="shared" si="1"/>
        <v>0.10112794169980355</v>
      </c>
      <c r="BH18" s="428">
        <f t="shared" si="2"/>
        <v>8.9083120991039714E-3</v>
      </c>
    </row>
    <row r="19" spans="2:60" ht="20.100000000000001" customHeight="1" x14ac:dyDescent="0.4">
      <c r="B19" s="11">
        <v>15</v>
      </c>
      <c r="C19" s="8" t="s">
        <v>13</v>
      </c>
      <c r="D19" s="422">
        <v>328</v>
      </c>
      <c r="E19" s="422">
        <v>103</v>
      </c>
      <c r="F19" s="422">
        <v>70</v>
      </c>
      <c r="G19" s="422">
        <v>11</v>
      </c>
      <c r="H19" s="422">
        <v>4</v>
      </c>
      <c r="I19" s="422">
        <v>1</v>
      </c>
      <c r="J19" s="422">
        <v>1694</v>
      </c>
      <c r="K19" s="422">
        <v>16</v>
      </c>
      <c r="L19" s="422">
        <v>662</v>
      </c>
      <c r="M19" s="422">
        <v>1</v>
      </c>
      <c r="N19" s="422">
        <v>614</v>
      </c>
      <c r="O19" s="422">
        <v>197</v>
      </c>
      <c r="P19" s="422">
        <v>296</v>
      </c>
      <c r="Q19" s="422">
        <v>924</v>
      </c>
      <c r="R19" s="422">
        <v>13930</v>
      </c>
      <c r="S19" s="422">
        <v>1598</v>
      </c>
      <c r="T19" s="422">
        <v>443</v>
      </c>
      <c r="U19" s="422">
        <v>3048</v>
      </c>
      <c r="V19" s="422">
        <v>19378</v>
      </c>
      <c r="W19" s="422">
        <v>3656</v>
      </c>
      <c r="X19" s="422">
        <v>59304</v>
      </c>
      <c r="Y19" s="422">
        <v>76429</v>
      </c>
      <c r="Z19" s="422">
        <v>8</v>
      </c>
      <c r="AA19" s="422">
        <v>432</v>
      </c>
      <c r="AB19" s="422">
        <v>42</v>
      </c>
      <c r="AC19" s="422">
        <v>388</v>
      </c>
      <c r="AD19" s="422">
        <v>5</v>
      </c>
      <c r="AE19" s="422">
        <v>105</v>
      </c>
      <c r="AF19" s="422">
        <v>24</v>
      </c>
      <c r="AG19" s="422">
        <v>6</v>
      </c>
      <c r="AH19" s="422">
        <v>166</v>
      </c>
      <c r="AI19" s="422">
        <v>1598</v>
      </c>
      <c r="AJ19" s="422">
        <v>894</v>
      </c>
      <c r="AK19" s="422">
        <v>40</v>
      </c>
      <c r="AL19" s="422">
        <v>1067</v>
      </c>
      <c r="AM19" s="422">
        <v>1198</v>
      </c>
      <c r="AN19" s="422">
        <v>127</v>
      </c>
      <c r="AO19" s="422">
        <v>387</v>
      </c>
      <c r="AP19" s="423">
        <v>189194</v>
      </c>
      <c r="AQ19" s="422">
        <v>203</v>
      </c>
      <c r="AR19" s="422">
        <v>2559</v>
      </c>
      <c r="AS19" s="422">
        <v>0</v>
      </c>
      <c r="AT19" s="422">
        <v>0</v>
      </c>
      <c r="AU19" s="422">
        <v>0</v>
      </c>
      <c r="AV19" s="422">
        <v>-1588</v>
      </c>
      <c r="AW19" s="423">
        <v>1174</v>
      </c>
      <c r="AX19" s="423">
        <v>190368</v>
      </c>
      <c r="AY19" s="423">
        <v>50097</v>
      </c>
      <c r="AZ19" s="423">
        <v>51271</v>
      </c>
      <c r="BA19" s="423">
        <v>240465</v>
      </c>
      <c r="BB19" s="423">
        <v>-120789</v>
      </c>
      <c r="BC19" s="423">
        <v>-69518</v>
      </c>
      <c r="BD19" s="423">
        <v>119676</v>
      </c>
      <c r="BF19" s="428">
        <f t="shared" si="0"/>
        <v>0.63450264750378216</v>
      </c>
      <c r="BG19" s="429">
        <f t="shared" si="1"/>
        <v>0.36549735249621784</v>
      </c>
      <c r="BH19" s="428">
        <f t="shared" si="2"/>
        <v>5.0008491086118371E-4</v>
      </c>
    </row>
    <row r="20" spans="2:60" ht="20.100000000000001" customHeight="1" x14ac:dyDescent="0.4">
      <c r="B20" s="11">
        <v>16</v>
      </c>
      <c r="C20" s="8" t="s">
        <v>845</v>
      </c>
      <c r="D20" s="422">
        <v>3</v>
      </c>
      <c r="E20" s="422">
        <v>0</v>
      </c>
      <c r="F20" s="422">
        <v>0</v>
      </c>
      <c r="G20" s="422">
        <v>0</v>
      </c>
      <c r="H20" s="422">
        <v>17</v>
      </c>
      <c r="I20" s="422">
        <v>25</v>
      </c>
      <c r="J20" s="422">
        <v>1010</v>
      </c>
      <c r="K20" s="422">
        <v>5</v>
      </c>
      <c r="L20" s="422">
        <v>821</v>
      </c>
      <c r="M20" s="422">
        <v>131</v>
      </c>
      <c r="N20" s="422">
        <v>822</v>
      </c>
      <c r="O20" s="422">
        <v>6</v>
      </c>
      <c r="P20" s="422">
        <v>612</v>
      </c>
      <c r="Q20" s="422">
        <v>2500</v>
      </c>
      <c r="R20" s="422">
        <v>1701</v>
      </c>
      <c r="S20" s="422">
        <v>125338</v>
      </c>
      <c r="T20" s="422">
        <v>45528</v>
      </c>
      <c r="U20" s="422">
        <v>26483</v>
      </c>
      <c r="V20" s="422">
        <v>55993</v>
      </c>
      <c r="W20" s="422">
        <v>37176</v>
      </c>
      <c r="X20" s="422">
        <v>30718</v>
      </c>
      <c r="Y20" s="422">
        <v>52510</v>
      </c>
      <c r="Z20" s="422">
        <v>42</v>
      </c>
      <c r="AA20" s="422">
        <v>31</v>
      </c>
      <c r="AB20" s="422">
        <v>1</v>
      </c>
      <c r="AC20" s="422">
        <v>26</v>
      </c>
      <c r="AD20" s="422">
        <v>0</v>
      </c>
      <c r="AE20" s="422">
        <v>0</v>
      </c>
      <c r="AF20" s="422">
        <v>58</v>
      </c>
      <c r="AG20" s="422">
        <v>50</v>
      </c>
      <c r="AH20" s="422">
        <v>270</v>
      </c>
      <c r="AI20" s="422">
        <v>64</v>
      </c>
      <c r="AJ20" s="422">
        <v>1327</v>
      </c>
      <c r="AK20" s="422">
        <v>17</v>
      </c>
      <c r="AL20" s="422">
        <v>735</v>
      </c>
      <c r="AM20" s="422">
        <v>341</v>
      </c>
      <c r="AN20" s="422">
        <v>25</v>
      </c>
      <c r="AO20" s="422">
        <v>716</v>
      </c>
      <c r="AP20" s="423">
        <v>385102</v>
      </c>
      <c r="AQ20" s="422">
        <v>23</v>
      </c>
      <c r="AR20" s="422">
        <v>2627</v>
      </c>
      <c r="AS20" s="422">
        <v>0</v>
      </c>
      <c r="AT20" s="422">
        <v>2205</v>
      </c>
      <c r="AU20" s="422">
        <v>0</v>
      </c>
      <c r="AV20" s="422">
        <v>-4161</v>
      </c>
      <c r="AW20" s="423">
        <v>694</v>
      </c>
      <c r="AX20" s="423">
        <v>385796</v>
      </c>
      <c r="AY20" s="423">
        <v>190414</v>
      </c>
      <c r="AZ20" s="423">
        <v>191108</v>
      </c>
      <c r="BA20" s="423">
        <v>576210</v>
      </c>
      <c r="BB20" s="423">
        <v>-360070</v>
      </c>
      <c r="BC20" s="423">
        <v>-168962</v>
      </c>
      <c r="BD20" s="423">
        <v>216140</v>
      </c>
      <c r="BF20" s="428">
        <f t="shared" si="0"/>
        <v>0.93331708986096273</v>
      </c>
      <c r="BG20" s="429">
        <f t="shared" si="1"/>
        <v>6.6682910139037266E-2</v>
      </c>
      <c r="BH20" s="428">
        <f t="shared" si="2"/>
        <v>5.1337360720294246E-4</v>
      </c>
    </row>
    <row r="21" spans="2:60" ht="20.100000000000001" customHeight="1" x14ac:dyDescent="0.4">
      <c r="B21" s="11">
        <v>17</v>
      </c>
      <c r="C21" s="8" t="s">
        <v>15</v>
      </c>
      <c r="D21" s="422">
        <v>254</v>
      </c>
      <c r="E21" s="422">
        <v>65</v>
      </c>
      <c r="F21" s="422">
        <v>1</v>
      </c>
      <c r="G21" s="422">
        <v>11</v>
      </c>
      <c r="H21" s="422">
        <v>115</v>
      </c>
      <c r="I21" s="422">
        <v>529</v>
      </c>
      <c r="J21" s="422">
        <v>6080</v>
      </c>
      <c r="K21" s="422">
        <v>79</v>
      </c>
      <c r="L21" s="422">
        <v>1432</v>
      </c>
      <c r="M21" s="422">
        <v>41</v>
      </c>
      <c r="N21" s="422">
        <v>812</v>
      </c>
      <c r="O21" s="422">
        <v>194</v>
      </c>
      <c r="P21" s="422">
        <v>1366</v>
      </c>
      <c r="Q21" s="422">
        <v>2292</v>
      </c>
      <c r="R21" s="422">
        <v>1140</v>
      </c>
      <c r="S21" s="422">
        <v>478</v>
      </c>
      <c r="T21" s="422">
        <v>8863</v>
      </c>
      <c r="U21" s="422">
        <v>10008</v>
      </c>
      <c r="V21" s="422">
        <v>16675</v>
      </c>
      <c r="W21" s="422">
        <v>4177</v>
      </c>
      <c r="X21" s="422">
        <v>140756</v>
      </c>
      <c r="Y21" s="422">
        <v>63089</v>
      </c>
      <c r="Z21" s="422">
        <v>98</v>
      </c>
      <c r="AA21" s="422">
        <v>83</v>
      </c>
      <c r="AB21" s="422">
        <v>13</v>
      </c>
      <c r="AC21" s="422">
        <v>5808</v>
      </c>
      <c r="AD21" s="422">
        <v>48</v>
      </c>
      <c r="AE21" s="422">
        <v>451</v>
      </c>
      <c r="AF21" s="422">
        <v>933</v>
      </c>
      <c r="AG21" s="422">
        <v>235</v>
      </c>
      <c r="AH21" s="422">
        <v>4908</v>
      </c>
      <c r="AI21" s="422">
        <v>147</v>
      </c>
      <c r="AJ21" s="422">
        <v>358</v>
      </c>
      <c r="AK21" s="422">
        <v>194</v>
      </c>
      <c r="AL21" s="422">
        <v>1657</v>
      </c>
      <c r="AM21" s="422">
        <v>2152</v>
      </c>
      <c r="AN21" s="422">
        <v>9</v>
      </c>
      <c r="AO21" s="422">
        <v>476</v>
      </c>
      <c r="AP21" s="423">
        <v>276027</v>
      </c>
      <c r="AQ21" s="422">
        <v>522</v>
      </c>
      <c r="AR21" s="422">
        <v>4445</v>
      </c>
      <c r="AS21" s="422">
        <v>22</v>
      </c>
      <c r="AT21" s="422">
        <v>798</v>
      </c>
      <c r="AU21" s="422">
        <v>2471</v>
      </c>
      <c r="AV21" s="422">
        <v>-1626</v>
      </c>
      <c r="AW21" s="423">
        <v>6632</v>
      </c>
      <c r="AX21" s="423">
        <v>282659</v>
      </c>
      <c r="AY21" s="423">
        <v>95386</v>
      </c>
      <c r="AZ21" s="423">
        <v>102018</v>
      </c>
      <c r="BA21" s="423">
        <v>378045</v>
      </c>
      <c r="BB21" s="423">
        <v>-235769</v>
      </c>
      <c r="BC21" s="423">
        <v>-133751</v>
      </c>
      <c r="BD21" s="423">
        <v>142276</v>
      </c>
      <c r="BF21" s="428">
        <f t="shared" si="0"/>
        <v>0.83411106669166735</v>
      </c>
      <c r="BG21" s="429">
        <f t="shared" si="1"/>
        <v>0.16588893330833265</v>
      </c>
      <c r="BH21" s="428">
        <f t="shared" si="2"/>
        <v>8.6865081233996157E-4</v>
      </c>
    </row>
    <row r="22" spans="2:60" ht="20.100000000000001" customHeight="1" x14ac:dyDescent="0.4">
      <c r="B22" s="11">
        <v>18</v>
      </c>
      <c r="C22" s="8" t="s">
        <v>846</v>
      </c>
      <c r="D22" s="422">
        <v>1</v>
      </c>
      <c r="E22" s="422">
        <v>0</v>
      </c>
      <c r="F22" s="422">
        <v>74</v>
      </c>
      <c r="G22" s="422">
        <v>3</v>
      </c>
      <c r="H22" s="422">
        <v>1</v>
      </c>
      <c r="I22" s="422">
        <v>124</v>
      </c>
      <c r="J22" s="422">
        <v>0</v>
      </c>
      <c r="K22" s="422">
        <v>0</v>
      </c>
      <c r="L22" s="422">
        <v>119</v>
      </c>
      <c r="M22" s="422">
        <v>0</v>
      </c>
      <c r="N22" s="422">
        <v>3</v>
      </c>
      <c r="O22" s="422">
        <v>8</v>
      </c>
      <c r="P22" s="422">
        <v>272</v>
      </c>
      <c r="Q22" s="422">
        <v>78</v>
      </c>
      <c r="R22" s="422">
        <v>281</v>
      </c>
      <c r="S22" s="422">
        <v>106</v>
      </c>
      <c r="T22" s="422">
        <v>122</v>
      </c>
      <c r="U22" s="422">
        <v>46341</v>
      </c>
      <c r="V22" s="422">
        <v>3522</v>
      </c>
      <c r="W22" s="422">
        <v>3125</v>
      </c>
      <c r="X22" s="422">
        <v>7553</v>
      </c>
      <c r="Y22" s="422">
        <v>8911</v>
      </c>
      <c r="Z22" s="422">
        <v>1</v>
      </c>
      <c r="AA22" s="422">
        <v>969</v>
      </c>
      <c r="AB22" s="422">
        <v>2</v>
      </c>
      <c r="AC22" s="422">
        <v>2238</v>
      </c>
      <c r="AD22" s="422">
        <v>5</v>
      </c>
      <c r="AE22" s="422">
        <v>0</v>
      </c>
      <c r="AF22" s="422">
        <v>115</v>
      </c>
      <c r="AG22" s="422">
        <v>98</v>
      </c>
      <c r="AH22" s="422">
        <v>4072</v>
      </c>
      <c r="AI22" s="422">
        <v>0</v>
      </c>
      <c r="AJ22" s="422">
        <v>11144</v>
      </c>
      <c r="AK22" s="422">
        <v>0</v>
      </c>
      <c r="AL22" s="422">
        <v>32226</v>
      </c>
      <c r="AM22" s="422">
        <v>595</v>
      </c>
      <c r="AN22" s="422">
        <v>628</v>
      </c>
      <c r="AO22" s="422">
        <v>0</v>
      </c>
      <c r="AP22" s="423">
        <v>122737</v>
      </c>
      <c r="AQ22" s="422">
        <v>40</v>
      </c>
      <c r="AR22" s="422">
        <v>1570</v>
      </c>
      <c r="AS22" s="422">
        <v>1</v>
      </c>
      <c r="AT22" s="422">
        <v>30364</v>
      </c>
      <c r="AU22" s="422">
        <v>153880</v>
      </c>
      <c r="AV22" s="422">
        <v>3233</v>
      </c>
      <c r="AW22" s="423">
        <v>189088</v>
      </c>
      <c r="AX22" s="423">
        <v>311825</v>
      </c>
      <c r="AY22" s="423">
        <v>229380</v>
      </c>
      <c r="AZ22" s="423">
        <v>418468</v>
      </c>
      <c r="BA22" s="423">
        <v>541205</v>
      </c>
      <c r="BB22" s="423">
        <v>-206391</v>
      </c>
      <c r="BC22" s="423">
        <v>212077</v>
      </c>
      <c r="BD22" s="423">
        <v>334814</v>
      </c>
      <c r="BF22" s="428">
        <f t="shared" si="0"/>
        <v>0.66188086266335289</v>
      </c>
      <c r="BG22" s="429">
        <f t="shared" si="1"/>
        <v>0.33811913733664711</v>
      </c>
      <c r="BH22" s="428">
        <f t="shared" si="2"/>
        <v>3.0681254789060512E-4</v>
      </c>
    </row>
    <row r="23" spans="2:60" ht="20.100000000000001" customHeight="1" x14ac:dyDescent="0.4">
      <c r="B23" s="11">
        <v>19</v>
      </c>
      <c r="C23" s="8" t="s">
        <v>847</v>
      </c>
      <c r="D23" s="422">
        <v>0</v>
      </c>
      <c r="E23" s="422">
        <v>6</v>
      </c>
      <c r="F23" s="422">
        <v>1</v>
      </c>
      <c r="G23" s="422">
        <v>2</v>
      </c>
      <c r="H23" s="422">
        <v>133</v>
      </c>
      <c r="I23" s="422">
        <v>0</v>
      </c>
      <c r="J23" s="422">
        <v>15</v>
      </c>
      <c r="K23" s="422">
        <v>0</v>
      </c>
      <c r="L23" s="422">
        <v>16</v>
      </c>
      <c r="M23" s="422">
        <v>60</v>
      </c>
      <c r="N23" s="422">
        <v>3</v>
      </c>
      <c r="O23" s="422">
        <v>1</v>
      </c>
      <c r="P23" s="422">
        <v>7</v>
      </c>
      <c r="Q23" s="422">
        <v>216</v>
      </c>
      <c r="R23" s="422">
        <v>4</v>
      </c>
      <c r="S23" s="422">
        <v>33</v>
      </c>
      <c r="T23" s="422">
        <v>237</v>
      </c>
      <c r="U23" s="422">
        <v>23282</v>
      </c>
      <c r="V23" s="422">
        <v>161677</v>
      </c>
      <c r="W23" s="422">
        <v>29483</v>
      </c>
      <c r="X23" s="422">
        <v>12996</v>
      </c>
      <c r="Y23" s="422">
        <v>11154</v>
      </c>
      <c r="Z23" s="422">
        <v>3</v>
      </c>
      <c r="AA23" s="422">
        <v>19</v>
      </c>
      <c r="AB23" s="422">
        <v>1</v>
      </c>
      <c r="AC23" s="422">
        <v>1094</v>
      </c>
      <c r="AD23" s="422">
        <v>87</v>
      </c>
      <c r="AE23" s="422">
        <v>104</v>
      </c>
      <c r="AF23" s="422">
        <v>259</v>
      </c>
      <c r="AG23" s="422">
        <v>1071</v>
      </c>
      <c r="AH23" s="422">
        <v>6541</v>
      </c>
      <c r="AI23" s="422">
        <v>1583</v>
      </c>
      <c r="AJ23" s="422">
        <v>114</v>
      </c>
      <c r="AK23" s="422">
        <v>6</v>
      </c>
      <c r="AL23" s="422">
        <v>27360</v>
      </c>
      <c r="AM23" s="422">
        <v>265</v>
      </c>
      <c r="AN23" s="422">
        <v>914</v>
      </c>
      <c r="AO23" s="422">
        <v>95</v>
      </c>
      <c r="AP23" s="423">
        <v>278842</v>
      </c>
      <c r="AQ23" s="422">
        <v>1802</v>
      </c>
      <c r="AR23" s="422">
        <v>96450</v>
      </c>
      <c r="AS23" s="422">
        <v>0</v>
      </c>
      <c r="AT23" s="422">
        <v>56406</v>
      </c>
      <c r="AU23" s="422">
        <v>128616</v>
      </c>
      <c r="AV23" s="422">
        <v>-203</v>
      </c>
      <c r="AW23" s="423">
        <v>283071</v>
      </c>
      <c r="AX23" s="423">
        <v>561913</v>
      </c>
      <c r="AY23" s="423">
        <v>591359</v>
      </c>
      <c r="AZ23" s="423">
        <v>874430</v>
      </c>
      <c r="BA23" s="423">
        <v>1153272</v>
      </c>
      <c r="BB23" s="423">
        <v>-522185</v>
      </c>
      <c r="BC23" s="423">
        <v>352245</v>
      </c>
      <c r="BD23" s="423">
        <v>631087</v>
      </c>
      <c r="BF23" s="428">
        <f t="shared" si="0"/>
        <v>0.92929866367213432</v>
      </c>
      <c r="BG23" s="429">
        <f t="shared" si="1"/>
        <v>7.0701336327865683E-2</v>
      </c>
      <c r="BH23" s="428">
        <f t="shared" si="2"/>
        <v>1.8848452384744498E-2</v>
      </c>
    </row>
    <row r="24" spans="2:60" ht="20.100000000000001" customHeight="1" x14ac:dyDescent="0.4">
      <c r="B24" s="11">
        <v>20</v>
      </c>
      <c r="C24" s="8" t="s">
        <v>18</v>
      </c>
      <c r="D24" s="422">
        <v>0</v>
      </c>
      <c r="E24" s="422">
        <v>0</v>
      </c>
      <c r="F24" s="422">
        <v>0</v>
      </c>
      <c r="G24" s="422">
        <v>0</v>
      </c>
      <c r="H24" s="422">
        <v>3683</v>
      </c>
      <c r="I24" s="422">
        <v>1</v>
      </c>
      <c r="J24" s="422">
        <v>0</v>
      </c>
      <c r="K24" s="422">
        <v>0</v>
      </c>
      <c r="L24" s="422">
        <v>0</v>
      </c>
      <c r="M24" s="422">
        <v>0</v>
      </c>
      <c r="N24" s="422">
        <v>0</v>
      </c>
      <c r="O24" s="422">
        <v>0</v>
      </c>
      <c r="P24" s="422">
        <v>0</v>
      </c>
      <c r="Q24" s="422">
        <v>0</v>
      </c>
      <c r="R24" s="422">
        <v>0</v>
      </c>
      <c r="S24" s="422">
        <v>0</v>
      </c>
      <c r="T24" s="422">
        <v>0</v>
      </c>
      <c r="U24" s="422">
        <v>5</v>
      </c>
      <c r="V24" s="422">
        <v>0</v>
      </c>
      <c r="W24" s="422">
        <v>244913</v>
      </c>
      <c r="X24" s="422">
        <v>0</v>
      </c>
      <c r="Y24" s="422">
        <v>0</v>
      </c>
      <c r="Z24" s="422">
        <v>0</v>
      </c>
      <c r="AA24" s="422">
        <v>0</v>
      </c>
      <c r="AB24" s="422">
        <v>0</v>
      </c>
      <c r="AC24" s="422">
        <v>0</v>
      </c>
      <c r="AD24" s="422">
        <v>0</v>
      </c>
      <c r="AE24" s="422">
        <v>0</v>
      </c>
      <c r="AF24" s="422">
        <v>9152</v>
      </c>
      <c r="AG24" s="422">
        <v>0</v>
      </c>
      <c r="AH24" s="422">
        <v>6230</v>
      </c>
      <c r="AI24" s="422">
        <v>57</v>
      </c>
      <c r="AJ24" s="422">
        <v>0</v>
      </c>
      <c r="AK24" s="422">
        <v>0</v>
      </c>
      <c r="AL24" s="422">
        <v>40826</v>
      </c>
      <c r="AM24" s="422">
        <v>35</v>
      </c>
      <c r="AN24" s="422">
        <v>0</v>
      </c>
      <c r="AO24" s="422">
        <v>0</v>
      </c>
      <c r="AP24" s="423">
        <v>304902</v>
      </c>
      <c r="AQ24" s="422">
        <v>0</v>
      </c>
      <c r="AR24" s="422">
        <v>82026</v>
      </c>
      <c r="AS24" s="422">
        <v>0</v>
      </c>
      <c r="AT24" s="422">
        <v>37133</v>
      </c>
      <c r="AU24" s="422">
        <v>41890</v>
      </c>
      <c r="AV24" s="422">
        <v>160</v>
      </c>
      <c r="AW24" s="423">
        <v>161209</v>
      </c>
      <c r="AX24" s="423">
        <v>466111</v>
      </c>
      <c r="AY24" s="423">
        <v>464195</v>
      </c>
      <c r="AZ24" s="423">
        <v>625404</v>
      </c>
      <c r="BA24" s="423">
        <v>930306</v>
      </c>
      <c r="BB24" s="423">
        <v>-415470</v>
      </c>
      <c r="BC24" s="423">
        <v>209934</v>
      </c>
      <c r="BD24" s="423">
        <v>514836</v>
      </c>
      <c r="BF24" s="428">
        <f t="shared" si="0"/>
        <v>0.89135420532877363</v>
      </c>
      <c r="BG24" s="429">
        <f t="shared" si="1"/>
        <v>0.10864579467122637</v>
      </c>
      <c r="BH24" s="428">
        <f t="shared" si="2"/>
        <v>1.6029685384251448E-2</v>
      </c>
    </row>
    <row r="25" spans="2:60" ht="20.100000000000001" customHeight="1" x14ac:dyDescent="0.4">
      <c r="B25" s="11">
        <v>21</v>
      </c>
      <c r="C25" s="8" t="s">
        <v>848</v>
      </c>
      <c r="D25" s="422">
        <v>396</v>
      </c>
      <c r="E25" s="422">
        <v>115</v>
      </c>
      <c r="F25" s="422">
        <v>41</v>
      </c>
      <c r="G25" s="422">
        <v>21</v>
      </c>
      <c r="H25" s="422">
        <v>50</v>
      </c>
      <c r="I25" s="422">
        <v>78</v>
      </c>
      <c r="J25" s="422">
        <v>344</v>
      </c>
      <c r="K25" s="422">
        <v>44</v>
      </c>
      <c r="L25" s="422">
        <v>1269</v>
      </c>
      <c r="M25" s="422">
        <v>106</v>
      </c>
      <c r="N25" s="422">
        <v>273</v>
      </c>
      <c r="O25" s="422">
        <v>151</v>
      </c>
      <c r="P25" s="422">
        <v>325</v>
      </c>
      <c r="Q25" s="422">
        <v>85</v>
      </c>
      <c r="R25" s="422">
        <v>528</v>
      </c>
      <c r="S25" s="422">
        <v>688</v>
      </c>
      <c r="T25" s="422">
        <v>736</v>
      </c>
      <c r="U25" s="422">
        <v>425</v>
      </c>
      <c r="V25" s="422">
        <v>2185</v>
      </c>
      <c r="W25" s="422">
        <v>216</v>
      </c>
      <c r="X25" s="422">
        <v>922</v>
      </c>
      <c r="Y25" s="422">
        <v>404</v>
      </c>
      <c r="Z25" s="422">
        <v>2952</v>
      </c>
      <c r="AA25" s="422">
        <v>3014</v>
      </c>
      <c r="AB25" s="422">
        <v>218</v>
      </c>
      <c r="AC25" s="422">
        <v>5639</v>
      </c>
      <c r="AD25" s="422">
        <v>1063</v>
      </c>
      <c r="AE25" s="422">
        <v>12833</v>
      </c>
      <c r="AF25" s="422">
        <v>5890</v>
      </c>
      <c r="AG25" s="422">
        <v>2021</v>
      </c>
      <c r="AH25" s="422">
        <v>7710</v>
      </c>
      <c r="AI25" s="422">
        <v>4209</v>
      </c>
      <c r="AJ25" s="422">
        <v>2398</v>
      </c>
      <c r="AK25" s="422">
        <v>146</v>
      </c>
      <c r="AL25" s="422">
        <v>1798</v>
      </c>
      <c r="AM25" s="422">
        <v>1699</v>
      </c>
      <c r="AN25" s="422">
        <v>0</v>
      </c>
      <c r="AO25" s="422">
        <v>0</v>
      </c>
      <c r="AP25" s="423">
        <v>60992</v>
      </c>
      <c r="AQ25" s="422">
        <v>0</v>
      </c>
      <c r="AR25" s="422">
        <v>0</v>
      </c>
      <c r="AS25" s="422">
        <v>0</v>
      </c>
      <c r="AT25" s="422">
        <v>226389</v>
      </c>
      <c r="AU25" s="422">
        <v>887030</v>
      </c>
      <c r="AV25" s="422">
        <v>0</v>
      </c>
      <c r="AW25" s="423">
        <v>1113419</v>
      </c>
      <c r="AX25" s="423">
        <v>1174411</v>
      </c>
      <c r="AY25" s="423">
        <v>0</v>
      </c>
      <c r="AZ25" s="423">
        <v>1113419</v>
      </c>
      <c r="BA25" s="423">
        <v>1174411</v>
      </c>
      <c r="BB25" s="423">
        <v>0</v>
      </c>
      <c r="BC25" s="423">
        <v>1113419</v>
      </c>
      <c r="BD25" s="423">
        <v>1174411</v>
      </c>
      <c r="BF25" s="428">
        <f t="shared" si="0"/>
        <v>0</v>
      </c>
      <c r="BG25" s="429">
        <f t="shared" si="1"/>
        <v>1</v>
      </c>
      <c r="BH25" s="428">
        <f t="shared" si="2"/>
        <v>0</v>
      </c>
    </row>
    <row r="26" spans="2:60" ht="20.100000000000001" customHeight="1" x14ac:dyDescent="0.4">
      <c r="B26" s="11">
        <v>22</v>
      </c>
      <c r="C26" s="8" t="s">
        <v>849</v>
      </c>
      <c r="D26" s="422">
        <v>0</v>
      </c>
      <c r="E26" s="422">
        <v>0</v>
      </c>
      <c r="F26" s="422">
        <v>0</v>
      </c>
      <c r="G26" s="422">
        <v>0</v>
      </c>
      <c r="H26" s="422">
        <v>0</v>
      </c>
      <c r="I26" s="422">
        <v>0</v>
      </c>
      <c r="J26" s="422">
        <v>0</v>
      </c>
      <c r="K26" s="422">
        <v>0</v>
      </c>
      <c r="L26" s="422">
        <v>0</v>
      </c>
      <c r="M26" s="422">
        <v>0</v>
      </c>
      <c r="N26" s="422">
        <v>0</v>
      </c>
      <c r="O26" s="422">
        <v>0</v>
      </c>
      <c r="P26" s="422">
        <v>0</v>
      </c>
      <c r="Q26" s="422">
        <v>0</v>
      </c>
      <c r="R26" s="422">
        <v>0</v>
      </c>
      <c r="S26" s="422">
        <v>0</v>
      </c>
      <c r="T26" s="422">
        <v>0</v>
      </c>
      <c r="U26" s="422">
        <v>0</v>
      </c>
      <c r="V26" s="422">
        <v>0</v>
      </c>
      <c r="W26" s="422">
        <v>0</v>
      </c>
      <c r="X26" s="422">
        <v>0</v>
      </c>
      <c r="Y26" s="422">
        <v>0</v>
      </c>
      <c r="Z26" s="422">
        <v>0</v>
      </c>
      <c r="AA26" s="422">
        <v>0</v>
      </c>
      <c r="AB26" s="422">
        <v>0</v>
      </c>
      <c r="AC26" s="422">
        <v>0</v>
      </c>
      <c r="AD26" s="422">
        <v>0</v>
      </c>
      <c r="AE26" s="422">
        <v>0</v>
      </c>
      <c r="AF26" s="422">
        <v>0</v>
      </c>
      <c r="AG26" s="422">
        <v>0</v>
      </c>
      <c r="AH26" s="422">
        <v>0</v>
      </c>
      <c r="AI26" s="422">
        <v>0</v>
      </c>
      <c r="AJ26" s="422">
        <v>0</v>
      </c>
      <c r="AK26" s="422">
        <v>0</v>
      </c>
      <c r="AL26" s="422">
        <v>0</v>
      </c>
      <c r="AM26" s="422">
        <v>0</v>
      </c>
      <c r="AN26" s="422">
        <v>0</v>
      </c>
      <c r="AO26" s="422">
        <v>0</v>
      </c>
      <c r="AP26" s="423">
        <v>0</v>
      </c>
      <c r="AQ26" s="422">
        <v>0</v>
      </c>
      <c r="AR26" s="422">
        <v>0</v>
      </c>
      <c r="AS26" s="422">
        <v>0</v>
      </c>
      <c r="AT26" s="422">
        <v>838002</v>
      </c>
      <c r="AU26" s="422">
        <v>432242</v>
      </c>
      <c r="AV26" s="422">
        <v>0</v>
      </c>
      <c r="AW26" s="423">
        <v>1270244</v>
      </c>
      <c r="AX26" s="423">
        <v>1270244</v>
      </c>
      <c r="AY26" s="423">
        <v>0</v>
      </c>
      <c r="AZ26" s="423">
        <v>1270244</v>
      </c>
      <c r="BA26" s="423">
        <v>1270244</v>
      </c>
      <c r="BB26" s="423">
        <v>0</v>
      </c>
      <c r="BC26" s="423">
        <v>1270244</v>
      </c>
      <c r="BD26" s="423">
        <v>1270244</v>
      </c>
      <c r="BF26" s="428">
        <f t="shared" si="0"/>
        <v>0</v>
      </c>
      <c r="BG26" s="429">
        <f t="shared" si="1"/>
        <v>1</v>
      </c>
      <c r="BH26" s="428">
        <f t="shared" si="2"/>
        <v>0</v>
      </c>
    </row>
    <row r="27" spans="2:60" ht="20.100000000000001" customHeight="1" x14ac:dyDescent="0.4">
      <c r="B27" s="11">
        <v>23</v>
      </c>
      <c r="C27" s="8" t="s">
        <v>21</v>
      </c>
      <c r="D27" s="422">
        <v>708</v>
      </c>
      <c r="E27" s="422">
        <v>630</v>
      </c>
      <c r="F27" s="422">
        <v>814</v>
      </c>
      <c r="G27" s="422">
        <v>106</v>
      </c>
      <c r="H27" s="422">
        <v>286</v>
      </c>
      <c r="I27" s="422">
        <v>540</v>
      </c>
      <c r="J27" s="422">
        <v>9550</v>
      </c>
      <c r="K27" s="422">
        <v>415</v>
      </c>
      <c r="L27" s="422">
        <v>19974</v>
      </c>
      <c r="M27" s="422">
        <v>1599</v>
      </c>
      <c r="N27" s="422">
        <v>2649</v>
      </c>
      <c r="O27" s="422">
        <v>3706</v>
      </c>
      <c r="P27" s="422">
        <v>4895</v>
      </c>
      <c r="Q27" s="422">
        <v>856</v>
      </c>
      <c r="R27" s="422">
        <v>5362</v>
      </c>
      <c r="S27" s="422">
        <v>9736</v>
      </c>
      <c r="T27" s="422">
        <v>2867</v>
      </c>
      <c r="U27" s="422">
        <v>4092</v>
      </c>
      <c r="V27" s="422">
        <v>11418</v>
      </c>
      <c r="W27" s="422">
        <v>5963</v>
      </c>
      <c r="X27" s="422">
        <v>3946</v>
      </c>
      <c r="Y27" s="422">
        <v>3815</v>
      </c>
      <c r="Z27" s="422">
        <v>15573</v>
      </c>
      <c r="AA27" s="422">
        <v>4016</v>
      </c>
      <c r="AB27" s="422">
        <v>5743</v>
      </c>
      <c r="AC27" s="422">
        <v>42310</v>
      </c>
      <c r="AD27" s="422">
        <v>2139</v>
      </c>
      <c r="AE27" s="422">
        <v>5386</v>
      </c>
      <c r="AF27" s="422">
        <v>9507</v>
      </c>
      <c r="AG27" s="422">
        <v>3830</v>
      </c>
      <c r="AH27" s="422">
        <v>12144</v>
      </c>
      <c r="AI27" s="422">
        <v>17457</v>
      </c>
      <c r="AJ27" s="422">
        <v>13950</v>
      </c>
      <c r="AK27" s="422">
        <v>331</v>
      </c>
      <c r="AL27" s="422">
        <v>7867</v>
      </c>
      <c r="AM27" s="422">
        <v>32315</v>
      </c>
      <c r="AN27" s="422">
        <v>0</v>
      </c>
      <c r="AO27" s="422">
        <v>372</v>
      </c>
      <c r="AP27" s="423">
        <v>266867</v>
      </c>
      <c r="AQ27" s="422">
        <v>117</v>
      </c>
      <c r="AR27" s="422">
        <v>120148</v>
      </c>
      <c r="AS27" s="422">
        <v>0</v>
      </c>
      <c r="AT27" s="422">
        <v>0</v>
      </c>
      <c r="AU27" s="422">
        <v>0</v>
      </c>
      <c r="AV27" s="422">
        <v>0</v>
      </c>
      <c r="AW27" s="423">
        <v>120265</v>
      </c>
      <c r="AX27" s="423">
        <v>387132</v>
      </c>
      <c r="AY27" s="423">
        <v>467</v>
      </c>
      <c r="AZ27" s="423">
        <v>120732</v>
      </c>
      <c r="BA27" s="423">
        <v>387599</v>
      </c>
      <c r="BB27" s="423">
        <v>-191540</v>
      </c>
      <c r="BC27" s="423">
        <v>-70808</v>
      </c>
      <c r="BD27" s="423">
        <v>196059</v>
      </c>
      <c r="BF27" s="428">
        <f t="shared" si="0"/>
        <v>0.49476664290216255</v>
      </c>
      <c r="BG27" s="429">
        <f t="shared" si="1"/>
        <v>0.50523335709783745</v>
      </c>
      <c r="BH27" s="428">
        <f t="shared" si="2"/>
        <v>2.3479563059847403E-2</v>
      </c>
    </row>
    <row r="28" spans="2:60" ht="20.100000000000001" customHeight="1" x14ac:dyDescent="0.4">
      <c r="B28" s="11">
        <v>24</v>
      </c>
      <c r="C28" s="8" t="s">
        <v>850</v>
      </c>
      <c r="D28" s="422">
        <v>5</v>
      </c>
      <c r="E28" s="422">
        <v>84</v>
      </c>
      <c r="F28" s="422">
        <v>37</v>
      </c>
      <c r="G28" s="422">
        <v>3</v>
      </c>
      <c r="H28" s="422">
        <v>9</v>
      </c>
      <c r="I28" s="422">
        <v>43</v>
      </c>
      <c r="J28" s="422">
        <v>1279</v>
      </c>
      <c r="K28" s="422">
        <v>16</v>
      </c>
      <c r="L28" s="422">
        <v>534</v>
      </c>
      <c r="M28" s="422">
        <v>36</v>
      </c>
      <c r="N28" s="422">
        <v>236</v>
      </c>
      <c r="O28" s="422">
        <v>164</v>
      </c>
      <c r="P28" s="422">
        <v>107</v>
      </c>
      <c r="Q28" s="422">
        <v>77</v>
      </c>
      <c r="R28" s="422">
        <v>147</v>
      </c>
      <c r="S28" s="422">
        <v>218</v>
      </c>
      <c r="T28" s="422">
        <v>87</v>
      </c>
      <c r="U28" s="422">
        <v>157</v>
      </c>
      <c r="V28" s="422">
        <v>644</v>
      </c>
      <c r="W28" s="422">
        <v>184</v>
      </c>
      <c r="X28" s="422">
        <v>1035</v>
      </c>
      <c r="Y28" s="422">
        <v>685</v>
      </c>
      <c r="Z28" s="422">
        <v>123</v>
      </c>
      <c r="AA28" s="422">
        <v>10046</v>
      </c>
      <c r="AB28" s="422">
        <v>763</v>
      </c>
      <c r="AC28" s="422">
        <v>4229</v>
      </c>
      <c r="AD28" s="422">
        <v>526</v>
      </c>
      <c r="AE28" s="422">
        <v>549</v>
      </c>
      <c r="AF28" s="422">
        <v>3504</v>
      </c>
      <c r="AG28" s="422">
        <v>1282</v>
      </c>
      <c r="AH28" s="422">
        <v>3968</v>
      </c>
      <c r="AI28" s="422">
        <v>7638</v>
      </c>
      <c r="AJ28" s="422">
        <v>5182</v>
      </c>
      <c r="AK28" s="422">
        <v>160</v>
      </c>
      <c r="AL28" s="422">
        <v>1028</v>
      </c>
      <c r="AM28" s="422">
        <v>7869</v>
      </c>
      <c r="AN28" s="422">
        <v>0</v>
      </c>
      <c r="AO28" s="422">
        <v>113</v>
      </c>
      <c r="AP28" s="423">
        <v>52767</v>
      </c>
      <c r="AQ28" s="422">
        <v>60</v>
      </c>
      <c r="AR28" s="422">
        <v>57395</v>
      </c>
      <c r="AS28" s="422">
        <v>-7732</v>
      </c>
      <c r="AT28" s="422">
        <v>0</v>
      </c>
      <c r="AU28" s="422">
        <v>0</v>
      </c>
      <c r="AV28" s="422">
        <v>0</v>
      </c>
      <c r="AW28" s="423">
        <v>49723</v>
      </c>
      <c r="AX28" s="423">
        <v>102490</v>
      </c>
      <c r="AY28" s="423">
        <v>480</v>
      </c>
      <c r="AZ28" s="423">
        <v>50203</v>
      </c>
      <c r="BA28" s="423">
        <v>102970</v>
      </c>
      <c r="BB28" s="423">
        <v>-143</v>
      </c>
      <c r="BC28" s="423">
        <v>50060</v>
      </c>
      <c r="BD28" s="423">
        <v>102827</v>
      </c>
      <c r="BF28" s="428">
        <f t="shared" si="0"/>
        <v>1.395258073958435E-3</v>
      </c>
      <c r="BG28" s="429">
        <f t="shared" si="1"/>
        <v>0.99860474192604154</v>
      </c>
      <c r="BH28" s="428">
        <f t="shared" si="2"/>
        <v>1.1216245978459414E-2</v>
      </c>
    </row>
    <row r="29" spans="2:60" ht="20.100000000000001" customHeight="1" x14ac:dyDescent="0.4">
      <c r="B29" s="11">
        <v>25</v>
      </c>
      <c r="C29" s="8" t="s">
        <v>863</v>
      </c>
      <c r="D29" s="422">
        <v>0</v>
      </c>
      <c r="E29" s="422">
        <v>48</v>
      </c>
      <c r="F29" s="422">
        <v>46</v>
      </c>
      <c r="G29" s="422">
        <v>2</v>
      </c>
      <c r="H29" s="422">
        <v>0</v>
      </c>
      <c r="I29" s="422">
        <v>43</v>
      </c>
      <c r="J29" s="422">
        <v>475</v>
      </c>
      <c r="K29" s="422">
        <v>5</v>
      </c>
      <c r="L29" s="422">
        <v>51</v>
      </c>
      <c r="M29" s="422">
        <v>40</v>
      </c>
      <c r="N29" s="422">
        <v>238</v>
      </c>
      <c r="O29" s="422">
        <v>0</v>
      </c>
      <c r="P29" s="422">
        <v>22</v>
      </c>
      <c r="Q29" s="422">
        <v>4</v>
      </c>
      <c r="R29" s="422">
        <v>351</v>
      </c>
      <c r="S29" s="422">
        <v>36</v>
      </c>
      <c r="T29" s="422">
        <v>12</v>
      </c>
      <c r="U29" s="422">
        <v>9</v>
      </c>
      <c r="V29" s="422">
        <v>501</v>
      </c>
      <c r="W29" s="422">
        <v>41</v>
      </c>
      <c r="X29" s="422">
        <v>341</v>
      </c>
      <c r="Y29" s="422">
        <v>6349</v>
      </c>
      <c r="Z29" s="422">
        <v>1612</v>
      </c>
      <c r="AA29" s="422">
        <v>222</v>
      </c>
      <c r="AB29" s="422">
        <v>0</v>
      </c>
      <c r="AC29" s="422">
        <v>2576</v>
      </c>
      <c r="AD29" s="422">
        <v>1316</v>
      </c>
      <c r="AE29" s="422">
        <v>17</v>
      </c>
      <c r="AF29" s="422">
        <v>3698</v>
      </c>
      <c r="AG29" s="422">
        <v>2696</v>
      </c>
      <c r="AH29" s="422">
        <v>25667</v>
      </c>
      <c r="AI29" s="422">
        <v>4148</v>
      </c>
      <c r="AJ29" s="422">
        <v>3923</v>
      </c>
      <c r="AK29" s="422">
        <v>3</v>
      </c>
      <c r="AL29" s="422">
        <v>470</v>
      </c>
      <c r="AM29" s="422">
        <v>16004</v>
      </c>
      <c r="AN29" s="422">
        <v>0</v>
      </c>
      <c r="AO29" s="422">
        <v>1178</v>
      </c>
      <c r="AP29" s="423">
        <v>72144</v>
      </c>
      <c r="AQ29" s="422">
        <v>0</v>
      </c>
      <c r="AR29" s="422">
        <v>2459</v>
      </c>
      <c r="AS29" s="422">
        <v>20743</v>
      </c>
      <c r="AT29" s="422">
        <v>0</v>
      </c>
      <c r="AU29" s="422">
        <v>0</v>
      </c>
      <c r="AV29" s="422">
        <v>0</v>
      </c>
      <c r="AW29" s="423">
        <v>23202</v>
      </c>
      <c r="AX29" s="423">
        <v>95346</v>
      </c>
      <c r="AY29" s="423">
        <v>4666</v>
      </c>
      <c r="AZ29" s="423">
        <v>27868</v>
      </c>
      <c r="BA29" s="423">
        <v>100012</v>
      </c>
      <c r="BB29" s="423">
        <v>-21902</v>
      </c>
      <c r="BC29" s="423">
        <v>5966</v>
      </c>
      <c r="BD29" s="423">
        <v>78110</v>
      </c>
      <c r="BF29" s="428">
        <f t="shared" si="0"/>
        <v>0.22971073773414721</v>
      </c>
      <c r="BG29" s="429">
        <f t="shared" si="1"/>
        <v>0.77028926226585281</v>
      </c>
      <c r="BH29" s="428">
        <f t="shared" si="2"/>
        <v>4.8054271035859745E-4</v>
      </c>
    </row>
    <row r="30" spans="2:60" ht="20.100000000000001" customHeight="1" x14ac:dyDescent="0.4">
      <c r="B30" s="11">
        <v>26</v>
      </c>
      <c r="C30" s="8" t="s">
        <v>24</v>
      </c>
      <c r="D30" s="422">
        <v>8211</v>
      </c>
      <c r="E30" s="422">
        <v>4316</v>
      </c>
      <c r="F30" s="422">
        <v>1106</v>
      </c>
      <c r="G30" s="422">
        <v>356</v>
      </c>
      <c r="H30" s="422">
        <v>4064</v>
      </c>
      <c r="I30" s="422">
        <v>572</v>
      </c>
      <c r="J30" s="422">
        <v>54027</v>
      </c>
      <c r="K30" s="422">
        <v>1530</v>
      </c>
      <c r="L30" s="422">
        <v>14737</v>
      </c>
      <c r="M30" s="422">
        <v>4699</v>
      </c>
      <c r="N30" s="422">
        <v>3963</v>
      </c>
      <c r="O30" s="422">
        <v>5035</v>
      </c>
      <c r="P30" s="422">
        <v>8247</v>
      </c>
      <c r="Q30" s="422">
        <v>4814</v>
      </c>
      <c r="R30" s="422">
        <v>4398</v>
      </c>
      <c r="S30" s="422">
        <v>6178</v>
      </c>
      <c r="T30" s="422">
        <v>6432</v>
      </c>
      <c r="U30" s="422">
        <v>14193</v>
      </c>
      <c r="V30" s="422">
        <v>26622</v>
      </c>
      <c r="W30" s="422">
        <v>19363</v>
      </c>
      <c r="X30" s="422">
        <v>75375</v>
      </c>
      <c r="Y30" s="422">
        <v>50077</v>
      </c>
      <c r="Z30" s="422">
        <v>3654</v>
      </c>
      <c r="AA30" s="422">
        <v>1716</v>
      </c>
      <c r="AB30" s="422">
        <v>1237</v>
      </c>
      <c r="AC30" s="422">
        <v>21309</v>
      </c>
      <c r="AD30" s="422">
        <v>2267</v>
      </c>
      <c r="AE30" s="422">
        <v>1671</v>
      </c>
      <c r="AF30" s="422">
        <v>30131</v>
      </c>
      <c r="AG30" s="422">
        <v>6701</v>
      </c>
      <c r="AH30" s="422">
        <v>10118</v>
      </c>
      <c r="AI30" s="422">
        <v>14693</v>
      </c>
      <c r="AJ30" s="422">
        <v>58168</v>
      </c>
      <c r="AK30" s="422">
        <v>2904</v>
      </c>
      <c r="AL30" s="422">
        <v>29655</v>
      </c>
      <c r="AM30" s="422">
        <v>70128</v>
      </c>
      <c r="AN30" s="422">
        <v>5762</v>
      </c>
      <c r="AO30" s="422">
        <v>826</v>
      </c>
      <c r="AP30" s="423">
        <v>579255</v>
      </c>
      <c r="AQ30" s="422">
        <v>28781</v>
      </c>
      <c r="AR30" s="422">
        <v>942531</v>
      </c>
      <c r="AS30" s="422">
        <v>206</v>
      </c>
      <c r="AT30" s="422">
        <v>21490</v>
      </c>
      <c r="AU30" s="422">
        <v>145068</v>
      </c>
      <c r="AV30" s="422">
        <v>3406</v>
      </c>
      <c r="AW30" s="423">
        <v>1141482</v>
      </c>
      <c r="AX30" s="423">
        <v>1720737</v>
      </c>
      <c r="AY30" s="423">
        <v>1149988</v>
      </c>
      <c r="AZ30" s="423">
        <v>2291470</v>
      </c>
      <c r="BA30" s="423">
        <v>2870725</v>
      </c>
      <c r="BB30" s="423">
        <v>-904353</v>
      </c>
      <c r="BC30" s="423">
        <v>1387117</v>
      </c>
      <c r="BD30" s="423">
        <v>1966372</v>
      </c>
      <c r="BF30" s="428">
        <f t="shared" si="0"/>
        <v>0.52556143094499619</v>
      </c>
      <c r="BG30" s="429">
        <f t="shared" si="1"/>
        <v>0.47443856905500381</v>
      </c>
      <c r="BH30" s="428">
        <f t="shared" si="2"/>
        <v>0.18419129781903179</v>
      </c>
    </row>
    <row r="31" spans="2:60" ht="20.100000000000001" customHeight="1" x14ac:dyDescent="0.4">
      <c r="B31" s="11">
        <v>27</v>
      </c>
      <c r="C31" s="8" t="s">
        <v>25</v>
      </c>
      <c r="D31" s="422">
        <v>799</v>
      </c>
      <c r="E31" s="422">
        <v>337</v>
      </c>
      <c r="F31" s="422">
        <v>237</v>
      </c>
      <c r="G31" s="422">
        <v>127</v>
      </c>
      <c r="H31" s="422">
        <v>681</v>
      </c>
      <c r="I31" s="422">
        <v>1127</v>
      </c>
      <c r="J31" s="422">
        <v>3466</v>
      </c>
      <c r="K31" s="422">
        <v>313</v>
      </c>
      <c r="L31" s="422">
        <v>2114</v>
      </c>
      <c r="M31" s="422">
        <v>631</v>
      </c>
      <c r="N31" s="422">
        <v>1051</v>
      </c>
      <c r="O31" s="422">
        <v>1536</v>
      </c>
      <c r="P31" s="422">
        <v>689</v>
      </c>
      <c r="Q31" s="422">
        <v>1947</v>
      </c>
      <c r="R31" s="422">
        <v>1282</v>
      </c>
      <c r="S31" s="422">
        <v>1159</v>
      </c>
      <c r="T31" s="422">
        <v>1811</v>
      </c>
      <c r="U31" s="422">
        <v>2606</v>
      </c>
      <c r="V31" s="422">
        <v>4569</v>
      </c>
      <c r="W31" s="422">
        <v>1939</v>
      </c>
      <c r="X31" s="422">
        <v>12203</v>
      </c>
      <c r="Y31" s="422">
        <v>20688</v>
      </c>
      <c r="Z31" s="422">
        <v>3078</v>
      </c>
      <c r="AA31" s="422">
        <v>2225</v>
      </c>
      <c r="AB31" s="422">
        <v>3242</v>
      </c>
      <c r="AC31" s="422">
        <v>33928</v>
      </c>
      <c r="AD31" s="422">
        <v>21074</v>
      </c>
      <c r="AE31" s="422">
        <v>108430</v>
      </c>
      <c r="AF31" s="422">
        <v>20587</v>
      </c>
      <c r="AG31" s="422">
        <v>3580</v>
      </c>
      <c r="AH31" s="422">
        <v>21921</v>
      </c>
      <c r="AI31" s="422">
        <v>6641</v>
      </c>
      <c r="AJ31" s="422">
        <v>9583</v>
      </c>
      <c r="AK31" s="422">
        <v>1733</v>
      </c>
      <c r="AL31" s="422">
        <v>15415</v>
      </c>
      <c r="AM31" s="422">
        <v>6400</v>
      </c>
      <c r="AN31" s="422">
        <v>0</v>
      </c>
      <c r="AO31" s="422">
        <v>234</v>
      </c>
      <c r="AP31" s="423">
        <v>319383</v>
      </c>
      <c r="AQ31" s="422">
        <v>5</v>
      </c>
      <c r="AR31" s="422">
        <v>227316</v>
      </c>
      <c r="AS31" s="422">
        <v>0</v>
      </c>
      <c r="AT31" s="422">
        <v>0</v>
      </c>
      <c r="AU31" s="422">
        <v>0</v>
      </c>
      <c r="AV31" s="422">
        <v>0</v>
      </c>
      <c r="AW31" s="423">
        <v>227321</v>
      </c>
      <c r="AX31" s="423">
        <v>546704</v>
      </c>
      <c r="AY31" s="423">
        <v>30887</v>
      </c>
      <c r="AZ31" s="423">
        <v>258208</v>
      </c>
      <c r="BA31" s="423">
        <v>577591</v>
      </c>
      <c r="BB31" s="423">
        <v>-146673</v>
      </c>
      <c r="BC31" s="423">
        <v>111535</v>
      </c>
      <c r="BD31" s="423">
        <v>430918</v>
      </c>
      <c r="BF31" s="428">
        <f t="shared" si="0"/>
        <v>0.26828594632561681</v>
      </c>
      <c r="BG31" s="429">
        <f t="shared" si="1"/>
        <v>0.73171405367438314</v>
      </c>
      <c r="BH31" s="428">
        <f t="shared" si="2"/>
        <v>4.4422548494459105E-2</v>
      </c>
    </row>
    <row r="32" spans="2:60" ht="20.100000000000001" customHeight="1" x14ac:dyDescent="0.4">
      <c r="B32" s="11">
        <v>28</v>
      </c>
      <c r="C32" s="8" t="s">
        <v>26</v>
      </c>
      <c r="D32" s="422">
        <v>26</v>
      </c>
      <c r="E32" s="422">
        <v>0</v>
      </c>
      <c r="F32" s="422">
        <v>351</v>
      </c>
      <c r="G32" s="422">
        <v>15</v>
      </c>
      <c r="H32" s="422">
        <v>51</v>
      </c>
      <c r="I32" s="422">
        <v>144</v>
      </c>
      <c r="J32" s="422">
        <v>1814</v>
      </c>
      <c r="K32" s="422">
        <v>87</v>
      </c>
      <c r="L32" s="422">
        <v>589</v>
      </c>
      <c r="M32" s="422">
        <v>331</v>
      </c>
      <c r="N32" s="422">
        <v>332</v>
      </c>
      <c r="O32" s="422">
        <v>178</v>
      </c>
      <c r="P32" s="422">
        <v>404</v>
      </c>
      <c r="Q32" s="422">
        <v>102</v>
      </c>
      <c r="R32" s="422">
        <v>511</v>
      </c>
      <c r="S32" s="422">
        <v>327</v>
      </c>
      <c r="T32" s="422">
        <v>623</v>
      </c>
      <c r="U32" s="422">
        <v>822</v>
      </c>
      <c r="V32" s="422">
        <v>1857</v>
      </c>
      <c r="W32" s="422">
        <v>477</v>
      </c>
      <c r="X32" s="422">
        <v>6926</v>
      </c>
      <c r="Y32" s="422">
        <v>2667</v>
      </c>
      <c r="Z32" s="422">
        <v>1098</v>
      </c>
      <c r="AA32" s="422">
        <v>153</v>
      </c>
      <c r="AB32" s="422">
        <v>188</v>
      </c>
      <c r="AC32" s="422">
        <v>57629</v>
      </c>
      <c r="AD32" s="422">
        <v>6908</v>
      </c>
      <c r="AE32" s="422">
        <v>39212</v>
      </c>
      <c r="AF32" s="422">
        <v>17852</v>
      </c>
      <c r="AG32" s="422">
        <v>11345</v>
      </c>
      <c r="AH32" s="422">
        <v>1864</v>
      </c>
      <c r="AI32" s="422">
        <v>5899</v>
      </c>
      <c r="AJ32" s="422">
        <v>18879</v>
      </c>
      <c r="AK32" s="422">
        <v>1454</v>
      </c>
      <c r="AL32" s="422">
        <v>11109</v>
      </c>
      <c r="AM32" s="422">
        <v>12288</v>
      </c>
      <c r="AN32" s="422">
        <v>0</v>
      </c>
      <c r="AO32" s="422">
        <v>2714</v>
      </c>
      <c r="AP32" s="423">
        <v>207226</v>
      </c>
      <c r="AQ32" s="422">
        <v>0</v>
      </c>
      <c r="AR32" s="422">
        <v>1177692</v>
      </c>
      <c r="AS32" s="422">
        <v>331</v>
      </c>
      <c r="AT32" s="422">
        <v>0</v>
      </c>
      <c r="AU32" s="422">
        <v>43785</v>
      </c>
      <c r="AV32" s="422">
        <v>0</v>
      </c>
      <c r="AW32" s="423">
        <v>1221808</v>
      </c>
      <c r="AX32" s="423">
        <v>1429034</v>
      </c>
      <c r="AY32" s="423">
        <v>0</v>
      </c>
      <c r="AZ32" s="423">
        <v>1221808</v>
      </c>
      <c r="BA32" s="423">
        <v>1429034</v>
      </c>
      <c r="BB32" s="423">
        <v>0</v>
      </c>
      <c r="BC32" s="423">
        <v>1221808</v>
      </c>
      <c r="BD32" s="423">
        <v>1429034</v>
      </c>
      <c r="BF32" s="428">
        <f t="shared" si="0"/>
        <v>0</v>
      </c>
      <c r="BG32" s="429">
        <f t="shared" si="1"/>
        <v>1</v>
      </c>
      <c r="BH32" s="428">
        <f t="shared" si="2"/>
        <v>0.2301469319429188</v>
      </c>
    </row>
    <row r="33" spans="2:60" ht="20.100000000000001" customHeight="1" x14ac:dyDescent="0.4">
      <c r="B33" s="11">
        <v>29</v>
      </c>
      <c r="C33" s="8" t="s">
        <v>27</v>
      </c>
      <c r="D33" s="422">
        <v>5909</v>
      </c>
      <c r="E33" s="422">
        <v>5243</v>
      </c>
      <c r="F33" s="422">
        <v>590</v>
      </c>
      <c r="G33" s="422">
        <v>970</v>
      </c>
      <c r="H33" s="422">
        <v>3130</v>
      </c>
      <c r="I33" s="422">
        <v>5866</v>
      </c>
      <c r="J33" s="422">
        <v>26174</v>
      </c>
      <c r="K33" s="422">
        <v>429</v>
      </c>
      <c r="L33" s="422">
        <v>9358</v>
      </c>
      <c r="M33" s="422">
        <v>2240</v>
      </c>
      <c r="N33" s="422">
        <v>2910</v>
      </c>
      <c r="O33" s="422">
        <v>9140</v>
      </c>
      <c r="P33" s="422">
        <v>2582</v>
      </c>
      <c r="Q33" s="422">
        <v>11786</v>
      </c>
      <c r="R33" s="422">
        <v>9293</v>
      </c>
      <c r="S33" s="422">
        <v>4591</v>
      </c>
      <c r="T33" s="422">
        <v>4044</v>
      </c>
      <c r="U33" s="422">
        <v>6445</v>
      </c>
      <c r="V33" s="422">
        <v>13133</v>
      </c>
      <c r="W33" s="422">
        <v>8441</v>
      </c>
      <c r="X33" s="422">
        <v>50595</v>
      </c>
      <c r="Y33" s="422">
        <v>56510</v>
      </c>
      <c r="Z33" s="422">
        <v>7953</v>
      </c>
      <c r="AA33" s="422">
        <v>1885</v>
      </c>
      <c r="AB33" s="422">
        <v>4744</v>
      </c>
      <c r="AC33" s="422">
        <v>107094</v>
      </c>
      <c r="AD33" s="422">
        <v>15214</v>
      </c>
      <c r="AE33" s="422">
        <v>3496</v>
      </c>
      <c r="AF33" s="422">
        <v>79887</v>
      </c>
      <c r="AG33" s="422">
        <v>15953</v>
      </c>
      <c r="AH33" s="422">
        <v>35946</v>
      </c>
      <c r="AI33" s="422">
        <v>22207</v>
      </c>
      <c r="AJ33" s="422">
        <v>17446</v>
      </c>
      <c r="AK33" s="422">
        <v>2827</v>
      </c>
      <c r="AL33" s="422">
        <v>23584</v>
      </c>
      <c r="AM33" s="422">
        <v>34095</v>
      </c>
      <c r="AN33" s="422">
        <v>1289</v>
      </c>
      <c r="AO33" s="422">
        <v>7760</v>
      </c>
      <c r="AP33" s="423">
        <v>620759</v>
      </c>
      <c r="AQ33" s="422">
        <v>7199</v>
      </c>
      <c r="AR33" s="422">
        <v>306119</v>
      </c>
      <c r="AS33" s="422">
        <v>862</v>
      </c>
      <c r="AT33" s="422">
        <v>2576</v>
      </c>
      <c r="AU33" s="422">
        <v>19285</v>
      </c>
      <c r="AV33" s="422">
        <v>957</v>
      </c>
      <c r="AW33" s="423">
        <v>336998</v>
      </c>
      <c r="AX33" s="423">
        <v>957757</v>
      </c>
      <c r="AY33" s="423">
        <v>394625</v>
      </c>
      <c r="AZ33" s="423">
        <v>731623</v>
      </c>
      <c r="BA33" s="423">
        <v>1352382</v>
      </c>
      <c r="BB33" s="423">
        <v>-391934</v>
      </c>
      <c r="BC33" s="423">
        <v>339689</v>
      </c>
      <c r="BD33" s="423">
        <v>960448</v>
      </c>
      <c r="BF33" s="428">
        <f t="shared" si="0"/>
        <v>0.40922071047248937</v>
      </c>
      <c r="BG33" s="429">
        <f t="shared" si="1"/>
        <v>0.59077928952751058</v>
      </c>
      <c r="BH33" s="428">
        <f t="shared" si="2"/>
        <v>5.9822388756512197E-2</v>
      </c>
    </row>
    <row r="34" spans="2:60" ht="20.100000000000001" customHeight="1" x14ac:dyDescent="0.4">
      <c r="B34" s="11">
        <v>30</v>
      </c>
      <c r="C34" s="8" t="s">
        <v>28</v>
      </c>
      <c r="D34" s="422">
        <v>235</v>
      </c>
      <c r="E34" s="422">
        <v>262</v>
      </c>
      <c r="F34" s="422">
        <v>218</v>
      </c>
      <c r="G34" s="422">
        <v>24</v>
      </c>
      <c r="H34" s="422">
        <v>404</v>
      </c>
      <c r="I34" s="422">
        <v>87</v>
      </c>
      <c r="J34" s="422">
        <v>3300</v>
      </c>
      <c r="K34" s="422">
        <v>112</v>
      </c>
      <c r="L34" s="422">
        <v>1843</v>
      </c>
      <c r="M34" s="422">
        <v>499</v>
      </c>
      <c r="N34" s="422">
        <v>1142</v>
      </c>
      <c r="O34" s="422">
        <v>363</v>
      </c>
      <c r="P34" s="422">
        <v>1011</v>
      </c>
      <c r="Q34" s="422">
        <v>540</v>
      </c>
      <c r="R34" s="422">
        <v>697</v>
      </c>
      <c r="S34" s="422">
        <v>707</v>
      </c>
      <c r="T34" s="422">
        <v>835</v>
      </c>
      <c r="U34" s="422">
        <v>3357</v>
      </c>
      <c r="V34" s="422">
        <v>8120</v>
      </c>
      <c r="W34" s="422">
        <v>1432</v>
      </c>
      <c r="X34" s="422">
        <v>10639</v>
      </c>
      <c r="Y34" s="422">
        <v>12376</v>
      </c>
      <c r="Z34" s="422">
        <v>2072</v>
      </c>
      <c r="AA34" s="422">
        <v>3804</v>
      </c>
      <c r="AB34" s="422">
        <v>754</v>
      </c>
      <c r="AC34" s="422">
        <v>72791</v>
      </c>
      <c r="AD34" s="422">
        <v>24885</v>
      </c>
      <c r="AE34" s="422">
        <v>4348</v>
      </c>
      <c r="AF34" s="422">
        <v>9897</v>
      </c>
      <c r="AG34" s="422">
        <v>111928</v>
      </c>
      <c r="AH34" s="422">
        <v>31256</v>
      </c>
      <c r="AI34" s="422">
        <v>22129</v>
      </c>
      <c r="AJ34" s="422">
        <v>14466</v>
      </c>
      <c r="AK34" s="422">
        <v>5330</v>
      </c>
      <c r="AL34" s="422">
        <v>69839</v>
      </c>
      <c r="AM34" s="422">
        <v>17009</v>
      </c>
      <c r="AN34" s="422">
        <v>0</v>
      </c>
      <c r="AO34" s="422">
        <v>6201</v>
      </c>
      <c r="AP34" s="423">
        <v>444912</v>
      </c>
      <c r="AQ34" s="422">
        <v>3125</v>
      </c>
      <c r="AR34" s="422">
        <v>210908</v>
      </c>
      <c r="AS34" s="422">
        <v>285</v>
      </c>
      <c r="AT34" s="422">
        <v>45675</v>
      </c>
      <c r="AU34" s="422">
        <v>68302</v>
      </c>
      <c r="AV34" s="422">
        <v>-505</v>
      </c>
      <c r="AW34" s="423">
        <v>327790</v>
      </c>
      <c r="AX34" s="423">
        <v>772702</v>
      </c>
      <c r="AY34" s="423">
        <v>49824</v>
      </c>
      <c r="AZ34" s="423">
        <v>377614</v>
      </c>
      <c r="BA34" s="423">
        <v>822526</v>
      </c>
      <c r="BB34" s="423">
        <v>-232234</v>
      </c>
      <c r="BC34" s="423">
        <v>145380</v>
      </c>
      <c r="BD34" s="423">
        <v>590292</v>
      </c>
      <c r="BF34" s="428">
        <f t="shared" si="0"/>
        <v>0.30054794733286572</v>
      </c>
      <c r="BG34" s="429">
        <f t="shared" si="1"/>
        <v>0.69945205266713428</v>
      </c>
      <c r="BH34" s="428">
        <f t="shared" si="2"/>
        <v>4.1216064235994741E-2</v>
      </c>
    </row>
    <row r="35" spans="2:60" ht="20.100000000000001" customHeight="1" x14ac:dyDescent="0.4">
      <c r="B35" s="11">
        <v>31</v>
      </c>
      <c r="C35" s="8" t="s">
        <v>29</v>
      </c>
      <c r="D35" s="422">
        <v>0</v>
      </c>
      <c r="E35" s="422">
        <v>0</v>
      </c>
      <c r="F35" s="422">
        <v>0</v>
      </c>
      <c r="G35" s="422">
        <v>0</v>
      </c>
      <c r="H35" s="422">
        <v>0</v>
      </c>
      <c r="I35" s="422">
        <v>0</v>
      </c>
      <c r="J35" s="422">
        <v>0</v>
      </c>
      <c r="K35" s="422">
        <v>0</v>
      </c>
      <c r="L35" s="422">
        <v>0</v>
      </c>
      <c r="M35" s="422">
        <v>0</v>
      </c>
      <c r="N35" s="422">
        <v>0</v>
      </c>
      <c r="O35" s="422">
        <v>0</v>
      </c>
      <c r="P35" s="422">
        <v>0</v>
      </c>
      <c r="Q35" s="422">
        <v>0</v>
      </c>
      <c r="R35" s="422">
        <v>0</v>
      </c>
      <c r="S35" s="422">
        <v>0</v>
      </c>
      <c r="T35" s="422">
        <v>0</v>
      </c>
      <c r="U35" s="422">
        <v>0</v>
      </c>
      <c r="V35" s="422">
        <v>0</v>
      </c>
      <c r="W35" s="422">
        <v>0</v>
      </c>
      <c r="X35" s="422">
        <v>0</v>
      </c>
      <c r="Y35" s="422">
        <v>0</v>
      </c>
      <c r="Z35" s="422">
        <v>0</v>
      </c>
      <c r="AA35" s="422">
        <v>0</v>
      </c>
      <c r="AB35" s="422">
        <v>0</v>
      </c>
      <c r="AC35" s="422">
        <v>0</v>
      </c>
      <c r="AD35" s="422">
        <v>0</v>
      </c>
      <c r="AE35" s="422">
        <v>0</v>
      </c>
      <c r="AF35" s="422">
        <v>0</v>
      </c>
      <c r="AG35" s="422">
        <v>0</v>
      </c>
      <c r="AH35" s="422">
        <v>0</v>
      </c>
      <c r="AI35" s="422">
        <v>0</v>
      </c>
      <c r="AJ35" s="422">
        <v>0</v>
      </c>
      <c r="AK35" s="422">
        <v>0</v>
      </c>
      <c r="AL35" s="422">
        <v>0</v>
      </c>
      <c r="AM35" s="422">
        <v>0</v>
      </c>
      <c r="AN35" s="422">
        <v>0</v>
      </c>
      <c r="AO35" s="422">
        <v>20240</v>
      </c>
      <c r="AP35" s="423">
        <v>20240</v>
      </c>
      <c r="AQ35" s="422">
        <v>0</v>
      </c>
      <c r="AR35" s="422">
        <v>18431</v>
      </c>
      <c r="AS35" s="422">
        <v>974874</v>
      </c>
      <c r="AT35" s="422">
        <v>0</v>
      </c>
      <c r="AU35" s="422">
        <v>0</v>
      </c>
      <c r="AV35" s="422">
        <v>0</v>
      </c>
      <c r="AW35" s="423">
        <v>993305</v>
      </c>
      <c r="AX35" s="423">
        <v>1013545</v>
      </c>
      <c r="AY35" s="423">
        <v>0</v>
      </c>
      <c r="AZ35" s="423">
        <v>993305</v>
      </c>
      <c r="BA35" s="423">
        <v>1013545</v>
      </c>
      <c r="BB35" s="423">
        <v>0</v>
      </c>
      <c r="BC35" s="423">
        <v>993305</v>
      </c>
      <c r="BD35" s="423">
        <v>1013545</v>
      </c>
      <c r="BF35" s="428">
        <f t="shared" si="0"/>
        <v>0</v>
      </c>
      <c r="BG35" s="429">
        <f t="shared" si="1"/>
        <v>1</v>
      </c>
      <c r="BH35" s="428">
        <f t="shared" si="2"/>
        <v>3.6018229746316833E-3</v>
      </c>
    </row>
    <row r="36" spans="2:60" ht="20.100000000000001" customHeight="1" x14ac:dyDescent="0.4">
      <c r="B36" s="11">
        <v>32</v>
      </c>
      <c r="C36" s="8" t="s">
        <v>30</v>
      </c>
      <c r="D36" s="422">
        <v>0</v>
      </c>
      <c r="E36" s="422">
        <v>0</v>
      </c>
      <c r="F36" s="422">
        <v>7</v>
      </c>
      <c r="G36" s="422">
        <v>2</v>
      </c>
      <c r="H36" s="422">
        <v>0</v>
      </c>
      <c r="I36" s="422">
        <v>1</v>
      </c>
      <c r="J36" s="422">
        <v>229</v>
      </c>
      <c r="K36" s="422">
        <v>0</v>
      </c>
      <c r="L36" s="422">
        <v>56</v>
      </c>
      <c r="M36" s="422">
        <v>1</v>
      </c>
      <c r="N36" s="422">
        <v>40</v>
      </c>
      <c r="O36" s="422">
        <v>3</v>
      </c>
      <c r="P36" s="422">
        <v>11</v>
      </c>
      <c r="Q36" s="422">
        <v>5</v>
      </c>
      <c r="R36" s="422">
        <v>36</v>
      </c>
      <c r="S36" s="422">
        <v>15</v>
      </c>
      <c r="T36" s="422">
        <v>51</v>
      </c>
      <c r="U36" s="422">
        <v>100</v>
      </c>
      <c r="V36" s="422">
        <v>923</v>
      </c>
      <c r="W36" s="422">
        <v>115</v>
      </c>
      <c r="X36" s="422">
        <v>176</v>
      </c>
      <c r="Y36" s="422">
        <v>168</v>
      </c>
      <c r="Z36" s="422">
        <v>100</v>
      </c>
      <c r="AA36" s="422">
        <v>12</v>
      </c>
      <c r="AB36" s="422">
        <v>11</v>
      </c>
      <c r="AC36" s="422">
        <v>407</v>
      </c>
      <c r="AD36" s="422">
        <v>90</v>
      </c>
      <c r="AE36" s="422">
        <v>1</v>
      </c>
      <c r="AF36" s="422">
        <v>766</v>
      </c>
      <c r="AG36" s="422">
        <v>2294</v>
      </c>
      <c r="AH36" s="422">
        <v>150</v>
      </c>
      <c r="AI36" s="422">
        <v>0</v>
      </c>
      <c r="AJ36" s="422">
        <v>101</v>
      </c>
      <c r="AK36" s="422">
        <v>0</v>
      </c>
      <c r="AL36" s="422">
        <v>619</v>
      </c>
      <c r="AM36" s="422">
        <v>375</v>
      </c>
      <c r="AN36" s="422">
        <v>0</v>
      </c>
      <c r="AO36" s="422">
        <v>13</v>
      </c>
      <c r="AP36" s="423">
        <v>6878</v>
      </c>
      <c r="AQ36" s="422">
        <v>0</v>
      </c>
      <c r="AR36" s="422">
        <v>116585</v>
      </c>
      <c r="AS36" s="422">
        <v>389003</v>
      </c>
      <c r="AT36" s="422">
        <v>122278</v>
      </c>
      <c r="AU36" s="422">
        <v>241373</v>
      </c>
      <c r="AV36" s="422">
        <v>0</v>
      </c>
      <c r="AW36" s="423">
        <v>869239</v>
      </c>
      <c r="AX36" s="423">
        <v>876117</v>
      </c>
      <c r="AY36" s="423">
        <v>57110</v>
      </c>
      <c r="AZ36" s="423">
        <v>926349</v>
      </c>
      <c r="BA36" s="423">
        <v>933227</v>
      </c>
      <c r="BB36" s="423">
        <v>-90209</v>
      </c>
      <c r="BC36" s="423">
        <v>836140</v>
      </c>
      <c r="BD36" s="423">
        <v>843018</v>
      </c>
      <c r="BF36" s="428">
        <f t="shared" si="0"/>
        <v>0.10296455838660819</v>
      </c>
      <c r="BG36" s="429">
        <f t="shared" si="1"/>
        <v>0.89703544161339177</v>
      </c>
      <c r="BH36" s="428">
        <f t="shared" si="2"/>
        <v>2.2783274455940253E-2</v>
      </c>
    </row>
    <row r="37" spans="2:60" ht="20.100000000000001" customHeight="1" x14ac:dyDescent="0.4">
      <c r="B37" s="11">
        <v>33</v>
      </c>
      <c r="C37" s="8" t="s">
        <v>31</v>
      </c>
      <c r="D37" s="422">
        <v>0</v>
      </c>
      <c r="E37" s="422">
        <v>0</v>
      </c>
      <c r="F37" s="422">
        <v>86</v>
      </c>
      <c r="G37" s="422">
        <v>0</v>
      </c>
      <c r="H37" s="422">
        <v>0</v>
      </c>
      <c r="I37" s="422">
        <v>0</v>
      </c>
      <c r="J37" s="422">
        <v>0</v>
      </c>
      <c r="K37" s="422">
        <v>0</v>
      </c>
      <c r="L37" s="422">
        <v>0</v>
      </c>
      <c r="M37" s="422">
        <v>2</v>
      </c>
      <c r="N37" s="422">
        <v>1</v>
      </c>
      <c r="O37" s="422">
        <v>0</v>
      </c>
      <c r="P37" s="422">
        <v>0</v>
      </c>
      <c r="Q37" s="422">
        <v>0</v>
      </c>
      <c r="R37" s="422">
        <v>0</v>
      </c>
      <c r="S37" s="422">
        <v>0</v>
      </c>
      <c r="T37" s="422">
        <v>0</v>
      </c>
      <c r="U37" s="422">
        <v>0</v>
      </c>
      <c r="V37" s="422">
        <v>0</v>
      </c>
      <c r="W37" s="422">
        <v>0</v>
      </c>
      <c r="X37" s="422">
        <v>1</v>
      </c>
      <c r="Y37" s="422">
        <v>1</v>
      </c>
      <c r="Z37" s="422">
        <v>3</v>
      </c>
      <c r="AA37" s="422">
        <v>33</v>
      </c>
      <c r="AB37" s="422">
        <v>0</v>
      </c>
      <c r="AC37" s="422">
        <v>50</v>
      </c>
      <c r="AD37" s="422">
        <v>66</v>
      </c>
      <c r="AE37" s="422">
        <v>9</v>
      </c>
      <c r="AF37" s="422">
        <v>878</v>
      </c>
      <c r="AG37" s="422">
        <v>409</v>
      </c>
      <c r="AH37" s="422">
        <v>30</v>
      </c>
      <c r="AI37" s="422">
        <v>16</v>
      </c>
      <c r="AJ37" s="422">
        <v>18031</v>
      </c>
      <c r="AK37" s="422">
        <v>1</v>
      </c>
      <c r="AL37" s="422">
        <v>49</v>
      </c>
      <c r="AM37" s="422">
        <v>67</v>
      </c>
      <c r="AN37" s="422">
        <v>0</v>
      </c>
      <c r="AO37" s="422">
        <v>200</v>
      </c>
      <c r="AP37" s="423">
        <v>19933</v>
      </c>
      <c r="AQ37" s="422">
        <v>13857</v>
      </c>
      <c r="AR37" s="422">
        <v>226375</v>
      </c>
      <c r="AS37" s="422">
        <v>825660</v>
      </c>
      <c r="AT37" s="422">
        <v>0</v>
      </c>
      <c r="AU37" s="422">
        <v>0</v>
      </c>
      <c r="AV37" s="422">
        <v>0</v>
      </c>
      <c r="AW37" s="423">
        <v>1065892</v>
      </c>
      <c r="AX37" s="423">
        <v>1085825</v>
      </c>
      <c r="AY37" s="423">
        <v>48520</v>
      </c>
      <c r="AZ37" s="423">
        <v>1114412</v>
      </c>
      <c r="BA37" s="423">
        <v>1134345</v>
      </c>
      <c r="BB37" s="423">
        <v>-19858</v>
      </c>
      <c r="BC37" s="423">
        <v>1094554</v>
      </c>
      <c r="BD37" s="423">
        <v>1114487</v>
      </c>
      <c r="BF37" s="428">
        <f t="shared" si="0"/>
        <v>1.8288398222549674E-2</v>
      </c>
      <c r="BG37" s="429">
        <f t="shared" si="1"/>
        <v>0.98171160177745032</v>
      </c>
      <c r="BH37" s="428">
        <f t="shared" si="2"/>
        <v>4.4238656387729766E-2</v>
      </c>
    </row>
    <row r="38" spans="2:60" ht="20.100000000000001" customHeight="1" x14ac:dyDescent="0.4">
      <c r="B38" s="11">
        <v>34</v>
      </c>
      <c r="C38" s="8" t="s">
        <v>32</v>
      </c>
      <c r="D38" s="422">
        <v>1</v>
      </c>
      <c r="E38" s="422">
        <v>0</v>
      </c>
      <c r="F38" s="422">
        <v>20</v>
      </c>
      <c r="G38" s="422">
        <v>1</v>
      </c>
      <c r="H38" s="422">
        <v>587</v>
      </c>
      <c r="I38" s="422">
        <v>50</v>
      </c>
      <c r="J38" s="422">
        <v>601</v>
      </c>
      <c r="K38" s="422">
        <v>17</v>
      </c>
      <c r="L38" s="422">
        <v>283</v>
      </c>
      <c r="M38" s="422">
        <v>44</v>
      </c>
      <c r="N38" s="422">
        <v>159</v>
      </c>
      <c r="O38" s="422">
        <v>74</v>
      </c>
      <c r="P38" s="422">
        <v>148</v>
      </c>
      <c r="Q38" s="422">
        <v>87</v>
      </c>
      <c r="R38" s="422">
        <v>161</v>
      </c>
      <c r="S38" s="422">
        <v>124</v>
      </c>
      <c r="T38" s="422">
        <v>98</v>
      </c>
      <c r="U38" s="422">
        <v>606</v>
      </c>
      <c r="V38" s="422">
        <v>462</v>
      </c>
      <c r="W38" s="422">
        <v>95</v>
      </c>
      <c r="X38" s="422">
        <v>1384</v>
      </c>
      <c r="Y38" s="422">
        <v>1472</v>
      </c>
      <c r="Z38" s="422">
        <v>300</v>
      </c>
      <c r="AA38" s="422">
        <v>1026</v>
      </c>
      <c r="AB38" s="422">
        <v>154</v>
      </c>
      <c r="AC38" s="422">
        <v>1099</v>
      </c>
      <c r="AD38" s="422">
        <v>1248</v>
      </c>
      <c r="AE38" s="422">
        <v>413</v>
      </c>
      <c r="AF38" s="422">
        <v>1180</v>
      </c>
      <c r="AG38" s="422">
        <v>852</v>
      </c>
      <c r="AH38" s="422">
        <v>3</v>
      </c>
      <c r="AI38" s="422">
        <v>1442</v>
      </c>
      <c r="AJ38" s="422">
        <v>1083</v>
      </c>
      <c r="AK38" s="422">
        <v>0</v>
      </c>
      <c r="AL38" s="422">
        <v>2799</v>
      </c>
      <c r="AM38" s="422">
        <v>2077</v>
      </c>
      <c r="AN38" s="422">
        <v>0</v>
      </c>
      <c r="AO38" s="422">
        <v>395</v>
      </c>
      <c r="AP38" s="423">
        <v>20545</v>
      </c>
      <c r="AQ38" s="422">
        <v>0</v>
      </c>
      <c r="AR38" s="422">
        <v>48928</v>
      </c>
      <c r="AS38" s="422">
        <v>0</v>
      </c>
      <c r="AT38" s="422">
        <v>0</v>
      </c>
      <c r="AU38" s="422">
        <v>0</v>
      </c>
      <c r="AV38" s="422">
        <v>0</v>
      </c>
      <c r="AW38" s="423">
        <v>48928</v>
      </c>
      <c r="AX38" s="423">
        <v>69473</v>
      </c>
      <c r="AY38" s="423">
        <v>5290</v>
      </c>
      <c r="AZ38" s="423">
        <v>54218</v>
      </c>
      <c r="BA38" s="423">
        <v>74763</v>
      </c>
      <c r="BB38" s="423">
        <v>-2159</v>
      </c>
      <c r="BC38" s="423">
        <v>52059</v>
      </c>
      <c r="BD38" s="423">
        <v>72604</v>
      </c>
      <c r="BF38" s="428">
        <f t="shared" si="0"/>
        <v>3.1076821211117989E-2</v>
      </c>
      <c r="BG38" s="429">
        <f t="shared" si="1"/>
        <v>0.96892317878888201</v>
      </c>
      <c r="BH38" s="428">
        <f t="shared" si="2"/>
        <v>9.5616078619054305E-3</v>
      </c>
    </row>
    <row r="39" spans="2:60" ht="20.100000000000001" customHeight="1" x14ac:dyDescent="0.4">
      <c r="B39" s="11">
        <v>35</v>
      </c>
      <c r="C39" s="8" t="s">
        <v>33</v>
      </c>
      <c r="D39" s="422">
        <v>3555</v>
      </c>
      <c r="E39" s="422">
        <v>795</v>
      </c>
      <c r="F39" s="422">
        <v>992</v>
      </c>
      <c r="G39" s="422">
        <v>389</v>
      </c>
      <c r="H39" s="422">
        <v>905</v>
      </c>
      <c r="I39" s="422">
        <v>739</v>
      </c>
      <c r="J39" s="422">
        <v>20818</v>
      </c>
      <c r="K39" s="422">
        <v>910</v>
      </c>
      <c r="L39" s="422">
        <v>4915</v>
      </c>
      <c r="M39" s="422">
        <v>2797</v>
      </c>
      <c r="N39" s="422">
        <v>3811</v>
      </c>
      <c r="O39" s="422">
        <v>2312</v>
      </c>
      <c r="P39" s="422">
        <v>5374</v>
      </c>
      <c r="Q39" s="422">
        <v>2561</v>
      </c>
      <c r="R39" s="422">
        <v>6371</v>
      </c>
      <c r="S39" s="422">
        <v>2719</v>
      </c>
      <c r="T39" s="422">
        <v>3819</v>
      </c>
      <c r="U39" s="422">
        <v>11905</v>
      </c>
      <c r="V39" s="422">
        <v>24645</v>
      </c>
      <c r="W39" s="422">
        <v>13017</v>
      </c>
      <c r="X39" s="422">
        <v>80356</v>
      </c>
      <c r="Y39" s="422">
        <v>171612</v>
      </c>
      <c r="Z39" s="422">
        <v>10836</v>
      </c>
      <c r="AA39" s="422">
        <v>12687</v>
      </c>
      <c r="AB39" s="422">
        <v>4563</v>
      </c>
      <c r="AC39" s="422">
        <v>164509</v>
      </c>
      <c r="AD39" s="422">
        <v>49648</v>
      </c>
      <c r="AE39" s="422">
        <v>35899</v>
      </c>
      <c r="AF39" s="422">
        <v>123699</v>
      </c>
      <c r="AG39" s="422">
        <v>88060</v>
      </c>
      <c r="AH39" s="422">
        <v>93613</v>
      </c>
      <c r="AI39" s="422">
        <v>58936</v>
      </c>
      <c r="AJ39" s="422">
        <v>52552</v>
      </c>
      <c r="AK39" s="422">
        <v>6026</v>
      </c>
      <c r="AL39" s="422">
        <v>191095</v>
      </c>
      <c r="AM39" s="422">
        <v>30285</v>
      </c>
      <c r="AN39" s="422">
        <v>0</v>
      </c>
      <c r="AO39" s="422">
        <v>3277</v>
      </c>
      <c r="AP39" s="423">
        <v>1291002</v>
      </c>
      <c r="AQ39" s="422">
        <v>1394</v>
      </c>
      <c r="AR39" s="422">
        <v>57576</v>
      </c>
      <c r="AS39" s="422">
        <v>0</v>
      </c>
      <c r="AT39" s="422">
        <v>7610</v>
      </c>
      <c r="AU39" s="422">
        <v>26874</v>
      </c>
      <c r="AV39" s="422">
        <v>0</v>
      </c>
      <c r="AW39" s="423">
        <v>93454</v>
      </c>
      <c r="AX39" s="423">
        <v>1384456</v>
      </c>
      <c r="AY39" s="423">
        <v>179943</v>
      </c>
      <c r="AZ39" s="423">
        <v>273397</v>
      </c>
      <c r="BA39" s="423">
        <v>1564399</v>
      </c>
      <c r="BB39" s="423">
        <v>-177634</v>
      </c>
      <c r="BC39" s="423">
        <v>95763</v>
      </c>
      <c r="BD39" s="423">
        <v>1386765</v>
      </c>
      <c r="BF39" s="428">
        <f t="shared" si="0"/>
        <v>0.12830599166748527</v>
      </c>
      <c r="BG39" s="429">
        <f t="shared" si="1"/>
        <v>0.87169400833251476</v>
      </c>
      <c r="BH39" s="428">
        <f t="shared" si="2"/>
        <v>1.1251617361369095E-2</v>
      </c>
    </row>
    <row r="40" spans="2:60" ht="20.100000000000001" customHeight="1" x14ac:dyDescent="0.4">
      <c r="B40" s="11">
        <v>36</v>
      </c>
      <c r="C40" s="8" t="s">
        <v>34</v>
      </c>
      <c r="D40" s="422">
        <v>0</v>
      </c>
      <c r="E40" s="422">
        <v>0</v>
      </c>
      <c r="F40" s="422">
        <v>24</v>
      </c>
      <c r="G40" s="422">
        <v>2</v>
      </c>
      <c r="H40" s="422">
        <v>71</v>
      </c>
      <c r="I40" s="422">
        <v>2</v>
      </c>
      <c r="J40" s="422">
        <v>99</v>
      </c>
      <c r="K40" s="422">
        <v>3</v>
      </c>
      <c r="L40" s="422">
        <v>19</v>
      </c>
      <c r="M40" s="422">
        <v>10</v>
      </c>
      <c r="N40" s="422">
        <v>4</v>
      </c>
      <c r="O40" s="422">
        <v>8</v>
      </c>
      <c r="P40" s="422">
        <v>13</v>
      </c>
      <c r="Q40" s="422">
        <v>33</v>
      </c>
      <c r="R40" s="422">
        <v>4</v>
      </c>
      <c r="S40" s="422">
        <v>11</v>
      </c>
      <c r="T40" s="422">
        <v>11</v>
      </c>
      <c r="U40" s="422">
        <v>20</v>
      </c>
      <c r="V40" s="422">
        <v>102</v>
      </c>
      <c r="W40" s="422">
        <v>44</v>
      </c>
      <c r="X40" s="422">
        <v>205</v>
      </c>
      <c r="Y40" s="422">
        <v>527</v>
      </c>
      <c r="Z40" s="422">
        <v>13</v>
      </c>
      <c r="AA40" s="422">
        <v>26</v>
      </c>
      <c r="AB40" s="422">
        <v>4</v>
      </c>
      <c r="AC40" s="422">
        <v>1671</v>
      </c>
      <c r="AD40" s="422">
        <v>86</v>
      </c>
      <c r="AE40" s="422">
        <v>712</v>
      </c>
      <c r="AF40" s="422">
        <v>444</v>
      </c>
      <c r="AG40" s="422">
        <v>7394</v>
      </c>
      <c r="AH40" s="422">
        <v>514</v>
      </c>
      <c r="AI40" s="422">
        <v>2321</v>
      </c>
      <c r="AJ40" s="422">
        <v>12977</v>
      </c>
      <c r="AK40" s="422">
        <v>190</v>
      </c>
      <c r="AL40" s="422">
        <v>1746</v>
      </c>
      <c r="AM40" s="422">
        <v>12972</v>
      </c>
      <c r="AN40" s="422">
        <v>0</v>
      </c>
      <c r="AO40" s="422">
        <v>137</v>
      </c>
      <c r="AP40" s="423">
        <v>42419</v>
      </c>
      <c r="AQ40" s="422">
        <v>176488</v>
      </c>
      <c r="AR40" s="422">
        <v>610759</v>
      </c>
      <c r="AS40" s="422">
        <v>0</v>
      </c>
      <c r="AT40" s="422">
        <v>0</v>
      </c>
      <c r="AU40" s="422">
        <v>0</v>
      </c>
      <c r="AV40" s="422">
        <v>0</v>
      </c>
      <c r="AW40" s="423">
        <v>787247</v>
      </c>
      <c r="AX40" s="423">
        <v>829666</v>
      </c>
      <c r="AY40" s="423">
        <v>132879</v>
      </c>
      <c r="AZ40" s="423">
        <v>920126</v>
      </c>
      <c r="BA40" s="423">
        <v>962545</v>
      </c>
      <c r="BB40" s="423">
        <v>-102875</v>
      </c>
      <c r="BC40" s="423">
        <v>817251</v>
      </c>
      <c r="BD40" s="423">
        <v>859670</v>
      </c>
      <c r="BF40" s="428">
        <f t="shared" si="0"/>
        <v>0.12399568018937741</v>
      </c>
      <c r="BG40" s="429">
        <f t="shared" si="1"/>
        <v>0.87600431981062254</v>
      </c>
      <c r="BH40" s="428">
        <f t="shared" si="2"/>
        <v>0.11935574836759114</v>
      </c>
    </row>
    <row r="41" spans="2:60" ht="20.100000000000001" customHeight="1" x14ac:dyDescent="0.4">
      <c r="B41" s="11">
        <v>37</v>
      </c>
      <c r="C41" s="8" t="s">
        <v>851</v>
      </c>
      <c r="D41" s="422">
        <v>17</v>
      </c>
      <c r="E41" s="422">
        <v>60</v>
      </c>
      <c r="F41" s="422">
        <v>50</v>
      </c>
      <c r="G41" s="422">
        <v>30</v>
      </c>
      <c r="H41" s="422">
        <v>87</v>
      </c>
      <c r="I41" s="422">
        <v>14</v>
      </c>
      <c r="J41" s="422">
        <v>480</v>
      </c>
      <c r="K41" s="422">
        <v>24</v>
      </c>
      <c r="L41" s="422">
        <v>219</v>
      </c>
      <c r="M41" s="422">
        <v>65</v>
      </c>
      <c r="N41" s="422">
        <v>67</v>
      </c>
      <c r="O41" s="422">
        <v>13</v>
      </c>
      <c r="P41" s="422">
        <v>30</v>
      </c>
      <c r="Q41" s="422">
        <v>61</v>
      </c>
      <c r="R41" s="422">
        <v>102</v>
      </c>
      <c r="S41" s="422">
        <v>55</v>
      </c>
      <c r="T41" s="422">
        <v>54</v>
      </c>
      <c r="U41" s="422">
        <v>276</v>
      </c>
      <c r="V41" s="422">
        <v>501</v>
      </c>
      <c r="W41" s="422">
        <v>151</v>
      </c>
      <c r="X41" s="422">
        <v>568</v>
      </c>
      <c r="Y41" s="422">
        <v>1775</v>
      </c>
      <c r="Z41" s="422">
        <v>7</v>
      </c>
      <c r="AA41" s="422">
        <v>83</v>
      </c>
      <c r="AB41" s="422">
        <v>243</v>
      </c>
      <c r="AC41" s="422">
        <v>3876</v>
      </c>
      <c r="AD41" s="422">
        <v>1498</v>
      </c>
      <c r="AE41" s="422">
        <v>409</v>
      </c>
      <c r="AF41" s="422">
        <v>1557</v>
      </c>
      <c r="AG41" s="422">
        <v>1157</v>
      </c>
      <c r="AH41" s="422">
        <v>2723</v>
      </c>
      <c r="AI41" s="422">
        <v>2963</v>
      </c>
      <c r="AJ41" s="422">
        <v>2454</v>
      </c>
      <c r="AK41" s="422">
        <v>374</v>
      </c>
      <c r="AL41" s="422">
        <v>1914</v>
      </c>
      <c r="AM41" s="422">
        <v>1442</v>
      </c>
      <c r="AN41" s="422">
        <v>0</v>
      </c>
      <c r="AO41" s="422">
        <v>4</v>
      </c>
      <c r="AP41" s="423">
        <v>25403</v>
      </c>
      <c r="AQ41" s="422">
        <v>0</v>
      </c>
      <c r="AR41" s="422">
        <v>0</v>
      </c>
      <c r="AS41" s="422">
        <v>0</v>
      </c>
      <c r="AT41" s="422">
        <v>0</v>
      </c>
      <c r="AU41" s="422">
        <v>0</v>
      </c>
      <c r="AV41" s="422">
        <v>0</v>
      </c>
      <c r="AW41" s="423">
        <v>0</v>
      </c>
      <c r="AX41" s="423">
        <v>25403</v>
      </c>
      <c r="AY41" s="423">
        <v>0</v>
      </c>
      <c r="AZ41" s="423">
        <v>0</v>
      </c>
      <c r="BA41" s="423">
        <v>25403</v>
      </c>
      <c r="BB41" s="423">
        <v>0</v>
      </c>
      <c r="BC41" s="423">
        <v>0</v>
      </c>
      <c r="BD41" s="423">
        <v>25403</v>
      </c>
      <c r="BF41" s="428">
        <f t="shared" si="0"/>
        <v>0</v>
      </c>
      <c r="BG41" s="429">
        <f t="shared" si="1"/>
        <v>1</v>
      </c>
      <c r="BH41" s="428">
        <f t="shared" si="2"/>
        <v>0</v>
      </c>
    </row>
    <row r="42" spans="2:60" ht="20.100000000000001" customHeight="1" x14ac:dyDescent="0.4">
      <c r="B42" s="11">
        <v>38</v>
      </c>
      <c r="C42" s="8" t="s">
        <v>852</v>
      </c>
      <c r="D42" s="422">
        <v>750</v>
      </c>
      <c r="E42" s="422">
        <v>11</v>
      </c>
      <c r="F42" s="422">
        <v>10</v>
      </c>
      <c r="G42" s="422">
        <v>63</v>
      </c>
      <c r="H42" s="422">
        <v>599</v>
      </c>
      <c r="I42" s="422">
        <v>269</v>
      </c>
      <c r="J42" s="422">
        <v>5840</v>
      </c>
      <c r="K42" s="422">
        <v>65</v>
      </c>
      <c r="L42" s="422">
        <v>1105</v>
      </c>
      <c r="M42" s="422">
        <v>134</v>
      </c>
      <c r="N42" s="422">
        <v>333</v>
      </c>
      <c r="O42" s="422">
        <v>196</v>
      </c>
      <c r="P42" s="422">
        <v>434</v>
      </c>
      <c r="Q42" s="422">
        <v>114</v>
      </c>
      <c r="R42" s="422">
        <v>1153</v>
      </c>
      <c r="S42" s="422">
        <v>941</v>
      </c>
      <c r="T42" s="422">
        <v>449</v>
      </c>
      <c r="U42" s="422">
        <v>1383</v>
      </c>
      <c r="V42" s="422">
        <v>644</v>
      </c>
      <c r="W42" s="422">
        <v>454</v>
      </c>
      <c r="X42" s="422">
        <v>20536</v>
      </c>
      <c r="Y42" s="422">
        <v>8594</v>
      </c>
      <c r="Z42" s="422">
        <v>500</v>
      </c>
      <c r="AA42" s="422">
        <v>886</v>
      </c>
      <c r="AB42" s="422">
        <v>1325</v>
      </c>
      <c r="AC42" s="422">
        <v>13265</v>
      </c>
      <c r="AD42" s="422">
        <v>1970</v>
      </c>
      <c r="AE42" s="422">
        <v>2171</v>
      </c>
      <c r="AF42" s="422">
        <v>8072</v>
      </c>
      <c r="AG42" s="422">
        <v>2202</v>
      </c>
      <c r="AH42" s="422">
        <v>978</v>
      </c>
      <c r="AI42" s="422">
        <v>8026</v>
      </c>
      <c r="AJ42" s="422">
        <v>4315</v>
      </c>
      <c r="AK42" s="422">
        <v>396</v>
      </c>
      <c r="AL42" s="422">
        <v>5850</v>
      </c>
      <c r="AM42" s="422">
        <v>2625</v>
      </c>
      <c r="AN42" s="422">
        <v>12</v>
      </c>
      <c r="AO42" s="422">
        <v>0</v>
      </c>
      <c r="AP42" s="423">
        <v>96670</v>
      </c>
      <c r="AQ42" s="422">
        <v>0</v>
      </c>
      <c r="AR42" s="422">
        <v>196</v>
      </c>
      <c r="AS42" s="422">
        <v>0</v>
      </c>
      <c r="AT42" s="422">
        <v>0</v>
      </c>
      <c r="AU42" s="422">
        <v>0</v>
      </c>
      <c r="AV42" s="422">
        <v>0</v>
      </c>
      <c r="AW42" s="423">
        <v>196</v>
      </c>
      <c r="AX42" s="423">
        <v>96866</v>
      </c>
      <c r="AY42" s="423">
        <v>92</v>
      </c>
      <c r="AZ42" s="423">
        <v>288</v>
      </c>
      <c r="BA42" s="423">
        <v>96958</v>
      </c>
      <c r="BB42" s="423">
        <v>-14881</v>
      </c>
      <c r="BC42" s="423">
        <v>-14593</v>
      </c>
      <c r="BD42" s="423">
        <v>82077</v>
      </c>
      <c r="BF42" s="430">
        <f t="shared" si="0"/>
        <v>0.15362459480106538</v>
      </c>
      <c r="BG42" s="431">
        <f t="shared" si="1"/>
        <v>0.84637540519893462</v>
      </c>
      <c r="BH42" s="430">
        <f t="shared" si="2"/>
        <v>3.8302712985069171E-5</v>
      </c>
    </row>
    <row r="43" spans="2:60" ht="20.100000000000001" customHeight="1" x14ac:dyDescent="0.4">
      <c r="B43" s="708">
        <v>70</v>
      </c>
      <c r="C43" s="9" t="s">
        <v>39</v>
      </c>
      <c r="D43" s="424">
        <v>51040</v>
      </c>
      <c r="E43" s="424">
        <v>59891</v>
      </c>
      <c r="F43" s="424">
        <v>8036</v>
      </c>
      <c r="G43" s="424">
        <v>5482</v>
      </c>
      <c r="H43" s="424">
        <v>31703</v>
      </c>
      <c r="I43" s="424">
        <v>11688</v>
      </c>
      <c r="J43" s="424">
        <v>489821</v>
      </c>
      <c r="K43" s="424">
        <v>10580</v>
      </c>
      <c r="L43" s="424">
        <v>178989</v>
      </c>
      <c r="M43" s="424">
        <v>31442</v>
      </c>
      <c r="N43" s="424">
        <v>82094</v>
      </c>
      <c r="O43" s="424">
        <v>330576</v>
      </c>
      <c r="P43" s="424">
        <v>87915</v>
      </c>
      <c r="Q43" s="424">
        <v>45807</v>
      </c>
      <c r="R43" s="424">
        <v>62325</v>
      </c>
      <c r="S43" s="424">
        <v>166685</v>
      </c>
      <c r="T43" s="424">
        <v>80287</v>
      </c>
      <c r="U43" s="424">
        <v>170869</v>
      </c>
      <c r="V43" s="424">
        <v>400220</v>
      </c>
      <c r="W43" s="424">
        <v>399982</v>
      </c>
      <c r="X43" s="424">
        <v>640181</v>
      </c>
      <c r="Y43" s="424">
        <v>635974</v>
      </c>
      <c r="Z43" s="424">
        <v>126681</v>
      </c>
      <c r="AA43" s="424">
        <v>49727</v>
      </c>
      <c r="AB43" s="424">
        <v>27273</v>
      </c>
      <c r="AC43" s="424">
        <v>590828</v>
      </c>
      <c r="AD43" s="424">
        <v>140851</v>
      </c>
      <c r="AE43" s="424">
        <v>218298</v>
      </c>
      <c r="AF43" s="424">
        <v>442198</v>
      </c>
      <c r="AG43" s="424">
        <v>287021</v>
      </c>
      <c r="AH43" s="424">
        <v>299306</v>
      </c>
      <c r="AI43" s="424">
        <v>219032</v>
      </c>
      <c r="AJ43" s="424">
        <v>435195</v>
      </c>
      <c r="AK43" s="424">
        <v>30227</v>
      </c>
      <c r="AL43" s="424">
        <v>515188</v>
      </c>
      <c r="AM43" s="424">
        <v>418027</v>
      </c>
      <c r="AN43" s="424">
        <v>25403</v>
      </c>
      <c r="AO43" s="424">
        <v>48392</v>
      </c>
      <c r="AP43" s="425">
        <v>7855234</v>
      </c>
      <c r="AQ43" s="424">
        <v>260475</v>
      </c>
      <c r="AR43" s="424">
        <v>5117131</v>
      </c>
      <c r="AS43" s="424">
        <v>2204340</v>
      </c>
      <c r="AT43" s="424">
        <v>1396398</v>
      </c>
      <c r="AU43" s="424">
        <v>2223033</v>
      </c>
      <c r="AV43" s="424">
        <v>-6944</v>
      </c>
      <c r="AW43" s="425">
        <v>11194433</v>
      </c>
      <c r="AX43" s="425">
        <v>19049667</v>
      </c>
      <c r="AY43" s="425">
        <v>5378967</v>
      </c>
      <c r="AZ43" s="425">
        <v>16573400</v>
      </c>
      <c r="BA43" s="425">
        <v>24428634</v>
      </c>
      <c r="BB43" s="425">
        <v>-6637705</v>
      </c>
      <c r="BC43" s="425">
        <v>9935695</v>
      </c>
      <c r="BD43" s="425">
        <v>17790929</v>
      </c>
      <c r="BF43" s="430">
        <f t="shared" si="0"/>
        <v>0.3484420488820093</v>
      </c>
      <c r="BG43" s="430">
        <f t="shared" si="1"/>
        <v>0.65155795111799075</v>
      </c>
      <c r="BH43" s="430">
        <f t="shared" si="2"/>
        <v>1</v>
      </c>
    </row>
    <row r="44" spans="2:60" ht="20.100000000000001" customHeight="1" x14ac:dyDescent="0.4">
      <c r="B44" s="11">
        <v>71</v>
      </c>
      <c r="C44" s="8" t="s">
        <v>864</v>
      </c>
      <c r="D44" s="422">
        <v>200</v>
      </c>
      <c r="E44" s="422">
        <v>92</v>
      </c>
      <c r="F44" s="422">
        <v>216</v>
      </c>
      <c r="G44" s="422">
        <v>148</v>
      </c>
      <c r="H44" s="422">
        <v>2335</v>
      </c>
      <c r="I44" s="422">
        <v>946</v>
      </c>
      <c r="J44" s="422">
        <v>7547</v>
      </c>
      <c r="K44" s="422">
        <v>256</v>
      </c>
      <c r="L44" s="422">
        <v>4398</v>
      </c>
      <c r="M44" s="422">
        <v>1366</v>
      </c>
      <c r="N44" s="422">
        <v>1232</v>
      </c>
      <c r="O44" s="422">
        <v>1561</v>
      </c>
      <c r="P44" s="422">
        <v>2084</v>
      </c>
      <c r="Q44" s="422">
        <v>1535</v>
      </c>
      <c r="R44" s="422">
        <v>1734</v>
      </c>
      <c r="S44" s="422">
        <v>1202</v>
      </c>
      <c r="T44" s="422">
        <v>1879</v>
      </c>
      <c r="U44" s="422">
        <v>6056</v>
      </c>
      <c r="V44" s="422">
        <v>9962</v>
      </c>
      <c r="W44" s="422">
        <v>4116</v>
      </c>
      <c r="X44" s="422">
        <v>25283</v>
      </c>
      <c r="Y44" s="422">
        <v>21462</v>
      </c>
      <c r="Z44" s="422">
        <v>1568</v>
      </c>
      <c r="AA44" s="422">
        <v>1344</v>
      </c>
      <c r="AB44" s="422">
        <v>362</v>
      </c>
      <c r="AC44" s="422">
        <v>47776</v>
      </c>
      <c r="AD44" s="422">
        <v>13102</v>
      </c>
      <c r="AE44" s="422">
        <v>4969</v>
      </c>
      <c r="AF44" s="422">
        <v>14138</v>
      </c>
      <c r="AG44" s="422">
        <v>10325</v>
      </c>
      <c r="AH44" s="422">
        <v>8376</v>
      </c>
      <c r="AI44" s="422">
        <v>7904</v>
      </c>
      <c r="AJ44" s="422">
        <v>12395</v>
      </c>
      <c r="AK44" s="422">
        <v>2692</v>
      </c>
      <c r="AL44" s="422">
        <v>21037</v>
      </c>
      <c r="AM44" s="422">
        <v>18535</v>
      </c>
      <c r="AN44" s="422">
        <v>0</v>
      </c>
      <c r="AO44" s="422">
        <v>342</v>
      </c>
      <c r="AP44" s="427">
        <v>260475</v>
      </c>
      <c r="AQ44" s="422"/>
      <c r="AR44" s="422"/>
      <c r="AS44" s="422"/>
      <c r="AT44" s="422"/>
      <c r="AU44" s="422"/>
      <c r="AV44" s="422"/>
      <c r="AW44" s="422"/>
      <c r="AX44" s="422"/>
      <c r="AY44" s="422"/>
      <c r="AZ44" s="422"/>
      <c r="BA44" s="422"/>
      <c r="BB44" s="422"/>
      <c r="BC44" s="422"/>
      <c r="BD44" s="422"/>
    </row>
    <row r="45" spans="2:60" ht="20.100000000000001" customHeight="1" x14ac:dyDescent="0.4">
      <c r="B45" s="11">
        <v>91</v>
      </c>
      <c r="C45" s="8" t="s">
        <v>865</v>
      </c>
      <c r="D45" s="422">
        <v>8015</v>
      </c>
      <c r="E45" s="422">
        <v>4317</v>
      </c>
      <c r="F45" s="422">
        <v>7593</v>
      </c>
      <c r="G45" s="422">
        <v>4048</v>
      </c>
      <c r="H45" s="422">
        <v>13985</v>
      </c>
      <c r="I45" s="422">
        <v>5507</v>
      </c>
      <c r="J45" s="422">
        <v>96381</v>
      </c>
      <c r="K45" s="422">
        <v>4957</v>
      </c>
      <c r="L45" s="422">
        <v>34279</v>
      </c>
      <c r="M45" s="422">
        <v>18166</v>
      </c>
      <c r="N45" s="422">
        <v>9200</v>
      </c>
      <c r="O45" s="422">
        <v>5901</v>
      </c>
      <c r="P45" s="422">
        <v>28480</v>
      </c>
      <c r="Q45" s="422">
        <v>18812</v>
      </c>
      <c r="R45" s="422">
        <v>26039</v>
      </c>
      <c r="S45" s="422">
        <v>19517</v>
      </c>
      <c r="T45" s="422">
        <v>37417</v>
      </c>
      <c r="U45" s="422">
        <v>76680</v>
      </c>
      <c r="V45" s="422">
        <v>146707</v>
      </c>
      <c r="W45" s="422">
        <v>56368</v>
      </c>
      <c r="X45" s="422">
        <v>395989</v>
      </c>
      <c r="Y45" s="422">
        <v>482655</v>
      </c>
      <c r="Z45" s="422">
        <v>19035</v>
      </c>
      <c r="AA45" s="422">
        <v>19935</v>
      </c>
      <c r="AB45" s="422">
        <v>48313</v>
      </c>
      <c r="AC45" s="422">
        <v>761640</v>
      </c>
      <c r="AD45" s="422">
        <v>132541</v>
      </c>
      <c r="AE45" s="422">
        <v>72977</v>
      </c>
      <c r="AF45" s="422">
        <v>310145</v>
      </c>
      <c r="AG45" s="422">
        <v>106336</v>
      </c>
      <c r="AH45" s="422">
        <v>460561</v>
      </c>
      <c r="AI45" s="422">
        <v>430681</v>
      </c>
      <c r="AJ45" s="422">
        <v>551365</v>
      </c>
      <c r="AK45" s="422">
        <v>35684</v>
      </c>
      <c r="AL45" s="422">
        <v>466856</v>
      </c>
      <c r="AM45" s="422">
        <v>231214</v>
      </c>
      <c r="AN45" s="422">
        <v>0</v>
      </c>
      <c r="AO45" s="422">
        <v>1040</v>
      </c>
      <c r="AP45" s="423">
        <v>5149336</v>
      </c>
      <c r="AQ45" s="422"/>
      <c r="AR45" s="422"/>
      <c r="AS45" s="422"/>
      <c r="AT45" s="422"/>
      <c r="AU45" s="422"/>
      <c r="AV45" s="422"/>
      <c r="AW45" s="422"/>
      <c r="AX45" s="422"/>
      <c r="AY45" s="422"/>
      <c r="AZ45" s="422"/>
      <c r="BA45" s="422"/>
      <c r="BB45" s="422"/>
      <c r="BC45" s="422"/>
      <c r="BD45" s="422"/>
    </row>
    <row r="46" spans="2:60" ht="20.100000000000001" customHeight="1" x14ac:dyDescent="0.4">
      <c r="B46" s="11">
        <v>92</v>
      </c>
      <c r="C46" s="8" t="s">
        <v>835</v>
      </c>
      <c r="D46" s="422">
        <v>35153</v>
      </c>
      <c r="E46" s="422">
        <v>4711</v>
      </c>
      <c r="F46" s="422">
        <v>2846</v>
      </c>
      <c r="G46" s="422">
        <v>5023</v>
      </c>
      <c r="H46" s="422">
        <v>11919</v>
      </c>
      <c r="I46" s="422">
        <v>1466</v>
      </c>
      <c r="J46" s="422">
        <v>62829</v>
      </c>
      <c r="K46" s="422">
        <v>230</v>
      </c>
      <c r="L46" s="422">
        <v>21834</v>
      </c>
      <c r="M46" s="422">
        <v>6516</v>
      </c>
      <c r="N46" s="422">
        <v>7371</v>
      </c>
      <c r="O46" s="422">
        <v>21812</v>
      </c>
      <c r="P46" s="422">
        <v>2814</v>
      </c>
      <c r="Q46" s="422">
        <v>1213</v>
      </c>
      <c r="R46" s="422">
        <v>13346</v>
      </c>
      <c r="S46" s="422">
        <v>19582</v>
      </c>
      <c r="T46" s="422">
        <v>5871</v>
      </c>
      <c r="U46" s="422">
        <v>33299</v>
      </c>
      <c r="V46" s="422">
        <v>-36945</v>
      </c>
      <c r="W46" s="422">
        <v>9718</v>
      </c>
      <c r="X46" s="422">
        <v>38217</v>
      </c>
      <c r="Y46" s="422">
        <v>26880</v>
      </c>
      <c r="Z46" s="422">
        <v>11079</v>
      </c>
      <c r="AA46" s="422">
        <v>12590</v>
      </c>
      <c r="AB46" s="422">
        <v>526</v>
      </c>
      <c r="AC46" s="422">
        <v>310730</v>
      </c>
      <c r="AD46" s="422">
        <v>110017</v>
      </c>
      <c r="AE46" s="422">
        <v>574645</v>
      </c>
      <c r="AF46" s="422">
        <v>56512</v>
      </c>
      <c r="AG46" s="422">
        <v>96397</v>
      </c>
      <c r="AH46" s="422">
        <v>0</v>
      </c>
      <c r="AI46" s="422">
        <v>12710</v>
      </c>
      <c r="AJ46" s="422">
        <v>40949</v>
      </c>
      <c r="AK46" s="422">
        <v>-665</v>
      </c>
      <c r="AL46" s="422">
        <v>124125</v>
      </c>
      <c r="AM46" s="422">
        <v>76156</v>
      </c>
      <c r="AN46" s="422">
        <v>0</v>
      </c>
      <c r="AO46" s="422">
        <v>27256</v>
      </c>
      <c r="AP46" s="423">
        <v>1748732</v>
      </c>
      <c r="AQ46" s="422"/>
      <c r="AR46" s="422"/>
      <c r="AS46" s="422"/>
      <c r="AT46" s="422"/>
      <c r="AU46" s="422"/>
      <c r="AV46" s="422"/>
      <c r="AW46" s="422"/>
      <c r="AX46" s="422"/>
      <c r="AY46" s="422"/>
      <c r="AZ46" s="422"/>
      <c r="BA46" s="422"/>
      <c r="BB46" s="422"/>
      <c r="BC46" s="422"/>
      <c r="BD46" s="422"/>
    </row>
    <row r="47" spans="2:60" ht="20.100000000000001" customHeight="1" x14ac:dyDescent="0.4">
      <c r="B47" s="11">
        <v>93</v>
      </c>
      <c r="C47" s="8" t="s">
        <v>836</v>
      </c>
      <c r="D47" s="422">
        <v>28730</v>
      </c>
      <c r="E47" s="422">
        <v>8385</v>
      </c>
      <c r="F47" s="422">
        <v>2172</v>
      </c>
      <c r="G47" s="422">
        <v>1554</v>
      </c>
      <c r="H47" s="422">
        <v>10961</v>
      </c>
      <c r="I47" s="422">
        <v>1779</v>
      </c>
      <c r="J47" s="422">
        <v>32066</v>
      </c>
      <c r="K47" s="422">
        <v>1828</v>
      </c>
      <c r="L47" s="422">
        <v>26455</v>
      </c>
      <c r="M47" s="422">
        <v>7755</v>
      </c>
      <c r="N47" s="422">
        <v>13244</v>
      </c>
      <c r="O47" s="422">
        <v>12540</v>
      </c>
      <c r="P47" s="422">
        <v>18931</v>
      </c>
      <c r="Q47" s="422">
        <v>7230</v>
      </c>
      <c r="R47" s="422">
        <v>11861</v>
      </c>
      <c r="S47" s="422">
        <v>7131</v>
      </c>
      <c r="T47" s="422">
        <v>12477</v>
      </c>
      <c r="U47" s="422">
        <v>45550</v>
      </c>
      <c r="V47" s="422">
        <v>104580</v>
      </c>
      <c r="W47" s="422">
        <v>48705</v>
      </c>
      <c r="X47" s="422">
        <v>31361</v>
      </c>
      <c r="Y47" s="422">
        <v>75805</v>
      </c>
      <c r="Z47" s="422">
        <v>32536</v>
      </c>
      <c r="AA47" s="422">
        <v>20017</v>
      </c>
      <c r="AB47" s="422">
        <v>1429</v>
      </c>
      <c r="AC47" s="422">
        <v>174345</v>
      </c>
      <c r="AD47" s="422">
        <v>31564</v>
      </c>
      <c r="AE47" s="422">
        <v>488346</v>
      </c>
      <c r="AF47" s="422">
        <v>87900</v>
      </c>
      <c r="AG47" s="422">
        <v>70633</v>
      </c>
      <c r="AH47" s="422">
        <v>243725</v>
      </c>
      <c r="AI47" s="422">
        <v>163684</v>
      </c>
      <c r="AJ47" s="422">
        <v>70310</v>
      </c>
      <c r="AK47" s="422">
        <v>4358</v>
      </c>
      <c r="AL47" s="422">
        <v>196556</v>
      </c>
      <c r="AM47" s="422">
        <v>80251</v>
      </c>
      <c r="AN47" s="422">
        <v>0</v>
      </c>
      <c r="AO47" s="422">
        <v>4025</v>
      </c>
      <c r="AP47" s="423">
        <v>2180779</v>
      </c>
      <c r="AQ47" s="422"/>
      <c r="AR47" s="422"/>
      <c r="AS47" s="422"/>
      <c r="AT47" s="422"/>
      <c r="AU47" s="422"/>
      <c r="AV47" s="422"/>
      <c r="AW47" s="422"/>
      <c r="AX47" s="422"/>
      <c r="AY47" s="422"/>
      <c r="AZ47" s="422"/>
      <c r="BA47" s="422"/>
      <c r="BB47" s="422"/>
      <c r="BC47" s="422"/>
      <c r="BD47" s="422"/>
    </row>
    <row r="48" spans="2:60" ht="20.100000000000001" customHeight="1" x14ac:dyDescent="0.4">
      <c r="B48" s="11">
        <v>94</v>
      </c>
      <c r="C48" s="421" t="s">
        <v>866</v>
      </c>
      <c r="D48" s="422">
        <v>6280</v>
      </c>
      <c r="E48" s="422">
        <v>1336</v>
      </c>
      <c r="F48" s="422">
        <v>632</v>
      </c>
      <c r="G48" s="422">
        <v>428</v>
      </c>
      <c r="H48" s="422">
        <v>4003</v>
      </c>
      <c r="I48" s="422">
        <v>1062</v>
      </c>
      <c r="J48" s="422">
        <v>47191</v>
      </c>
      <c r="K48" s="422">
        <v>866</v>
      </c>
      <c r="L48" s="422">
        <v>6057</v>
      </c>
      <c r="M48" s="422">
        <v>2533</v>
      </c>
      <c r="N48" s="422">
        <v>2358</v>
      </c>
      <c r="O48" s="422">
        <v>112407</v>
      </c>
      <c r="P48" s="422">
        <v>4095</v>
      </c>
      <c r="Q48" s="422">
        <v>1584</v>
      </c>
      <c r="R48" s="422">
        <v>4371</v>
      </c>
      <c r="S48" s="422">
        <v>2023</v>
      </c>
      <c r="T48" s="422">
        <v>4345</v>
      </c>
      <c r="U48" s="422">
        <v>2361</v>
      </c>
      <c r="V48" s="422">
        <v>6565</v>
      </c>
      <c r="W48" s="422">
        <v>-4053</v>
      </c>
      <c r="X48" s="422">
        <v>43403</v>
      </c>
      <c r="Y48" s="422">
        <v>45573</v>
      </c>
      <c r="Z48" s="422">
        <v>5225</v>
      </c>
      <c r="AA48" s="422">
        <v>4000</v>
      </c>
      <c r="AB48" s="422">
        <v>207</v>
      </c>
      <c r="AC48" s="422">
        <v>82026</v>
      </c>
      <c r="AD48" s="422">
        <v>9474</v>
      </c>
      <c r="AE48" s="422">
        <v>70144</v>
      </c>
      <c r="AF48" s="422">
        <v>51366</v>
      </c>
      <c r="AG48" s="422">
        <v>19586</v>
      </c>
      <c r="AH48" s="422">
        <v>1577</v>
      </c>
      <c r="AI48" s="422">
        <v>11202</v>
      </c>
      <c r="AJ48" s="422">
        <v>16491</v>
      </c>
      <c r="AK48" s="422">
        <v>2412</v>
      </c>
      <c r="AL48" s="422">
        <v>63061</v>
      </c>
      <c r="AM48" s="422">
        <v>35490</v>
      </c>
      <c r="AN48" s="422">
        <v>0</v>
      </c>
      <c r="AO48" s="422">
        <v>1437</v>
      </c>
      <c r="AP48" s="423">
        <v>669118</v>
      </c>
      <c r="AQ48" s="422"/>
      <c r="AR48" s="422"/>
      <c r="AS48" s="422"/>
      <c r="AT48" s="422"/>
      <c r="AU48" s="422"/>
      <c r="AV48" s="422"/>
      <c r="AW48" s="422"/>
      <c r="AX48" s="422"/>
      <c r="AY48" s="422"/>
      <c r="AZ48" s="422"/>
      <c r="BA48" s="422"/>
      <c r="BB48" s="422"/>
      <c r="BC48" s="422"/>
      <c r="BD48" s="422"/>
    </row>
    <row r="49" spans="2:124" ht="20.100000000000001" customHeight="1" x14ac:dyDescent="0.4">
      <c r="B49" s="11">
        <v>95</v>
      </c>
      <c r="C49" s="8" t="s">
        <v>867</v>
      </c>
      <c r="D49" s="422">
        <v>-17986</v>
      </c>
      <c r="E49" s="422">
        <v>-986</v>
      </c>
      <c r="F49" s="422">
        <v>-1</v>
      </c>
      <c r="G49" s="422">
        <v>-706</v>
      </c>
      <c r="H49" s="422">
        <v>-76</v>
      </c>
      <c r="I49" s="422">
        <v>0</v>
      </c>
      <c r="J49" s="422">
        <v>-1352</v>
      </c>
      <c r="K49" s="422">
        <v>0</v>
      </c>
      <c r="L49" s="422">
        <v>0</v>
      </c>
      <c r="M49" s="422">
        <v>-1</v>
      </c>
      <c r="N49" s="422">
        <v>0</v>
      </c>
      <c r="O49" s="422">
        <v>-1896</v>
      </c>
      <c r="P49" s="422">
        <v>0</v>
      </c>
      <c r="Q49" s="422">
        <v>0</v>
      </c>
      <c r="R49" s="422">
        <v>0</v>
      </c>
      <c r="S49" s="422">
        <v>0</v>
      </c>
      <c r="T49" s="422">
        <v>0</v>
      </c>
      <c r="U49" s="422">
        <v>-1</v>
      </c>
      <c r="V49" s="422">
        <v>-2</v>
      </c>
      <c r="W49" s="422">
        <v>0</v>
      </c>
      <c r="X49" s="422">
        <v>-23</v>
      </c>
      <c r="Y49" s="422">
        <v>-18105</v>
      </c>
      <c r="Z49" s="422">
        <v>-65</v>
      </c>
      <c r="AA49" s="422">
        <v>-4786</v>
      </c>
      <c r="AB49" s="422">
        <v>0</v>
      </c>
      <c r="AC49" s="422">
        <v>-973</v>
      </c>
      <c r="AD49" s="422">
        <v>-6631</v>
      </c>
      <c r="AE49" s="422">
        <v>-345</v>
      </c>
      <c r="AF49" s="422">
        <v>-1811</v>
      </c>
      <c r="AG49" s="422">
        <v>-6</v>
      </c>
      <c r="AH49" s="422">
        <v>0</v>
      </c>
      <c r="AI49" s="422">
        <v>-2195</v>
      </c>
      <c r="AJ49" s="422">
        <v>-12218</v>
      </c>
      <c r="AK49" s="422">
        <v>-2104</v>
      </c>
      <c r="AL49" s="422">
        <v>-58</v>
      </c>
      <c r="AM49" s="422">
        <v>-3</v>
      </c>
      <c r="AN49" s="422">
        <v>0</v>
      </c>
      <c r="AO49" s="422">
        <v>-415</v>
      </c>
      <c r="AP49" s="423">
        <v>-72745</v>
      </c>
      <c r="AQ49" s="422"/>
      <c r="AR49" s="422"/>
      <c r="AS49" s="422"/>
      <c r="AT49" s="422"/>
      <c r="AU49" s="422"/>
      <c r="AV49" s="422"/>
      <c r="AW49" s="422"/>
      <c r="AX49" s="422"/>
      <c r="AY49" s="422"/>
      <c r="AZ49" s="422"/>
      <c r="BA49" s="422"/>
      <c r="BB49" s="422"/>
      <c r="BC49" s="422"/>
      <c r="BD49" s="422"/>
    </row>
    <row r="50" spans="2:124" ht="20.100000000000001" customHeight="1" x14ac:dyDescent="0.4">
      <c r="B50" s="708">
        <v>96</v>
      </c>
      <c r="C50" s="9" t="s">
        <v>837</v>
      </c>
      <c r="D50" s="424">
        <v>60392</v>
      </c>
      <c r="E50" s="424">
        <v>17855</v>
      </c>
      <c r="F50" s="424">
        <v>13458</v>
      </c>
      <c r="G50" s="424">
        <v>10495</v>
      </c>
      <c r="H50" s="424">
        <v>43127</v>
      </c>
      <c r="I50" s="424">
        <v>10760</v>
      </c>
      <c r="J50" s="424">
        <v>244662</v>
      </c>
      <c r="K50" s="424">
        <v>8137</v>
      </c>
      <c r="L50" s="424">
        <v>93023</v>
      </c>
      <c r="M50" s="424">
        <v>36335</v>
      </c>
      <c r="N50" s="424">
        <v>33405</v>
      </c>
      <c r="O50" s="424">
        <v>152325</v>
      </c>
      <c r="P50" s="424">
        <v>56404</v>
      </c>
      <c r="Q50" s="424">
        <v>30374</v>
      </c>
      <c r="R50" s="424">
        <v>57351</v>
      </c>
      <c r="S50" s="424">
        <v>49455</v>
      </c>
      <c r="T50" s="424">
        <v>61989</v>
      </c>
      <c r="U50" s="424">
        <v>163945</v>
      </c>
      <c r="V50" s="424">
        <v>230867</v>
      </c>
      <c r="W50" s="424">
        <v>114854</v>
      </c>
      <c r="X50" s="424">
        <v>534230</v>
      </c>
      <c r="Y50" s="424">
        <v>634270</v>
      </c>
      <c r="Z50" s="424">
        <v>69378</v>
      </c>
      <c r="AA50" s="424">
        <v>53100</v>
      </c>
      <c r="AB50" s="424">
        <v>50837</v>
      </c>
      <c r="AC50" s="424">
        <v>1375544</v>
      </c>
      <c r="AD50" s="424">
        <v>290067</v>
      </c>
      <c r="AE50" s="424">
        <v>1210736</v>
      </c>
      <c r="AF50" s="424">
        <v>518250</v>
      </c>
      <c r="AG50" s="424">
        <v>303271</v>
      </c>
      <c r="AH50" s="424">
        <v>714239</v>
      </c>
      <c r="AI50" s="424">
        <v>623986</v>
      </c>
      <c r="AJ50" s="424">
        <v>679292</v>
      </c>
      <c r="AK50" s="424">
        <v>42377</v>
      </c>
      <c r="AL50" s="424">
        <v>871577</v>
      </c>
      <c r="AM50" s="424">
        <v>441643</v>
      </c>
      <c r="AN50" s="424">
        <v>0</v>
      </c>
      <c r="AO50" s="424">
        <v>33685</v>
      </c>
      <c r="AP50" s="425">
        <v>9935695</v>
      </c>
      <c r="AQ50" s="422"/>
      <c r="AR50" s="422"/>
      <c r="AS50" s="422"/>
      <c r="AT50" s="422"/>
      <c r="AU50" s="422"/>
      <c r="AV50" s="422"/>
      <c r="AW50" s="422"/>
      <c r="AX50" s="422"/>
      <c r="AY50" s="422"/>
      <c r="AZ50" s="422"/>
      <c r="BA50" s="422"/>
      <c r="BB50" s="422"/>
      <c r="BC50" s="422"/>
      <c r="BD50" s="422"/>
    </row>
    <row r="51" spans="2:124" ht="20.100000000000001" customHeight="1" x14ac:dyDescent="0.4">
      <c r="B51" s="708">
        <v>97</v>
      </c>
      <c r="C51" s="9" t="s">
        <v>862</v>
      </c>
      <c r="D51" s="424">
        <v>111432</v>
      </c>
      <c r="E51" s="424">
        <v>77746</v>
      </c>
      <c r="F51" s="424">
        <v>21494</v>
      </c>
      <c r="G51" s="424">
        <v>15977</v>
      </c>
      <c r="H51" s="424">
        <v>74830</v>
      </c>
      <c r="I51" s="424">
        <v>22448</v>
      </c>
      <c r="J51" s="424">
        <v>734483</v>
      </c>
      <c r="K51" s="424">
        <v>18717</v>
      </c>
      <c r="L51" s="424">
        <v>272012</v>
      </c>
      <c r="M51" s="424">
        <v>67777</v>
      </c>
      <c r="N51" s="424">
        <v>115499</v>
      </c>
      <c r="O51" s="424">
        <v>482901</v>
      </c>
      <c r="P51" s="424">
        <v>144319</v>
      </c>
      <c r="Q51" s="424">
        <v>76181</v>
      </c>
      <c r="R51" s="424">
        <v>119676</v>
      </c>
      <c r="S51" s="424">
        <v>216140</v>
      </c>
      <c r="T51" s="424">
        <v>142276</v>
      </c>
      <c r="U51" s="424">
        <v>334814</v>
      </c>
      <c r="V51" s="424">
        <v>631087</v>
      </c>
      <c r="W51" s="424">
        <v>514836</v>
      </c>
      <c r="X51" s="424">
        <v>1174411</v>
      </c>
      <c r="Y51" s="424">
        <v>1270244</v>
      </c>
      <c r="Z51" s="424">
        <v>196059</v>
      </c>
      <c r="AA51" s="424">
        <v>102827</v>
      </c>
      <c r="AB51" s="424">
        <v>78110</v>
      </c>
      <c r="AC51" s="424">
        <v>1966372</v>
      </c>
      <c r="AD51" s="424">
        <v>430918</v>
      </c>
      <c r="AE51" s="424">
        <v>1429034</v>
      </c>
      <c r="AF51" s="424">
        <v>960448</v>
      </c>
      <c r="AG51" s="424">
        <v>590292</v>
      </c>
      <c r="AH51" s="424">
        <v>1013545</v>
      </c>
      <c r="AI51" s="424">
        <v>843018</v>
      </c>
      <c r="AJ51" s="424">
        <v>1114487</v>
      </c>
      <c r="AK51" s="424">
        <v>72604</v>
      </c>
      <c r="AL51" s="424">
        <v>1386765</v>
      </c>
      <c r="AM51" s="424">
        <v>859670</v>
      </c>
      <c r="AN51" s="424">
        <v>25403</v>
      </c>
      <c r="AO51" s="424">
        <v>82077</v>
      </c>
      <c r="AP51" s="425">
        <v>17790929</v>
      </c>
      <c r="AQ51" s="422"/>
      <c r="AR51" s="422"/>
      <c r="AS51" s="422"/>
      <c r="AT51" s="422"/>
      <c r="AU51" s="422"/>
      <c r="AV51" s="422"/>
      <c r="AW51" s="422"/>
      <c r="AX51" s="422"/>
      <c r="AY51" s="422"/>
      <c r="AZ51" s="422"/>
      <c r="BA51" s="422"/>
      <c r="BB51" s="422"/>
      <c r="BC51" s="422"/>
      <c r="BD51" s="422"/>
    </row>
    <row r="52" spans="2:124" ht="20.100000000000001" customHeight="1" x14ac:dyDescent="0.4"/>
    <row r="53" spans="2:124" ht="20.100000000000001" customHeight="1" x14ac:dyDescent="0.4">
      <c r="B53" s="2"/>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
      <c r="BA53" s="2"/>
      <c r="BB53" s="2"/>
      <c r="BC53" s="2"/>
      <c r="BD53" s="2"/>
      <c r="BE53" s="2"/>
      <c r="BF53" s="2"/>
      <c r="BG53" s="2"/>
      <c r="BH53" s="2"/>
      <c r="BI53" s="2"/>
      <c r="BJ53" s="2"/>
      <c r="BK53" s="2"/>
      <c r="BL53" s="2"/>
      <c r="BM53" s="2"/>
      <c r="BN53" s="2"/>
      <c r="BO53" s="2"/>
      <c r="BP53" s="2"/>
      <c r="BQ53" s="2"/>
      <c r="BR53" s="2"/>
      <c r="BS53" s="2"/>
      <c r="BT53" s="2"/>
      <c r="BU53" s="2"/>
      <c r="BV53" s="2"/>
      <c r="BW53" s="2"/>
      <c r="BX53" s="2"/>
      <c r="BY53" s="2"/>
      <c r="BZ53" s="2"/>
      <c r="CA53" s="2"/>
      <c r="CB53" s="2"/>
      <c r="CC53" s="2"/>
      <c r="CD53" s="2"/>
      <c r="CE53" s="2"/>
      <c r="CF53" s="2"/>
      <c r="CG53" s="2"/>
      <c r="CH53" s="2"/>
      <c r="CI53" s="2"/>
      <c r="CJ53" s="2"/>
      <c r="CK53" s="2"/>
      <c r="CL53" s="2"/>
      <c r="CM53" s="2"/>
      <c r="CN53" s="2"/>
      <c r="CO53" s="2"/>
      <c r="CP53" s="2"/>
      <c r="CQ53" s="2"/>
      <c r="CR53" s="2"/>
      <c r="CS53" s="2"/>
      <c r="CT53" s="2"/>
      <c r="CU53" s="2"/>
      <c r="CV53" s="2"/>
      <c r="CW53" s="2"/>
      <c r="CX53" s="2"/>
      <c r="CY53" s="2"/>
      <c r="CZ53" s="2"/>
      <c r="DA53" s="2"/>
      <c r="DB53" s="2"/>
      <c r="DC53" s="2"/>
      <c r="DD53" s="2"/>
      <c r="DE53" s="2"/>
      <c r="DF53" s="2"/>
      <c r="DG53" s="2"/>
      <c r="DH53" s="2"/>
      <c r="DI53" s="2"/>
      <c r="DJ53" s="2"/>
      <c r="DK53" s="2"/>
      <c r="DL53" s="2"/>
      <c r="DM53" s="2"/>
      <c r="DO53" s="437" t="s">
        <v>1298</v>
      </c>
    </row>
    <row r="54" spans="2:124" ht="20.100000000000001" customHeight="1" x14ac:dyDescent="0.4">
      <c r="B54" s="815" t="s">
        <v>1319</v>
      </c>
      <c r="C54" s="816"/>
      <c r="D54" s="6">
        <v>1</v>
      </c>
      <c r="E54" s="6">
        <v>2</v>
      </c>
      <c r="F54" s="6">
        <v>3</v>
      </c>
      <c r="G54" s="6">
        <v>4</v>
      </c>
      <c r="H54" s="6">
        <v>5</v>
      </c>
      <c r="I54" s="6">
        <v>6</v>
      </c>
      <c r="J54" s="6">
        <v>7</v>
      </c>
      <c r="K54" s="6">
        <v>8</v>
      </c>
      <c r="L54" s="6">
        <v>9</v>
      </c>
      <c r="M54" s="6">
        <v>10</v>
      </c>
      <c r="N54" s="6">
        <v>11</v>
      </c>
      <c r="O54" s="6">
        <v>12</v>
      </c>
      <c r="P54" s="6">
        <v>13</v>
      </c>
      <c r="Q54" s="6">
        <v>14</v>
      </c>
      <c r="R54" s="6">
        <v>15</v>
      </c>
      <c r="S54" s="6">
        <v>16</v>
      </c>
      <c r="T54" s="6">
        <v>17</v>
      </c>
      <c r="U54" s="6">
        <v>18</v>
      </c>
      <c r="V54" s="6">
        <v>19</v>
      </c>
      <c r="W54" s="6">
        <v>20</v>
      </c>
      <c r="X54" s="6">
        <v>21</v>
      </c>
      <c r="Y54" s="6">
        <v>22</v>
      </c>
      <c r="Z54" s="6">
        <v>23</v>
      </c>
      <c r="AA54" s="6">
        <v>24</v>
      </c>
      <c r="AB54" s="6">
        <v>25</v>
      </c>
      <c r="AC54" s="6">
        <v>26</v>
      </c>
      <c r="AD54" s="6">
        <v>27</v>
      </c>
      <c r="AE54" s="6">
        <v>28</v>
      </c>
      <c r="AF54" s="6">
        <v>29</v>
      </c>
      <c r="AG54" s="6">
        <v>30</v>
      </c>
      <c r="AH54" s="6">
        <v>31</v>
      </c>
      <c r="AI54" s="6">
        <v>32</v>
      </c>
      <c r="AJ54" s="6">
        <v>33</v>
      </c>
      <c r="AK54" s="6">
        <v>34</v>
      </c>
      <c r="AL54" s="6">
        <v>35</v>
      </c>
      <c r="AM54" s="6">
        <v>36</v>
      </c>
      <c r="AN54" s="6">
        <v>37</v>
      </c>
      <c r="AO54" s="6">
        <v>38</v>
      </c>
      <c r="AP54" s="6">
        <v>39</v>
      </c>
      <c r="AQ54" s="6">
        <v>40</v>
      </c>
      <c r="AR54" s="6">
        <v>41</v>
      </c>
      <c r="AS54" s="6">
        <v>42</v>
      </c>
      <c r="AT54" s="6">
        <v>43</v>
      </c>
      <c r="AU54" s="6">
        <v>44</v>
      </c>
      <c r="AV54" s="6">
        <v>45</v>
      </c>
      <c r="AW54" s="6">
        <v>46</v>
      </c>
      <c r="AX54" s="6">
        <v>47</v>
      </c>
      <c r="AY54" s="6">
        <v>48</v>
      </c>
      <c r="AZ54" s="6">
        <v>49</v>
      </c>
      <c r="BA54" s="6">
        <v>50</v>
      </c>
      <c r="BB54" s="6">
        <v>51</v>
      </c>
      <c r="BC54" s="6">
        <v>52</v>
      </c>
      <c r="BD54" s="6">
        <v>53</v>
      </c>
      <c r="BE54" s="6">
        <v>54</v>
      </c>
      <c r="BF54" s="6">
        <v>55</v>
      </c>
      <c r="BG54" s="6">
        <v>56</v>
      </c>
      <c r="BH54" s="6">
        <v>57</v>
      </c>
      <c r="BI54" s="6">
        <v>58</v>
      </c>
      <c r="BJ54" s="6">
        <v>59</v>
      </c>
      <c r="BK54" s="6">
        <v>60</v>
      </c>
      <c r="BL54" s="6">
        <v>61</v>
      </c>
      <c r="BM54" s="6">
        <v>62</v>
      </c>
      <c r="BN54" s="6">
        <v>63</v>
      </c>
      <c r="BO54" s="6">
        <v>64</v>
      </c>
      <c r="BP54" s="6">
        <v>65</v>
      </c>
      <c r="BQ54" s="6">
        <v>66</v>
      </c>
      <c r="BR54" s="6">
        <v>67</v>
      </c>
      <c r="BS54" s="6">
        <v>68</v>
      </c>
      <c r="BT54" s="6">
        <v>69</v>
      </c>
      <c r="BU54" s="6">
        <v>70</v>
      </c>
      <c r="BV54" s="6">
        <v>71</v>
      </c>
      <c r="BW54" s="6">
        <v>72</v>
      </c>
      <c r="BX54" s="6">
        <v>73</v>
      </c>
      <c r="BY54" s="6">
        <v>74</v>
      </c>
      <c r="BZ54" s="6">
        <v>75</v>
      </c>
      <c r="CA54" s="6">
        <v>76</v>
      </c>
      <c r="CB54" s="6">
        <v>77</v>
      </c>
      <c r="CC54" s="6">
        <v>78</v>
      </c>
      <c r="CD54" s="6">
        <v>79</v>
      </c>
      <c r="CE54" s="6">
        <v>80</v>
      </c>
      <c r="CF54" s="6">
        <v>81</v>
      </c>
      <c r="CG54" s="6">
        <v>82</v>
      </c>
      <c r="CH54" s="6">
        <v>83</v>
      </c>
      <c r="CI54" s="6">
        <v>84</v>
      </c>
      <c r="CJ54" s="6">
        <v>85</v>
      </c>
      <c r="CK54" s="6">
        <v>86</v>
      </c>
      <c r="CL54" s="6">
        <v>87</v>
      </c>
      <c r="CM54" s="6">
        <v>88</v>
      </c>
      <c r="CN54" s="6">
        <v>89</v>
      </c>
      <c r="CO54" s="6">
        <v>90</v>
      </c>
      <c r="CP54" s="6">
        <v>91</v>
      </c>
      <c r="CQ54" s="6">
        <v>92</v>
      </c>
      <c r="CR54" s="6">
        <v>93</v>
      </c>
      <c r="CS54" s="6">
        <v>94</v>
      </c>
      <c r="CT54" s="6">
        <v>95</v>
      </c>
      <c r="CU54" s="6">
        <v>96</v>
      </c>
      <c r="CV54" s="6">
        <v>97</v>
      </c>
      <c r="CW54" s="6">
        <v>98</v>
      </c>
      <c r="CX54" s="6">
        <v>99</v>
      </c>
      <c r="CY54" s="6">
        <v>100</v>
      </c>
      <c r="CZ54" s="6">
        <v>101</v>
      </c>
      <c r="DA54" s="5">
        <v>70</v>
      </c>
      <c r="DB54" s="6">
        <v>71</v>
      </c>
      <c r="DC54" s="6">
        <v>72</v>
      </c>
      <c r="DD54" s="6">
        <v>73</v>
      </c>
      <c r="DE54" s="6">
        <v>74</v>
      </c>
      <c r="DF54" s="6">
        <v>75</v>
      </c>
      <c r="DG54" s="6">
        <v>76</v>
      </c>
      <c r="DH54" s="5">
        <v>78</v>
      </c>
      <c r="DI54" s="5">
        <v>79</v>
      </c>
      <c r="DJ54" s="5">
        <v>81</v>
      </c>
      <c r="DK54" s="5">
        <v>82</v>
      </c>
      <c r="DL54" s="5">
        <v>83</v>
      </c>
      <c r="DM54" s="5">
        <v>87</v>
      </c>
      <c r="DN54" s="5">
        <v>88</v>
      </c>
      <c r="DO54" s="5">
        <v>97</v>
      </c>
    </row>
    <row r="55" spans="2:124" ht="40.5" x14ac:dyDescent="0.4">
      <c r="B55" s="817"/>
      <c r="C55" s="818"/>
      <c r="D55" s="216" t="s">
        <v>868</v>
      </c>
      <c r="E55" s="216" t="s">
        <v>869</v>
      </c>
      <c r="F55" s="216" t="s">
        <v>1</v>
      </c>
      <c r="G55" s="216" t="s">
        <v>1250</v>
      </c>
      <c r="H55" s="216" t="s">
        <v>3</v>
      </c>
      <c r="I55" s="216" t="s">
        <v>4</v>
      </c>
      <c r="J55" s="216" t="s">
        <v>1263</v>
      </c>
      <c r="K55" s="216" t="s">
        <v>1264</v>
      </c>
      <c r="L55" s="216" t="s">
        <v>871</v>
      </c>
      <c r="M55" s="216" t="s">
        <v>1265</v>
      </c>
      <c r="N55" s="216" t="s">
        <v>873</v>
      </c>
      <c r="O55" s="216" t="s">
        <v>1266</v>
      </c>
      <c r="P55" s="216" t="s">
        <v>875</v>
      </c>
      <c r="Q55" s="216" t="s">
        <v>876</v>
      </c>
      <c r="R55" s="216" t="s">
        <v>106</v>
      </c>
      <c r="S55" s="216" t="s">
        <v>7</v>
      </c>
      <c r="T55" s="216" t="s">
        <v>1267</v>
      </c>
      <c r="U55" s="216" t="s">
        <v>1268</v>
      </c>
      <c r="V55" s="216" t="s">
        <v>1269</v>
      </c>
      <c r="W55" s="216" t="s">
        <v>880</v>
      </c>
      <c r="X55" s="216" t="s">
        <v>1252</v>
      </c>
      <c r="Y55" s="216" t="s">
        <v>881</v>
      </c>
      <c r="Z55" s="216" t="s">
        <v>1270</v>
      </c>
      <c r="AA55" s="216" t="s">
        <v>168</v>
      </c>
      <c r="AB55" s="216" t="s">
        <v>883</v>
      </c>
      <c r="AC55" s="216" t="s">
        <v>1271</v>
      </c>
      <c r="AD55" s="216" t="s">
        <v>1272</v>
      </c>
      <c r="AE55" s="216" t="s">
        <v>1273</v>
      </c>
      <c r="AF55" s="216" t="s">
        <v>179</v>
      </c>
      <c r="AG55" s="216" t="s">
        <v>1274</v>
      </c>
      <c r="AH55" s="216" t="s">
        <v>887</v>
      </c>
      <c r="AI55" s="216" t="s">
        <v>888</v>
      </c>
      <c r="AJ55" s="216" t="s">
        <v>889</v>
      </c>
      <c r="AK55" s="216" t="s">
        <v>198</v>
      </c>
      <c r="AL55" s="216" t="s">
        <v>890</v>
      </c>
      <c r="AM55" s="216" t="s">
        <v>1275</v>
      </c>
      <c r="AN55" s="216" t="s">
        <v>1276</v>
      </c>
      <c r="AO55" s="216" t="s">
        <v>1277</v>
      </c>
      <c r="AP55" s="216" t="s">
        <v>841</v>
      </c>
      <c r="AQ55" s="216" t="s">
        <v>1278</v>
      </c>
      <c r="AR55" s="216" t="s">
        <v>1279</v>
      </c>
      <c r="AS55" s="216" t="s">
        <v>1280</v>
      </c>
      <c r="AT55" s="216" t="s">
        <v>893</v>
      </c>
      <c r="AU55" s="216" t="s">
        <v>894</v>
      </c>
      <c r="AV55" s="216" t="s">
        <v>895</v>
      </c>
      <c r="AW55" s="216" t="s">
        <v>1281</v>
      </c>
      <c r="AX55" s="216" t="s">
        <v>897</v>
      </c>
      <c r="AY55" s="216" t="s">
        <v>898</v>
      </c>
      <c r="AZ55" s="216" t="s">
        <v>278</v>
      </c>
      <c r="BA55" s="216" t="s">
        <v>899</v>
      </c>
      <c r="BB55" s="216" t="s">
        <v>1282</v>
      </c>
      <c r="BC55" s="216" t="s">
        <v>1283</v>
      </c>
      <c r="BD55" s="216" t="s">
        <v>37</v>
      </c>
      <c r="BE55" s="216" t="s">
        <v>1284</v>
      </c>
      <c r="BF55" s="216" t="s">
        <v>19</v>
      </c>
      <c r="BG55" s="216" t="s">
        <v>306</v>
      </c>
      <c r="BH55" s="216" t="s">
        <v>902</v>
      </c>
      <c r="BI55" s="216" t="s">
        <v>313</v>
      </c>
      <c r="BJ55" s="216" t="s">
        <v>903</v>
      </c>
      <c r="BK55" s="216" t="s">
        <v>1285</v>
      </c>
      <c r="BL55" s="216" t="s">
        <v>22</v>
      </c>
      <c r="BM55" s="216" t="s">
        <v>1286</v>
      </c>
      <c r="BN55" s="216" t="s">
        <v>322</v>
      </c>
      <c r="BO55" s="216" t="s">
        <v>323</v>
      </c>
      <c r="BP55" s="216" t="s">
        <v>25</v>
      </c>
      <c r="BQ55" s="216" t="s">
        <v>905</v>
      </c>
      <c r="BR55" s="216" t="s">
        <v>329</v>
      </c>
      <c r="BS55" s="216" t="s">
        <v>330</v>
      </c>
      <c r="BT55" s="216" t="s">
        <v>906</v>
      </c>
      <c r="BU55" s="216" t="s">
        <v>907</v>
      </c>
      <c r="BV55" s="216" t="s">
        <v>908</v>
      </c>
      <c r="BW55" s="216" t="s">
        <v>909</v>
      </c>
      <c r="BX55" s="216" t="s">
        <v>341</v>
      </c>
      <c r="BY55" s="216" t="s">
        <v>1287</v>
      </c>
      <c r="BZ55" s="216" t="s">
        <v>343</v>
      </c>
      <c r="CA55" s="216" t="s">
        <v>910</v>
      </c>
      <c r="CB55" s="216" t="s">
        <v>1288</v>
      </c>
      <c r="CC55" s="216" t="s">
        <v>911</v>
      </c>
      <c r="CD55" s="216" t="s">
        <v>912</v>
      </c>
      <c r="CE55" s="216" t="s">
        <v>1289</v>
      </c>
      <c r="CF55" s="216" t="s">
        <v>1290</v>
      </c>
      <c r="CG55" s="216" t="s">
        <v>1291</v>
      </c>
      <c r="CH55" s="216" t="s">
        <v>29</v>
      </c>
      <c r="CI55" s="216" t="s">
        <v>914</v>
      </c>
      <c r="CJ55" s="216" t="s">
        <v>915</v>
      </c>
      <c r="CK55" s="216" t="s">
        <v>916</v>
      </c>
      <c r="CL55" s="216" t="s">
        <v>388</v>
      </c>
      <c r="CM55" s="216" t="s">
        <v>917</v>
      </c>
      <c r="CN55" s="216" t="s">
        <v>918</v>
      </c>
      <c r="CO55" s="216" t="s">
        <v>32</v>
      </c>
      <c r="CP55" s="216" t="s">
        <v>919</v>
      </c>
      <c r="CQ55" s="216" t="s">
        <v>400</v>
      </c>
      <c r="CR55" s="216" t="s">
        <v>1292</v>
      </c>
      <c r="CS55" s="216" t="s">
        <v>1293</v>
      </c>
      <c r="CT55" s="216" t="s">
        <v>409</v>
      </c>
      <c r="CU55" s="216" t="s">
        <v>1294</v>
      </c>
      <c r="CV55" s="216" t="s">
        <v>1295</v>
      </c>
      <c r="CW55" s="216" t="s">
        <v>1296</v>
      </c>
      <c r="CX55" s="216" t="s">
        <v>1297</v>
      </c>
      <c r="CY55" s="216" t="s">
        <v>851</v>
      </c>
      <c r="CZ55" s="216" t="s">
        <v>852</v>
      </c>
      <c r="DA55" s="380" t="s">
        <v>39</v>
      </c>
      <c r="DB55" s="216" t="s">
        <v>428</v>
      </c>
      <c r="DC55" s="216" t="s">
        <v>1259</v>
      </c>
      <c r="DD55" s="216" t="s">
        <v>853</v>
      </c>
      <c r="DE55" s="216" t="s">
        <v>854</v>
      </c>
      <c r="DF55" s="216" t="s">
        <v>855</v>
      </c>
      <c r="DG55" s="216" t="s">
        <v>856</v>
      </c>
      <c r="DH55" s="380" t="s">
        <v>857</v>
      </c>
      <c r="DI55" s="380" t="s">
        <v>1261</v>
      </c>
      <c r="DJ55" s="380" t="s">
        <v>858</v>
      </c>
      <c r="DK55" s="380" t="s">
        <v>859</v>
      </c>
      <c r="DL55" s="380" t="s">
        <v>860</v>
      </c>
      <c r="DM55" s="380" t="s">
        <v>861</v>
      </c>
      <c r="DN55" s="380" t="s">
        <v>1262</v>
      </c>
      <c r="DO55" s="380" t="s">
        <v>862</v>
      </c>
      <c r="DP55" s="432"/>
      <c r="DQ55" s="379" t="s">
        <v>925</v>
      </c>
      <c r="DR55" s="209" t="s">
        <v>924</v>
      </c>
      <c r="DS55" s="381" t="s">
        <v>926</v>
      </c>
    </row>
    <row r="56" spans="2:124" ht="20.100000000000001" customHeight="1" x14ac:dyDescent="0.4">
      <c r="B56" s="11">
        <v>1</v>
      </c>
      <c r="C56" s="8" t="s">
        <v>868</v>
      </c>
      <c r="D56" s="422">
        <v>888</v>
      </c>
      <c r="E56" s="422">
        <v>190</v>
      </c>
      <c r="F56" s="422">
        <v>679</v>
      </c>
      <c r="G56" s="422">
        <v>134</v>
      </c>
      <c r="H56" s="422">
        <v>31</v>
      </c>
      <c r="I56" s="422">
        <v>0</v>
      </c>
      <c r="J56" s="422">
        <v>0</v>
      </c>
      <c r="K56" s="422">
        <v>0</v>
      </c>
      <c r="L56" s="422">
        <v>0</v>
      </c>
      <c r="M56" s="422">
        <v>0</v>
      </c>
      <c r="N56" s="422">
        <v>50971</v>
      </c>
      <c r="O56" s="422">
        <v>9</v>
      </c>
      <c r="P56" s="422">
        <v>0</v>
      </c>
      <c r="Q56" s="422">
        <v>340</v>
      </c>
      <c r="R56" s="422">
        <v>0</v>
      </c>
      <c r="S56" s="422">
        <v>0</v>
      </c>
      <c r="T56" s="422">
        <v>0</v>
      </c>
      <c r="U56" s="422">
        <v>0</v>
      </c>
      <c r="V56" s="422">
        <v>0</v>
      </c>
      <c r="W56" s="422">
        <v>0</v>
      </c>
      <c r="X56" s="422">
        <v>0</v>
      </c>
      <c r="Y56" s="422">
        <v>0</v>
      </c>
      <c r="Z56" s="422">
        <v>0</v>
      </c>
      <c r="AA56" s="422">
        <v>0</v>
      </c>
      <c r="AB56" s="422">
        <v>0</v>
      </c>
      <c r="AC56" s="422">
        <v>0</v>
      </c>
      <c r="AD56" s="422">
        <v>0</v>
      </c>
      <c r="AE56" s="422">
        <v>0</v>
      </c>
      <c r="AF56" s="422">
        <v>0</v>
      </c>
      <c r="AG56" s="422">
        <v>0</v>
      </c>
      <c r="AH56" s="422">
        <v>0</v>
      </c>
      <c r="AI56" s="422">
        <v>0</v>
      </c>
      <c r="AJ56" s="422">
        <v>0</v>
      </c>
      <c r="AK56" s="422">
        <v>0</v>
      </c>
      <c r="AL56" s="422">
        <v>0</v>
      </c>
      <c r="AM56" s="422">
        <v>0</v>
      </c>
      <c r="AN56" s="422">
        <v>0</v>
      </c>
      <c r="AO56" s="422">
        <v>0</v>
      </c>
      <c r="AP56" s="422">
        <v>0</v>
      </c>
      <c r="AQ56" s="422">
        <v>0</v>
      </c>
      <c r="AR56" s="422">
        <v>0</v>
      </c>
      <c r="AS56" s="422">
        <v>0</v>
      </c>
      <c r="AT56" s="422">
        <v>0</v>
      </c>
      <c r="AU56" s="422">
        <v>0</v>
      </c>
      <c r="AV56" s="422">
        <v>0</v>
      </c>
      <c r="AW56" s="422">
        <v>0</v>
      </c>
      <c r="AX56" s="422">
        <v>0</v>
      </c>
      <c r="AY56" s="422">
        <v>0</v>
      </c>
      <c r="AZ56" s="422">
        <v>0</v>
      </c>
      <c r="BA56" s="422">
        <v>0</v>
      </c>
      <c r="BB56" s="422">
        <v>0</v>
      </c>
      <c r="BC56" s="422">
        <v>0</v>
      </c>
      <c r="BD56" s="422">
        <v>289</v>
      </c>
      <c r="BE56" s="422">
        <v>0</v>
      </c>
      <c r="BF56" s="422">
        <v>0</v>
      </c>
      <c r="BG56" s="422">
        <v>3</v>
      </c>
      <c r="BH56" s="422">
        <v>0</v>
      </c>
      <c r="BI56" s="422">
        <v>0</v>
      </c>
      <c r="BJ56" s="422">
        <v>0</v>
      </c>
      <c r="BK56" s="422">
        <v>0</v>
      </c>
      <c r="BL56" s="422">
        <v>0</v>
      </c>
      <c r="BM56" s="422">
        <v>0</v>
      </c>
      <c r="BN56" s="422">
        <v>0</v>
      </c>
      <c r="BO56" s="422">
        <v>0</v>
      </c>
      <c r="BP56" s="422">
        <v>0</v>
      </c>
      <c r="BQ56" s="422">
        <v>0</v>
      </c>
      <c r="BR56" s="422">
        <v>0</v>
      </c>
      <c r="BS56" s="422">
        <v>0</v>
      </c>
      <c r="BT56" s="422">
        <v>0</v>
      </c>
      <c r="BU56" s="422">
        <v>0</v>
      </c>
      <c r="BV56" s="422">
        <v>0</v>
      </c>
      <c r="BW56" s="422">
        <v>0</v>
      </c>
      <c r="BX56" s="422">
        <v>0</v>
      </c>
      <c r="BY56" s="422">
        <v>0</v>
      </c>
      <c r="BZ56" s="422">
        <v>0</v>
      </c>
      <c r="CA56" s="422">
        <v>0</v>
      </c>
      <c r="CB56" s="422">
        <v>0</v>
      </c>
      <c r="CC56" s="422">
        <v>0</v>
      </c>
      <c r="CD56" s="422">
        <v>0</v>
      </c>
      <c r="CE56" s="422">
        <v>0</v>
      </c>
      <c r="CF56" s="422">
        <v>0</v>
      </c>
      <c r="CG56" s="422">
        <v>0</v>
      </c>
      <c r="CH56" s="422">
        <v>0</v>
      </c>
      <c r="CI56" s="422">
        <v>6</v>
      </c>
      <c r="CJ56" s="422">
        <v>0</v>
      </c>
      <c r="CK56" s="422">
        <v>0</v>
      </c>
      <c r="CL56" s="422">
        <v>0</v>
      </c>
      <c r="CM56" s="422">
        <v>0</v>
      </c>
      <c r="CN56" s="422">
        <v>0</v>
      </c>
      <c r="CO56" s="422">
        <v>0</v>
      </c>
      <c r="CP56" s="422">
        <v>0</v>
      </c>
      <c r="CQ56" s="422">
        <v>0</v>
      </c>
      <c r="CR56" s="422">
        <v>0</v>
      </c>
      <c r="CS56" s="422">
        <v>0</v>
      </c>
      <c r="CT56" s="422">
        <v>0</v>
      </c>
      <c r="CU56" s="422">
        <v>0</v>
      </c>
      <c r="CV56" s="422">
        <v>0</v>
      </c>
      <c r="CW56" s="422">
        <v>2</v>
      </c>
      <c r="CX56" s="422">
        <v>0</v>
      </c>
      <c r="CY56" s="422">
        <v>0</v>
      </c>
      <c r="CZ56" s="422">
        <v>0</v>
      </c>
      <c r="DA56" s="423">
        <v>53542</v>
      </c>
      <c r="DB56" s="422">
        <v>0</v>
      </c>
      <c r="DC56" s="422">
        <v>0</v>
      </c>
      <c r="DD56" s="422">
        <v>0</v>
      </c>
      <c r="DE56" s="422">
        <v>0</v>
      </c>
      <c r="DF56" s="422">
        <v>0</v>
      </c>
      <c r="DG56" s="422">
        <v>-890</v>
      </c>
      <c r="DH56" s="423">
        <v>-890</v>
      </c>
      <c r="DI56" s="423">
        <v>52652</v>
      </c>
      <c r="DJ56" s="423">
        <v>39859</v>
      </c>
      <c r="DK56" s="423">
        <v>38969</v>
      </c>
      <c r="DL56" s="423">
        <v>92511</v>
      </c>
      <c r="DM56" s="423">
        <v>-21229</v>
      </c>
      <c r="DN56" s="423">
        <v>17740</v>
      </c>
      <c r="DO56" s="423">
        <v>71282</v>
      </c>
      <c r="DQ56" s="433">
        <f>DM56*-1/DI56</f>
        <v>0.40319456051052194</v>
      </c>
      <c r="DR56" s="428">
        <f>1-DQ56</f>
        <v>0.59680543948947806</v>
      </c>
      <c r="DS56" s="434">
        <f>DC56/$DC$157</f>
        <v>0</v>
      </c>
    </row>
    <row r="57" spans="2:124" ht="20.100000000000001" customHeight="1" x14ac:dyDescent="0.4">
      <c r="B57" s="11">
        <v>2</v>
      </c>
      <c r="C57" s="8" t="s">
        <v>869</v>
      </c>
      <c r="D57" s="422">
        <v>0</v>
      </c>
      <c r="E57" s="422">
        <v>1712</v>
      </c>
      <c r="F57" s="422">
        <v>5389</v>
      </c>
      <c r="G57" s="422">
        <v>32</v>
      </c>
      <c r="H57" s="422">
        <v>0</v>
      </c>
      <c r="I57" s="422">
        <v>0</v>
      </c>
      <c r="J57" s="422">
        <v>0</v>
      </c>
      <c r="K57" s="422">
        <v>0</v>
      </c>
      <c r="L57" s="422">
        <v>72</v>
      </c>
      <c r="M57" s="422">
        <v>339</v>
      </c>
      <c r="N57" s="422">
        <v>1536</v>
      </c>
      <c r="O57" s="422">
        <v>10484</v>
      </c>
      <c r="P57" s="422">
        <v>2639</v>
      </c>
      <c r="Q57" s="422">
        <v>18149</v>
      </c>
      <c r="R57" s="422">
        <v>0</v>
      </c>
      <c r="S57" s="422">
        <v>45</v>
      </c>
      <c r="T57" s="422">
        <v>3</v>
      </c>
      <c r="U57" s="422">
        <v>0</v>
      </c>
      <c r="V57" s="422">
        <v>59</v>
      </c>
      <c r="W57" s="422">
        <v>0</v>
      </c>
      <c r="X57" s="422">
        <v>0</v>
      </c>
      <c r="Y57" s="422">
        <v>101</v>
      </c>
      <c r="Z57" s="422">
        <v>0</v>
      </c>
      <c r="AA57" s="422">
        <v>0</v>
      </c>
      <c r="AB57" s="422">
        <v>6179</v>
      </c>
      <c r="AC57" s="422">
        <v>0</v>
      </c>
      <c r="AD57" s="422">
        <v>0</v>
      </c>
      <c r="AE57" s="422">
        <v>0</v>
      </c>
      <c r="AF57" s="422">
        <v>0</v>
      </c>
      <c r="AG57" s="422">
        <v>3</v>
      </c>
      <c r="AH57" s="422">
        <v>0</v>
      </c>
      <c r="AI57" s="422">
        <v>0</v>
      </c>
      <c r="AJ57" s="422">
        <v>0</v>
      </c>
      <c r="AK57" s="422">
        <v>0</v>
      </c>
      <c r="AL57" s="422">
        <v>3</v>
      </c>
      <c r="AM57" s="422">
        <v>0</v>
      </c>
      <c r="AN57" s="422">
        <v>0</v>
      </c>
      <c r="AO57" s="422">
        <v>0</v>
      </c>
      <c r="AP57" s="422">
        <v>0</v>
      </c>
      <c r="AQ57" s="422">
        <v>0</v>
      </c>
      <c r="AR57" s="422">
        <v>0</v>
      </c>
      <c r="AS57" s="422">
        <v>0</v>
      </c>
      <c r="AT57" s="422">
        <v>0</v>
      </c>
      <c r="AU57" s="422">
        <v>0</v>
      </c>
      <c r="AV57" s="422">
        <v>0</v>
      </c>
      <c r="AW57" s="422">
        <v>0</v>
      </c>
      <c r="AX57" s="422">
        <v>0</v>
      </c>
      <c r="AY57" s="422">
        <v>0</v>
      </c>
      <c r="AZ57" s="422">
        <v>0</v>
      </c>
      <c r="BA57" s="422">
        <v>0</v>
      </c>
      <c r="BB57" s="422">
        <v>0</v>
      </c>
      <c r="BC57" s="422">
        <v>0</v>
      </c>
      <c r="BD57" s="422">
        <v>161</v>
      </c>
      <c r="BE57" s="422">
        <v>0</v>
      </c>
      <c r="BF57" s="422">
        <v>529</v>
      </c>
      <c r="BG57" s="422">
        <v>0</v>
      </c>
      <c r="BH57" s="422">
        <v>1400</v>
      </c>
      <c r="BI57" s="422">
        <v>905</v>
      </c>
      <c r="BJ57" s="422">
        <v>0</v>
      </c>
      <c r="BK57" s="422">
        <v>0</v>
      </c>
      <c r="BL57" s="422">
        <v>0</v>
      </c>
      <c r="BM57" s="422">
        <v>0</v>
      </c>
      <c r="BN57" s="422">
        <v>0</v>
      </c>
      <c r="BO57" s="422">
        <v>220</v>
      </c>
      <c r="BP57" s="422">
        <v>0</v>
      </c>
      <c r="BQ57" s="422">
        <v>0</v>
      </c>
      <c r="BR57" s="422">
        <v>0</v>
      </c>
      <c r="BS57" s="422">
        <v>3</v>
      </c>
      <c r="BT57" s="422">
        <v>0</v>
      </c>
      <c r="BU57" s="422">
        <v>0</v>
      </c>
      <c r="BV57" s="422">
        <v>0</v>
      </c>
      <c r="BW57" s="422">
        <v>0</v>
      </c>
      <c r="BX57" s="422">
        <v>0</v>
      </c>
      <c r="BY57" s="422">
        <v>0</v>
      </c>
      <c r="BZ57" s="422">
        <v>0</v>
      </c>
      <c r="CA57" s="422">
        <v>14</v>
      </c>
      <c r="CB57" s="422">
        <v>0</v>
      </c>
      <c r="CC57" s="422">
        <v>0</v>
      </c>
      <c r="CD57" s="422">
        <v>0</v>
      </c>
      <c r="CE57" s="422">
        <v>0</v>
      </c>
      <c r="CF57" s="422">
        <v>0</v>
      </c>
      <c r="CG57" s="422">
        <v>0</v>
      </c>
      <c r="CH57" s="422">
        <v>34</v>
      </c>
      <c r="CI57" s="422">
        <v>864</v>
      </c>
      <c r="CJ57" s="422">
        <v>0</v>
      </c>
      <c r="CK57" s="422">
        <v>778</v>
      </c>
      <c r="CL57" s="422">
        <v>0</v>
      </c>
      <c r="CM57" s="422">
        <v>480</v>
      </c>
      <c r="CN57" s="422">
        <v>884</v>
      </c>
      <c r="CO57" s="422">
        <v>136</v>
      </c>
      <c r="CP57" s="422">
        <v>21</v>
      </c>
      <c r="CQ57" s="422">
        <v>0</v>
      </c>
      <c r="CR57" s="422">
        <v>0</v>
      </c>
      <c r="CS57" s="422">
        <v>1</v>
      </c>
      <c r="CT57" s="422">
        <v>1119</v>
      </c>
      <c r="CU57" s="422">
        <v>10602</v>
      </c>
      <c r="CV57" s="422">
        <v>6</v>
      </c>
      <c r="CW57" s="422">
        <v>123</v>
      </c>
      <c r="CX57" s="422">
        <v>779</v>
      </c>
      <c r="CY57" s="422">
        <v>0</v>
      </c>
      <c r="CZ57" s="422">
        <v>0</v>
      </c>
      <c r="DA57" s="423">
        <v>65804</v>
      </c>
      <c r="DB57" s="422">
        <v>872</v>
      </c>
      <c r="DC57" s="422">
        <v>54308</v>
      </c>
      <c r="DD57" s="422">
        <v>0</v>
      </c>
      <c r="DE57" s="422">
        <v>0</v>
      </c>
      <c r="DF57" s="422">
        <v>118</v>
      </c>
      <c r="DG57" s="422">
        <v>-449</v>
      </c>
      <c r="DH57" s="423">
        <v>54849</v>
      </c>
      <c r="DI57" s="423">
        <v>120653</v>
      </c>
      <c r="DJ57" s="423">
        <v>4382</v>
      </c>
      <c r="DK57" s="423">
        <v>59231</v>
      </c>
      <c r="DL57" s="423">
        <v>125035</v>
      </c>
      <c r="DM57" s="423">
        <v>-84885</v>
      </c>
      <c r="DN57" s="423">
        <v>-25654</v>
      </c>
      <c r="DO57" s="423">
        <v>40150</v>
      </c>
      <c r="DQ57" s="433">
        <f t="shared" ref="DQ57:DQ120" si="3">DM57*-1/DI57</f>
        <v>0.70354653427598157</v>
      </c>
      <c r="DR57" s="428">
        <f t="shared" ref="DR57:DR120" si="4">1-DQ57</f>
        <v>0.29645346572401843</v>
      </c>
      <c r="DS57" s="434">
        <f t="shared" ref="DS57:DS120" si="5">DC57/$DC$157</f>
        <v>1.0612978248944575E-2</v>
      </c>
    </row>
    <row r="58" spans="2:124" ht="20.100000000000001" customHeight="1" x14ac:dyDescent="0.4">
      <c r="B58" s="11">
        <v>3</v>
      </c>
      <c r="C58" s="8" t="s">
        <v>1</v>
      </c>
      <c r="D58" s="422">
        <v>432</v>
      </c>
      <c r="E58" s="422">
        <v>378</v>
      </c>
      <c r="F58" s="422">
        <v>9844</v>
      </c>
      <c r="G58" s="422">
        <v>500</v>
      </c>
      <c r="H58" s="422">
        <v>0</v>
      </c>
      <c r="I58" s="422">
        <v>0</v>
      </c>
      <c r="J58" s="422">
        <v>0</v>
      </c>
      <c r="K58" s="422">
        <v>0</v>
      </c>
      <c r="L58" s="422">
        <v>35592</v>
      </c>
      <c r="M58" s="422">
        <v>162</v>
      </c>
      <c r="N58" s="422">
        <v>0</v>
      </c>
      <c r="O58" s="422">
        <v>1548</v>
      </c>
      <c r="P58" s="422">
        <v>0</v>
      </c>
      <c r="Q58" s="422">
        <v>53</v>
      </c>
      <c r="R58" s="422">
        <v>0</v>
      </c>
      <c r="S58" s="422">
        <v>1</v>
      </c>
      <c r="T58" s="422">
        <v>0</v>
      </c>
      <c r="U58" s="422">
        <v>0</v>
      </c>
      <c r="V58" s="422">
        <v>0</v>
      </c>
      <c r="W58" s="422">
        <v>0</v>
      </c>
      <c r="X58" s="422">
        <v>0</v>
      </c>
      <c r="Y58" s="422">
        <v>3</v>
      </c>
      <c r="Z58" s="422">
        <v>0</v>
      </c>
      <c r="AA58" s="422">
        <v>0</v>
      </c>
      <c r="AB58" s="422">
        <v>0</v>
      </c>
      <c r="AC58" s="422">
        <v>40</v>
      </c>
      <c r="AD58" s="422">
        <v>0</v>
      </c>
      <c r="AE58" s="422">
        <v>0</v>
      </c>
      <c r="AF58" s="422">
        <v>0</v>
      </c>
      <c r="AG58" s="422">
        <v>0</v>
      </c>
      <c r="AH58" s="422">
        <v>0</v>
      </c>
      <c r="AI58" s="422">
        <v>0</v>
      </c>
      <c r="AJ58" s="422">
        <v>0</v>
      </c>
      <c r="AK58" s="422">
        <v>0</v>
      </c>
      <c r="AL58" s="422">
        <v>0</v>
      </c>
      <c r="AM58" s="422">
        <v>0</v>
      </c>
      <c r="AN58" s="422">
        <v>0</v>
      </c>
      <c r="AO58" s="422">
        <v>0</v>
      </c>
      <c r="AP58" s="422">
        <v>0</v>
      </c>
      <c r="AQ58" s="422">
        <v>0</v>
      </c>
      <c r="AR58" s="422">
        <v>0</v>
      </c>
      <c r="AS58" s="422">
        <v>0</v>
      </c>
      <c r="AT58" s="422">
        <v>0</v>
      </c>
      <c r="AU58" s="422">
        <v>0</v>
      </c>
      <c r="AV58" s="422">
        <v>0</v>
      </c>
      <c r="AW58" s="422">
        <v>0</v>
      </c>
      <c r="AX58" s="422">
        <v>0</v>
      </c>
      <c r="AY58" s="422">
        <v>0</v>
      </c>
      <c r="AZ58" s="422">
        <v>0</v>
      </c>
      <c r="BA58" s="422">
        <v>0</v>
      </c>
      <c r="BB58" s="422">
        <v>0</v>
      </c>
      <c r="BC58" s="422">
        <v>0</v>
      </c>
      <c r="BD58" s="422">
        <v>0</v>
      </c>
      <c r="BE58" s="422">
        <v>0</v>
      </c>
      <c r="BF58" s="422">
        <v>0</v>
      </c>
      <c r="BG58" s="422">
        <v>0</v>
      </c>
      <c r="BH58" s="422">
        <v>0</v>
      </c>
      <c r="BI58" s="422">
        <v>0</v>
      </c>
      <c r="BJ58" s="422">
        <v>0</v>
      </c>
      <c r="BK58" s="422">
        <v>0</v>
      </c>
      <c r="BL58" s="422">
        <v>0</v>
      </c>
      <c r="BM58" s="422">
        <v>0</v>
      </c>
      <c r="BN58" s="422">
        <v>0</v>
      </c>
      <c r="BO58" s="422">
        <v>0</v>
      </c>
      <c r="BP58" s="422">
        <v>0</v>
      </c>
      <c r="BQ58" s="422">
        <v>0</v>
      </c>
      <c r="BR58" s="422">
        <v>0</v>
      </c>
      <c r="BS58" s="422">
        <v>0</v>
      </c>
      <c r="BT58" s="422">
        <v>0</v>
      </c>
      <c r="BU58" s="422">
        <v>0</v>
      </c>
      <c r="BV58" s="422">
        <v>0</v>
      </c>
      <c r="BW58" s="422">
        <v>0</v>
      </c>
      <c r="BX58" s="422">
        <v>0</v>
      </c>
      <c r="BY58" s="422">
        <v>0</v>
      </c>
      <c r="BZ58" s="422">
        <v>0</v>
      </c>
      <c r="CA58" s="422">
        <v>2</v>
      </c>
      <c r="CB58" s="422">
        <v>0</v>
      </c>
      <c r="CC58" s="422">
        <v>0</v>
      </c>
      <c r="CD58" s="422">
        <v>0</v>
      </c>
      <c r="CE58" s="422">
        <v>0</v>
      </c>
      <c r="CF58" s="422">
        <v>0</v>
      </c>
      <c r="CG58" s="422">
        <v>0</v>
      </c>
      <c r="CH58" s="422">
        <v>3</v>
      </c>
      <c r="CI58" s="422">
        <v>104</v>
      </c>
      <c r="CJ58" s="422">
        <v>503</v>
      </c>
      <c r="CK58" s="422">
        <v>104</v>
      </c>
      <c r="CL58" s="422">
        <v>0</v>
      </c>
      <c r="CM58" s="422">
        <v>72</v>
      </c>
      <c r="CN58" s="422">
        <v>158</v>
      </c>
      <c r="CO58" s="422">
        <v>0</v>
      </c>
      <c r="CP58" s="422">
        <v>0</v>
      </c>
      <c r="CQ58" s="422">
        <v>0</v>
      </c>
      <c r="CR58" s="422">
        <v>0</v>
      </c>
      <c r="CS58" s="422">
        <v>0</v>
      </c>
      <c r="CT58" s="422">
        <v>185</v>
      </c>
      <c r="CU58" s="422">
        <v>2723</v>
      </c>
      <c r="CV58" s="422">
        <v>0</v>
      </c>
      <c r="CW58" s="422">
        <v>0</v>
      </c>
      <c r="CX58" s="422">
        <v>30</v>
      </c>
      <c r="CY58" s="422">
        <v>0</v>
      </c>
      <c r="CZ58" s="422">
        <v>0</v>
      </c>
      <c r="DA58" s="423">
        <v>52437</v>
      </c>
      <c r="DB58" s="422">
        <v>0</v>
      </c>
      <c r="DC58" s="422">
        <v>4069</v>
      </c>
      <c r="DD58" s="422">
        <v>0</v>
      </c>
      <c r="DE58" s="422">
        <v>0</v>
      </c>
      <c r="DF58" s="422">
        <v>1609</v>
      </c>
      <c r="DG58" s="422">
        <v>-111</v>
      </c>
      <c r="DH58" s="423">
        <v>5567</v>
      </c>
      <c r="DI58" s="423">
        <v>58004</v>
      </c>
      <c r="DJ58" s="423">
        <v>38831</v>
      </c>
      <c r="DK58" s="423">
        <v>44398</v>
      </c>
      <c r="DL58" s="423">
        <v>96835</v>
      </c>
      <c r="DM58" s="423">
        <v>-19089</v>
      </c>
      <c r="DN58" s="423">
        <v>25309</v>
      </c>
      <c r="DO58" s="423">
        <v>77746</v>
      </c>
      <c r="DQ58" s="433">
        <f t="shared" si="3"/>
        <v>0.32909799324184541</v>
      </c>
      <c r="DR58" s="428">
        <f t="shared" si="4"/>
        <v>0.67090200675815459</v>
      </c>
      <c r="DS58" s="434">
        <f t="shared" si="5"/>
        <v>7.9517213845023708E-4</v>
      </c>
    </row>
    <row r="59" spans="2:124" ht="20.100000000000001" customHeight="1" x14ac:dyDescent="0.4">
      <c r="B59" s="11">
        <v>4</v>
      </c>
      <c r="C59" s="8" t="s">
        <v>2</v>
      </c>
      <c r="D59" s="422">
        <v>7173</v>
      </c>
      <c r="E59" s="422">
        <v>1798</v>
      </c>
      <c r="F59" s="422">
        <v>2593</v>
      </c>
      <c r="G59" s="422">
        <v>0</v>
      </c>
      <c r="H59" s="422">
        <v>0</v>
      </c>
      <c r="I59" s="422">
        <v>0</v>
      </c>
      <c r="J59" s="422">
        <v>0</v>
      </c>
      <c r="K59" s="422">
        <v>0</v>
      </c>
      <c r="L59" s="422">
        <v>0</v>
      </c>
      <c r="M59" s="422">
        <v>0</v>
      </c>
      <c r="N59" s="422">
        <v>0</v>
      </c>
      <c r="O59" s="422">
        <v>0</v>
      </c>
      <c r="P59" s="422">
        <v>0</v>
      </c>
      <c r="Q59" s="422">
        <v>0</v>
      </c>
      <c r="R59" s="422">
        <v>0</v>
      </c>
      <c r="S59" s="422">
        <v>0</v>
      </c>
      <c r="T59" s="422">
        <v>0</v>
      </c>
      <c r="U59" s="422">
        <v>0</v>
      </c>
      <c r="V59" s="422">
        <v>0</v>
      </c>
      <c r="W59" s="422">
        <v>0</v>
      </c>
      <c r="X59" s="422">
        <v>0</v>
      </c>
      <c r="Y59" s="422">
        <v>0</v>
      </c>
      <c r="Z59" s="422">
        <v>0</v>
      </c>
      <c r="AA59" s="422">
        <v>0</v>
      </c>
      <c r="AB59" s="422">
        <v>0</v>
      </c>
      <c r="AC59" s="422">
        <v>0</v>
      </c>
      <c r="AD59" s="422">
        <v>0</v>
      </c>
      <c r="AE59" s="422">
        <v>0</v>
      </c>
      <c r="AF59" s="422">
        <v>0</v>
      </c>
      <c r="AG59" s="422">
        <v>0</v>
      </c>
      <c r="AH59" s="422">
        <v>0</v>
      </c>
      <c r="AI59" s="422">
        <v>0</v>
      </c>
      <c r="AJ59" s="422">
        <v>0</v>
      </c>
      <c r="AK59" s="422">
        <v>0</v>
      </c>
      <c r="AL59" s="422">
        <v>0</v>
      </c>
      <c r="AM59" s="422">
        <v>0</v>
      </c>
      <c r="AN59" s="422">
        <v>0</v>
      </c>
      <c r="AO59" s="422">
        <v>0</v>
      </c>
      <c r="AP59" s="422">
        <v>0</v>
      </c>
      <c r="AQ59" s="422">
        <v>0</v>
      </c>
      <c r="AR59" s="422">
        <v>0</v>
      </c>
      <c r="AS59" s="422">
        <v>0</v>
      </c>
      <c r="AT59" s="422">
        <v>0</v>
      </c>
      <c r="AU59" s="422">
        <v>0</v>
      </c>
      <c r="AV59" s="422">
        <v>0</v>
      </c>
      <c r="AW59" s="422">
        <v>0</v>
      </c>
      <c r="AX59" s="422">
        <v>0</v>
      </c>
      <c r="AY59" s="422">
        <v>0</v>
      </c>
      <c r="AZ59" s="422">
        <v>0</v>
      </c>
      <c r="BA59" s="422">
        <v>0</v>
      </c>
      <c r="BB59" s="422">
        <v>0</v>
      </c>
      <c r="BC59" s="422">
        <v>0</v>
      </c>
      <c r="BD59" s="422">
        <v>0</v>
      </c>
      <c r="BE59" s="422">
        <v>0</v>
      </c>
      <c r="BF59" s="422">
        <v>0</v>
      </c>
      <c r="BG59" s="422">
        <v>0</v>
      </c>
      <c r="BH59" s="422">
        <v>0</v>
      </c>
      <c r="BI59" s="422">
        <v>0</v>
      </c>
      <c r="BJ59" s="422">
        <v>0</v>
      </c>
      <c r="BK59" s="422">
        <v>0</v>
      </c>
      <c r="BL59" s="422">
        <v>0</v>
      </c>
      <c r="BM59" s="422">
        <v>0</v>
      </c>
      <c r="BN59" s="422">
        <v>0</v>
      </c>
      <c r="BO59" s="422">
        <v>0</v>
      </c>
      <c r="BP59" s="422">
        <v>0</v>
      </c>
      <c r="BQ59" s="422">
        <v>0</v>
      </c>
      <c r="BR59" s="422">
        <v>0</v>
      </c>
      <c r="BS59" s="422">
        <v>0</v>
      </c>
      <c r="BT59" s="422">
        <v>0</v>
      </c>
      <c r="BU59" s="422">
        <v>0</v>
      </c>
      <c r="BV59" s="422">
        <v>0</v>
      </c>
      <c r="BW59" s="422">
        <v>0</v>
      </c>
      <c r="BX59" s="422">
        <v>0</v>
      </c>
      <c r="BY59" s="422">
        <v>0</v>
      </c>
      <c r="BZ59" s="422">
        <v>0</v>
      </c>
      <c r="CA59" s="422">
        <v>0</v>
      </c>
      <c r="CB59" s="422">
        <v>0</v>
      </c>
      <c r="CC59" s="422">
        <v>0</v>
      </c>
      <c r="CD59" s="422">
        <v>0</v>
      </c>
      <c r="CE59" s="422">
        <v>0</v>
      </c>
      <c r="CF59" s="422">
        <v>0</v>
      </c>
      <c r="CG59" s="422">
        <v>0</v>
      </c>
      <c r="CH59" s="422">
        <v>0</v>
      </c>
      <c r="CI59" s="422">
        <v>218</v>
      </c>
      <c r="CJ59" s="422">
        <v>0</v>
      </c>
      <c r="CK59" s="422">
        <v>0</v>
      </c>
      <c r="CL59" s="422">
        <v>0</v>
      </c>
      <c r="CM59" s="422">
        <v>0</v>
      </c>
      <c r="CN59" s="422">
        <v>0</v>
      </c>
      <c r="CO59" s="422">
        <v>0</v>
      </c>
      <c r="CP59" s="422">
        <v>0</v>
      </c>
      <c r="CQ59" s="422">
        <v>0</v>
      </c>
      <c r="CR59" s="422">
        <v>0</v>
      </c>
      <c r="CS59" s="422">
        <v>0</v>
      </c>
      <c r="CT59" s="422">
        <v>0</v>
      </c>
      <c r="CU59" s="422">
        <v>0</v>
      </c>
      <c r="CV59" s="422">
        <v>0</v>
      </c>
      <c r="CW59" s="422">
        <v>29</v>
      </c>
      <c r="CX59" s="422">
        <v>0</v>
      </c>
      <c r="CY59" s="422">
        <v>0</v>
      </c>
      <c r="CZ59" s="422">
        <v>0</v>
      </c>
      <c r="DA59" s="423">
        <v>11811</v>
      </c>
      <c r="DB59" s="422">
        <v>0</v>
      </c>
      <c r="DC59" s="422">
        <v>7161</v>
      </c>
      <c r="DD59" s="422">
        <v>0</v>
      </c>
      <c r="DE59" s="422">
        <v>0</v>
      </c>
      <c r="DF59" s="422">
        <v>0</v>
      </c>
      <c r="DG59" s="422">
        <v>0</v>
      </c>
      <c r="DH59" s="423">
        <v>7161</v>
      </c>
      <c r="DI59" s="423">
        <v>18972</v>
      </c>
      <c r="DJ59" s="423">
        <v>2522</v>
      </c>
      <c r="DK59" s="423">
        <v>9683</v>
      </c>
      <c r="DL59" s="423">
        <v>21494</v>
      </c>
      <c r="DM59" s="423">
        <v>0</v>
      </c>
      <c r="DN59" s="423">
        <v>9683</v>
      </c>
      <c r="DO59" s="423">
        <v>21494</v>
      </c>
      <c r="DQ59" s="433">
        <f t="shared" si="3"/>
        <v>0</v>
      </c>
      <c r="DR59" s="428">
        <f t="shared" si="4"/>
        <v>1</v>
      </c>
      <c r="DS59" s="434">
        <f t="shared" si="5"/>
        <v>1.3994169779902059E-3</v>
      </c>
    </row>
    <row r="60" spans="2:124" ht="20.100000000000001" customHeight="1" x14ac:dyDescent="0.4">
      <c r="B60" s="11">
        <v>5</v>
      </c>
      <c r="C60" s="8" t="s">
        <v>3</v>
      </c>
      <c r="D60" s="422">
        <v>0</v>
      </c>
      <c r="E60" s="422">
        <v>15</v>
      </c>
      <c r="F60" s="422">
        <v>0</v>
      </c>
      <c r="G60" s="422">
        <v>0</v>
      </c>
      <c r="H60" s="422">
        <v>2286</v>
      </c>
      <c r="I60" s="422">
        <v>10</v>
      </c>
      <c r="J60" s="422">
        <v>0</v>
      </c>
      <c r="K60" s="422">
        <v>0</v>
      </c>
      <c r="L60" s="422">
        <v>0</v>
      </c>
      <c r="M60" s="422">
        <v>20</v>
      </c>
      <c r="N60" s="422">
        <v>0</v>
      </c>
      <c r="O60" s="422">
        <v>304</v>
      </c>
      <c r="P60" s="422">
        <v>0</v>
      </c>
      <c r="Q60" s="422">
        <v>7</v>
      </c>
      <c r="R60" s="422">
        <v>0</v>
      </c>
      <c r="S60" s="422">
        <v>0</v>
      </c>
      <c r="T60" s="422">
        <v>6505</v>
      </c>
      <c r="U60" s="422">
        <v>0</v>
      </c>
      <c r="V60" s="422">
        <v>29</v>
      </c>
      <c r="W60" s="422">
        <v>0</v>
      </c>
      <c r="X60" s="422">
        <v>0</v>
      </c>
      <c r="Y60" s="422">
        <v>48</v>
      </c>
      <c r="Z60" s="422">
        <v>0</v>
      </c>
      <c r="AA60" s="422">
        <v>0</v>
      </c>
      <c r="AB60" s="422">
        <v>0</v>
      </c>
      <c r="AC60" s="422">
        <v>9</v>
      </c>
      <c r="AD60" s="422">
        <v>0</v>
      </c>
      <c r="AE60" s="422">
        <v>0</v>
      </c>
      <c r="AF60" s="422">
        <v>0</v>
      </c>
      <c r="AG60" s="422">
        <v>0</v>
      </c>
      <c r="AH60" s="422">
        <v>0</v>
      </c>
      <c r="AI60" s="422">
        <v>0</v>
      </c>
      <c r="AJ60" s="422">
        <v>0</v>
      </c>
      <c r="AK60" s="422">
        <v>0</v>
      </c>
      <c r="AL60" s="422">
        <v>0</v>
      </c>
      <c r="AM60" s="422">
        <v>0</v>
      </c>
      <c r="AN60" s="422">
        <v>0</v>
      </c>
      <c r="AO60" s="422">
        <v>0</v>
      </c>
      <c r="AP60" s="422">
        <v>0</v>
      </c>
      <c r="AQ60" s="422">
        <v>0</v>
      </c>
      <c r="AR60" s="422">
        <v>0</v>
      </c>
      <c r="AS60" s="422">
        <v>0</v>
      </c>
      <c r="AT60" s="422">
        <v>0</v>
      </c>
      <c r="AU60" s="422">
        <v>0</v>
      </c>
      <c r="AV60" s="422">
        <v>0</v>
      </c>
      <c r="AW60" s="422">
        <v>0</v>
      </c>
      <c r="AX60" s="422">
        <v>0</v>
      </c>
      <c r="AY60" s="422">
        <v>0</v>
      </c>
      <c r="AZ60" s="422">
        <v>0</v>
      </c>
      <c r="BA60" s="422">
        <v>0</v>
      </c>
      <c r="BB60" s="422">
        <v>0</v>
      </c>
      <c r="BC60" s="422">
        <v>0</v>
      </c>
      <c r="BD60" s="422">
        <v>27</v>
      </c>
      <c r="BE60" s="422">
        <v>0</v>
      </c>
      <c r="BF60" s="422">
        <v>10</v>
      </c>
      <c r="BG60" s="422">
        <v>16</v>
      </c>
      <c r="BH60" s="422">
        <v>83</v>
      </c>
      <c r="BI60" s="422">
        <v>18</v>
      </c>
      <c r="BJ60" s="422">
        <v>0</v>
      </c>
      <c r="BK60" s="422">
        <v>0</v>
      </c>
      <c r="BL60" s="422">
        <v>0</v>
      </c>
      <c r="BM60" s="422">
        <v>0</v>
      </c>
      <c r="BN60" s="422">
        <v>0</v>
      </c>
      <c r="BO60" s="422">
        <v>0</v>
      </c>
      <c r="BP60" s="422">
        <v>0</v>
      </c>
      <c r="BQ60" s="422">
        <v>0</v>
      </c>
      <c r="BR60" s="422">
        <v>0</v>
      </c>
      <c r="BS60" s="422">
        <v>0</v>
      </c>
      <c r="BT60" s="422">
        <v>0</v>
      </c>
      <c r="BU60" s="422">
        <v>0</v>
      </c>
      <c r="BV60" s="422">
        <v>0</v>
      </c>
      <c r="BW60" s="422">
        <v>0</v>
      </c>
      <c r="BX60" s="422">
        <v>0</v>
      </c>
      <c r="BY60" s="422">
        <v>0</v>
      </c>
      <c r="BZ60" s="422">
        <v>0</v>
      </c>
      <c r="CA60" s="422">
        <v>0</v>
      </c>
      <c r="CB60" s="422">
        <v>0</v>
      </c>
      <c r="CC60" s="422">
        <v>0</v>
      </c>
      <c r="CD60" s="422">
        <v>0</v>
      </c>
      <c r="CE60" s="422">
        <v>0</v>
      </c>
      <c r="CF60" s="422">
        <v>0</v>
      </c>
      <c r="CG60" s="422">
        <v>0</v>
      </c>
      <c r="CH60" s="422">
        <v>5</v>
      </c>
      <c r="CI60" s="422">
        <v>37</v>
      </c>
      <c r="CJ60" s="422">
        <v>0</v>
      </c>
      <c r="CK60" s="422">
        <v>8</v>
      </c>
      <c r="CL60" s="422">
        <v>0</v>
      </c>
      <c r="CM60" s="422">
        <v>18</v>
      </c>
      <c r="CN60" s="422">
        <v>40</v>
      </c>
      <c r="CO60" s="422">
        <v>0</v>
      </c>
      <c r="CP60" s="422">
        <v>0</v>
      </c>
      <c r="CQ60" s="422">
        <v>0</v>
      </c>
      <c r="CR60" s="422">
        <v>0</v>
      </c>
      <c r="CS60" s="422">
        <v>0</v>
      </c>
      <c r="CT60" s="422">
        <v>105</v>
      </c>
      <c r="CU60" s="422">
        <v>852</v>
      </c>
      <c r="CV60" s="422">
        <v>0</v>
      </c>
      <c r="CW60" s="422">
        <v>0</v>
      </c>
      <c r="CX60" s="422">
        <v>18</v>
      </c>
      <c r="CY60" s="422">
        <v>0</v>
      </c>
      <c r="CZ60" s="422">
        <v>0</v>
      </c>
      <c r="DA60" s="423">
        <v>10470</v>
      </c>
      <c r="DB60" s="422">
        <v>54</v>
      </c>
      <c r="DC60" s="422">
        <v>3141</v>
      </c>
      <c r="DD60" s="422">
        <v>0</v>
      </c>
      <c r="DE60" s="422">
        <v>0</v>
      </c>
      <c r="DF60" s="422">
        <v>0</v>
      </c>
      <c r="DG60" s="422">
        <v>3931</v>
      </c>
      <c r="DH60" s="423">
        <v>7126</v>
      </c>
      <c r="DI60" s="423">
        <v>17596</v>
      </c>
      <c r="DJ60" s="423">
        <v>3357</v>
      </c>
      <c r="DK60" s="423">
        <v>10483</v>
      </c>
      <c r="DL60" s="423">
        <v>20953</v>
      </c>
      <c r="DM60" s="423">
        <v>-4976</v>
      </c>
      <c r="DN60" s="423">
        <v>5507</v>
      </c>
      <c r="DO60" s="423">
        <v>15977</v>
      </c>
      <c r="DQ60" s="433">
        <f t="shared" si="3"/>
        <v>0.28279154353262104</v>
      </c>
      <c r="DR60" s="428">
        <f t="shared" si="4"/>
        <v>0.71720845646737896</v>
      </c>
      <c r="DS60" s="434">
        <f t="shared" si="5"/>
        <v>6.1382051778623604E-4</v>
      </c>
    </row>
    <row r="61" spans="2:124" ht="20.100000000000001" customHeight="1" x14ac:dyDescent="0.4">
      <c r="B61" s="11">
        <v>6</v>
      </c>
      <c r="C61" s="8" t="s">
        <v>4</v>
      </c>
      <c r="D61" s="422">
        <v>0</v>
      </c>
      <c r="E61" s="422">
        <v>0</v>
      </c>
      <c r="F61" s="422">
        <v>0</v>
      </c>
      <c r="G61" s="422">
        <v>0</v>
      </c>
      <c r="H61" s="422">
        <v>0</v>
      </c>
      <c r="I61" s="422">
        <v>2072</v>
      </c>
      <c r="J61" s="422">
        <v>0</v>
      </c>
      <c r="K61" s="422">
        <v>0</v>
      </c>
      <c r="L61" s="422">
        <v>15</v>
      </c>
      <c r="M61" s="422">
        <v>64753</v>
      </c>
      <c r="N61" s="422">
        <v>0</v>
      </c>
      <c r="O61" s="422">
        <v>1155</v>
      </c>
      <c r="P61" s="422">
        <v>0</v>
      </c>
      <c r="Q61" s="422">
        <v>120</v>
      </c>
      <c r="R61" s="422">
        <v>0</v>
      </c>
      <c r="S61" s="422">
        <v>0</v>
      </c>
      <c r="T61" s="422">
        <v>0</v>
      </c>
      <c r="U61" s="422">
        <v>0</v>
      </c>
      <c r="V61" s="422">
        <v>0</v>
      </c>
      <c r="W61" s="422">
        <v>0</v>
      </c>
      <c r="X61" s="422">
        <v>0</v>
      </c>
      <c r="Y61" s="422">
        <v>3</v>
      </c>
      <c r="Z61" s="422">
        <v>0</v>
      </c>
      <c r="AA61" s="422">
        <v>0</v>
      </c>
      <c r="AB61" s="422">
        <v>0</v>
      </c>
      <c r="AC61" s="422">
        <v>0</v>
      </c>
      <c r="AD61" s="422">
        <v>0</v>
      </c>
      <c r="AE61" s="422">
        <v>0</v>
      </c>
      <c r="AF61" s="422">
        <v>0</v>
      </c>
      <c r="AG61" s="422">
        <v>0</v>
      </c>
      <c r="AH61" s="422">
        <v>0</v>
      </c>
      <c r="AI61" s="422">
        <v>0</v>
      </c>
      <c r="AJ61" s="422">
        <v>0</v>
      </c>
      <c r="AK61" s="422">
        <v>0</v>
      </c>
      <c r="AL61" s="422">
        <v>0</v>
      </c>
      <c r="AM61" s="422">
        <v>0</v>
      </c>
      <c r="AN61" s="422">
        <v>0</v>
      </c>
      <c r="AO61" s="422">
        <v>0</v>
      </c>
      <c r="AP61" s="422">
        <v>0</v>
      </c>
      <c r="AQ61" s="422">
        <v>0</v>
      </c>
      <c r="AR61" s="422">
        <v>0</v>
      </c>
      <c r="AS61" s="422">
        <v>0</v>
      </c>
      <c r="AT61" s="422">
        <v>0</v>
      </c>
      <c r="AU61" s="422">
        <v>0</v>
      </c>
      <c r="AV61" s="422">
        <v>0</v>
      </c>
      <c r="AW61" s="422">
        <v>0</v>
      </c>
      <c r="AX61" s="422">
        <v>0</v>
      </c>
      <c r="AY61" s="422">
        <v>0</v>
      </c>
      <c r="AZ61" s="422">
        <v>0</v>
      </c>
      <c r="BA61" s="422">
        <v>0</v>
      </c>
      <c r="BB61" s="422">
        <v>0</v>
      </c>
      <c r="BC61" s="422">
        <v>0</v>
      </c>
      <c r="BD61" s="422">
        <v>18</v>
      </c>
      <c r="BE61" s="422">
        <v>0</v>
      </c>
      <c r="BF61" s="422">
        <v>0</v>
      </c>
      <c r="BG61" s="422">
        <v>0</v>
      </c>
      <c r="BH61" s="422">
        <v>0</v>
      </c>
      <c r="BI61" s="422">
        <v>0</v>
      </c>
      <c r="BJ61" s="422">
        <v>0</v>
      </c>
      <c r="BK61" s="422">
        <v>0</v>
      </c>
      <c r="BL61" s="422">
        <v>0</v>
      </c>
      <c r="BM61" s="422">
        <v>0</v>
      </c>
      <c r="BN61" s="422">
        <v>0</v>
      </c>
      <c r="BO61" s="422">
        <v>0</v>
      </c>
      <c r="BP61" s="422">
        <v>0</v>
      </c>
      <c r="BQ61" s="422">
        <v>0</v>
      </c>
      <c r="BR61" s="422">
        <v>0</v>
      </c>
      <c r="BS61" s="422">
        <v>0</v>
      </c>
      <c r="BT61" s="422">
        <v>0</v>
      </c>
      <c r="BU61" s="422">
        <v>0</v>
      </c>
      <c r="BV61" s="422">
        <v>0</v>
      </c>
      <c r="BW61" s="422">
        <v>0</v>
      </c>
      <c r="BX61" s="422">
        <v>0</v>
      </c>
      <c r="BY61" s="422">
        <v>0</v>
      </c>
      <c r="BZ61" s="422">
        <v>0</v>
      </c>
      <c r="CA61" s="422">
        <v>2</v>
      </c>
      <c r="CB61" s="422">
        <v>0</v>
      </c>
      <c r="CC61" s="422">
        <v>0</v>
      </c>
      <c r="CD61" s="422">
        <v>0</v>
      </c>
      <c r="CE61" s="422">
        <v>0</v>
      </c>
      <c r="CF61" s="422">
        <v>0</v>
      </c>
      <c r="CG61" s="422">
        <v>0</v>
      </c>
      <c r="CH61" s="422">
        <v>7</v>
      </c>
      <c r="CI61" s="422">
        <v>40</v>
      </c>
      <c r="CJ61" s="422">
        <v>0</v>
      </c>
      <c r="CK61" s="422">
        <v>186</v>
      </c>
      <c r="CL61" s="422">
        <v>0</v>
      </c>
      <c r="CM61" s="422">
        <v>112</v>
      </c>
      <c r="CN61" s="422">
        <v>289</v>
      </c>
      <c r="CO61" s="422">
        <v>0</v>
      </c>
      <c r="CP61" s="422">
        <v>0</v>
      </c>
      <c r="CQ61" s="422">
        <v>0</v>
      </c>
      <c r="CR61" s="422">
        <v>0</v>
      </c>
      <c r="CS61" s="422">
        <v>0</v>
      </c>
      <c r="CT61" s="422">
        <v>393</v>
      </c>
      <c r="CU61" s="422">
        <v>3014</v>
      </c>
      <c r="CV61" s="422">
        <v>0</v>
      </c>
      <c r="CW61" s="422">
        <v>2</v>
      </c>
      <c r="CX61" s="422">
        <v>63</v>
      </c>
      <c r="CY61" s="422">
        <v>0</v>
      </c>
      <c r="CZ61" s="422">
        <v>0</v>
      </c>
      <c r="DA61" s="423">
        <v>72244</v>
      </c>
      <c r="DB61" s="422">
        <v>251</v>
      </c>
      <c r="DC61" s="422">
        <v>5636</v>
      </c>
      <c r="DD61" s="422">
        <v>0</v>
      </c>
      <c r="DE61" s="422">
        <v>0</v>
      </c>
      <c r="DF61" s="422">
        <v>0</v>
      </c>
      <c r="DG61" s="422">
        <v>293</v>
      </c>
      <c r="DH61" s="423">
        <v>6180</v>
      </c>
      <c r="DI61" s="423">
        <v>78424</v>
      </c>
      <c r="DJ61" s="423">
        <v>57071</v>
      </c>
      <c r="DK61" s="423">
        <v>63251</v>
      </c>
      <c r="DL61" s="423">
        <v>135495</v>
      </c>
      <c r="DM61" s="423">
        <v>-60665</v>
      </c>
      <c r="DN61" s="423">
        <v>2586</v>
      </c>
      <c r="DO61" s="423">
        <v>74830</v>
      </c>
      <c r="DQ61" s="433">
        <f t="shared" si="3"/>
        <v>0.77355146383760076</v>
      </c>
      <c r="DR61" s="428">
        <f t="shared" si="4"/>
        <v>0.22644853616239924</v>
      </c>
      <c r="DS61" s="434">
        <f t="shared" si="5"/>
        <v>1.1013984203257646E-3</v>
      </c>
    </row>
    <row r="62" spans="2:124" ht="20.100000000000001" customHeight="1" x14ac:dyDescent="0.4">
      <c r="B62" s="11">
        <v>7</v>
      </c>
      <c r="C62" s="8" t="s">
        <v>70</v>
      </c>
      <c r="D62" s="422">
        <v>0</v>
      </c>
      <c r="E62" s="422">
        <v>0</v>
      </c>
      <c r="F62" s="422">
        <v>2</v>
      </c>
      <c r="G62" s="422">
        <v>0</v>
      </c>
      <c r="H62" s="422">
        <v>1</v>
      </c>
      <c r="I62" s="422">
        <v>0</v>
      </c>
      <c r="J62" s="422">
        <v>0</v>
      </c>
      <c r="K62" s="422">
        <v>0</v>
      </c>
      <c r="L62" s="422">
        <v>21</v>
      </c>
      <c r="M62" s="422">
        <v>8</v>
      </c>
      <c r="N62" s="422">
        <v>0</v>
      </c>
      <c r="O62" s="422">
        <v>78</v>
      </c>
      <c r="P62" s="422">
        <v>7</v>
      </c>
      <c r="Q62" s="422">
        <v>33</v>
      </c>
      <c r="R62" s="422">
        <v>0</v>
      </c>
      <c r="S62" s="422">
        <v>1</v>
      </c>
      <c r="T62" s="422">
        <v>0</v>
      </c>
      <c r="U62" s="422">
        <v>0</v>
      </c>
      <c r="V62" s="422">
        <v>2205</v>
      </c>
      <c r="W62" s="422">
        <v>2</v>
      </c>
      <c r="X62" s="422">
        <v>0</v>
      </c>
      <c r="Y62" s="422">
        <v>433</v>
      </c>
      <c r="Z62" s="422">
        <v>274135</v>
      </c>
      <c r="AA62" s="422">
        <v>2</v>
      </c>
      <c r="AB62" s="422">
        <v>22</v>
      </c>
      <c r="AC62" s="422">
        <v>0</v>
      </c>
      <c r="AD62" s="422">
        <v>4</v>
      </c>
      <c r="AE62" s="422">
        <v>28</v>
      </c>
      <c r="AF62" s="422">
        <v>182</v>
      </c>
      <c r="AG62" s="422">
        <v>175</v>
      </c>
      <c r="AH62" s="422">
        <v>0</v>
      </c>
      <c r="AI62" s="422">
        <v>492</v>
      </c>
      <c r="AJ62" s="422">
        <v>2</v>
      </c>
      <c r="AK62" s="422">
        <v>0</v>
      </c>
      <c r="AL62" s="422">
        <v>39</v>
      </c>
      <c r="AM62" s="422">
        <v>5</v>
      </c>
      <c r="AN62" s="422">
        <v>14</v>
      </c>
      <c r="AO62" s="422">
        <v>1</v>
      </c>
      <c r="AP62" s="422">
        <v>0</v>
      </c>
      <c r="AQ62" s="422">
        <v>0</v>
      </c>
      <c r="AR62" s="422">
        <v>2</v>
      </c>
      <c r="AS62" s="422">
        <v>79</v>
      </c>
      <c r="AT62" s="422">
        <v>5</v>
      </c>
      <c r="AU62" s="422">
        <v>0</v>
      </c>
      <c r="AV62" s="422">
        <v>0</v>
      </c>
      <c r="AW62" s="422">
        <v>4</v>
      </c>
      <c r="AX62" s="422">
        <v>0</v>
      </c>
      <c r="AY62" s="422">
        <v>2</v>
      </c>
      <c r="AZ62" s="422">
        <v>11</v>
      </c>
      <c r="BA62" s="422">
        <v>49</v>
      </c>
      <c r="BB62" s="422">
        <v>0</v>
      </c>
      <c r="BC62" s="422">
        <v>0</v>
      </c>
      <c r="BD62" s="422">
        <v>1</v>
      </c>
      <c r="BE62" s="422">
        <v>4</v>
      </c>
      <c r="BF62" s="422">
        <v>0</v>
      </c>
      <c r="BG62" s="422">
        <v>0</v>
      </c>
      <c r="BH62" s="422">
        <v>7</v>
      </c>
      <c r="BI62" s="422">
        <v>4</v>
      </c>
      <c r="BJ62" s="422">
        <v>46349</v>
      </c>
      <c r="BK62" s="422">
        <v>18075</v>
      </c>
      <c r="BL62" s="422">
        <v>0</v>
      </c>
      <c r="BM62" s="422">
        <v>0</v>
      </c>
      <c r="BN62" s="422">
        <v>2</v>
      </c>
      <c r="BO62" s="422">
        <v>4</v>
      </c>
      <c r="BP62" s="422">
        <v>1</v>
      </c>
      <c r="BQ62" s="422">
        <v>2</v>
      </c>
      <c r="BR62" s="422">
        <v>0</v>
      </c>
      <c r="BS62" s="422">
        <v>0</v>
      </c>
      <c r="BT62" s="422">
        <v>1</v>
      </c>
      <c r="BU62" s="422">
        <v>0</v>
      </c>
      <c r="BV62" s="422">
        <v>0</v>
      </c>
      <c r="BW62" s="422">
        <v>0</v>
      </c>
      <c r="BX62" s="422">
        <v>0</v>
      </c>
      <c r="BY62" s="422">
        <v>0</v>
      </c>
      <c r="BZ62" s="422">
        <v>0</v>
      </c>
      <c r="CA62" s="422">
        <v>2</v>
      </c>
      <c r="CB62" s="422">
        <v>0</v>
      </c>
      <c r="CC62" s="422">
        <v>0</v>
      </c>
      <c r="CD62" s="422">
        <v>0</v>
      </c>
      <c r="CE62" s="422">
        <v>0</v>
      </c>
      <c r="CF62" s="422">
        <v>0</v>
      </c>
      <c r="CG62" s="422">
        <v>0</v>
      </c>
      <c r="CH62" s="422">
        <v>0</v>
      </c>
      <c r="CI62" s="422">
        <v>2</v>
      </c>
      <c r="CJ62" s="422">
        <v>26</v>
      </c>
      <c r="CK62" s="422">
        <v>7</v>
      </c>
      <c r="CL62" s="422">
        <v>0</v>
      </c>
      <c r="CM62" s="422">
        <v>1</v>
      </c>
      <c r="CN62" s="422">
        <v>3</v>
      </c>
      <c r="CO62" s="422">
        <v>6</v>
      </c>
      <c r="CP62" s="422">
        <v>17</v>
      </c>
      <c r="CQ62" s="422">
        <v>0</v>
      </c>
      <c r="CR62" s="422">
        <v>0</v>
      </c>
      <c r="CS62" s="422">
        <v>0</v>
      </c>
      <c r="CT62" s="422">
        <v>9</v>
      </c>
      <c r="CU62" s="422">
        <v>0</v>
      </c>
      <c r="CV62" s="422">
        <v>11</v>
      </c>
      <c r="CW62" s="422">
        <v>1</v>
      </c>
      <c r="CX62" s="422">
        <v>0</v>
      </c>
      <c r="CY62" s="422">
        <v>0</v>
      </c>
      <c r="CZ62" s="422">
        <v>0</v>
      </c>
      <c r="DA62" s="423">
        <v>342579</v>
      </c>
      <c r="DB62" s="422">
        <v>0</v>
      </c>
      <c r="DC62" s="422">
        <v>0</v>
      </c>
      <c r="DD62" s="422">
        <v>0</v>
      </c>
      <c r="DE62" s="422">
        <v>0</v>
      </c>
      <c r="DF62" s="422">
        <v>0</v>
      </c>
      <c r="DG62" s="422">
        <v>398</v>
      </c>
      <c r="DH62" s="423">
        <v>398</v>
      </c>
      <c r="DI62" s="423">
        <v>342977</v>
      </c>
      <c r="DJ62" s="423">
        <v>0</v>
      </c>
      <c r="DK62" s="423">
        <v>398</v>
      </c>
      <c r="DL62" s="423">
        <v>342977</v>
      </c>
      <c r="DM62" s="423">
        <v>-342977</v>
      </c>
      <c r="DN62" s="423">
        <v>-342579</v>
      </c>
      <c r="DO62" s="423">
        <v>0</v>
      </c>
      <c r="DQ62" s="433">
        <f t="shared" si="3"/>
        <v>1</v>
      </c>
      <c r="DR62" s="428">
        <f t="shared" si="4"/>
        <v>0</v>
      </c>
      <c r="DS62" s="434">
        <f t="shared" si="5"/>
        <v>0</v>
      </c>
    </row>
    <row r="63" spans="2:124" ht="20.100000000000001" customHeight="1" x14ac:dyDescent="0.4">
      <c r="B63" s="11">
        <v>8</v>
      </c>
      <c r="C63" s="8" t="s">
        <v>870</v>
      </c>
      <c r="D63" s="422">
        <v>0</v>
      </c>
      <c r="E63" s="422">
        <v>0</v>
      </c>
      <c r="F63" s="422">
        <v>0</v>
      </c>
      <c r="G63" s="422">
        <v>0</v>
      </c>
      <c r="H63" s="422">
        <v>4</v>
      </c>
      <c r="I63" s="422">
        <v>0</v>
      </c>
      <c r="J63" s="422">
        <v>0</v>
      </c>
      <c r="K63" s="422">
        <v>6</v>
      </c>
      <c r="L63" s="422">
        <v>0</v>
      </c>
      <c r="M63" s="422">
        <v>0</v>
      </c>
      <c r="N63" s="422">
        <v>0</v>
      </c>
      <c r="O63" s="422">
        <v>0</v>
      </c>
      <c r="P63" s="422">
        <v>0</v>
      </c>
      <c r="Q63" s="422">
        <v>10</v>
      </c>
      <c r="R63" s="422">
        <v>0</v>
      </c>
      <c r="S63" s="422">
        <v>0</v>
      </c>
      <c r="T63" s="422">
        <v>0</v>
      </c>
      <c r="U63" s="422">
        <v>0</v>
      </c>
      <c r="V63" s="422">
        <v>466</v>
      </c>
      <c r="W63" s="422">
        <v>0</v>
      </c>
      <c r="X63" s="422">
        <v>0</v>
      </c>
      <c r="Y63" s="422">
        <v>440</v>
      </c>
      <c r="Z63" s="422">
        <v>865</v>
      </c>
      <c r="AA63" s="422">
        <v>0</v>
      </c>
      <c r="AB63" s="422">
        <v>14</v>
      </c>
      <c r="AC63" s="422">
        <v>0</v>
      </c>
      <c r="AD63" s="422">
        <v>309</v>
      </c>
      <c r="AE63" s="422">
        <v>4461</v>
      </c>
      <c r="AF63" s="422">
        <v>571</v>
      </c>
      <c r="AG63" s="422">
        <v>668</v>
      </c>
      <c r="AH63" s="422">
        <v>0</v>
      </c>
      <c r="AI63" s="422">
        <v>0</v>
      </c>
      <c r="AJ63" s="422">
        <v>6</v>
      </c>
      <c r="AK63" s="422">
        <v>0</v>
      </c>
      <c r="AL63" s="422">
        <v>2960</v>
      </c>
      <c r="AM63" s="422">
        <v>11</v>
      </c>
      <c r="AN63" s="422">
        <v>0</v>
      </c>
      <c r="AO63" s="422">
        <v>0</v>
      </c>
      <c r="AP63" s="422">
        <v>5</v>
      </c>
      <c r="AQ63" s="422">
        <v>2</v>
      </c>
      <c r="AR63" s="422">
        <v>0</v>
      </c>
      <c r="AS63" s="422">
        <v>0</v>
      </c>
      <c r="AT63" s="422">
        <v>0</v>
      </c>
      <c r="AU63" s="422">
        <v>0</v>
      </c>
      <c r="AV63" s="422">
        <v>0</v>
      </c>
      <c r="AW63" s="422">
        <v>0</v>
      </c>
      <c r="AX63" s="422">
        <v>0</v>
      </c>
      <c r="AY63" s="422">
        <v>0</v>
      </c>
      <c r="AZ63" s="422">
        <v>0</v>
      </c>
      <c r="BA63" s="422">
        <v>0</v>
      </c>
      <c r="BB63" s="422">
        <v>0</v>
      </c>
      <c r="BC63" s="422">
        <v>0</v>
      </c>
      <c r="BD63" s="422">
        <v>78</v>
      </c>
      <c r="BE63" s="422">
        <v>0</v>
      </c>
      <c r="BF63" s="422">
        <v>1729</v>
      </c>
      <c r="BG63" s="422">
        <v>101</v>
      </c>
      <c r="BH63" s="422">
        <v>11483</v>
      </c>
      <c r="BI63" s="422">
        <v>8696</v>
      </c>
      <c r="BJ63" s="422">
        <v>-2</v>
      </c>
      <c r="BK63" s="422">
        <v>0</v>
      </c>
      <c r="BL63" s="422">
        <v>0</v>
      </c>
      <c r="BM63" s="422">
        <v>0</v>
      </c>
      <c r="BN63" s="422">
        <v>0</v>
      </c>
      <c r="BO63" s="422">
        <v>0</v>
      </c>
      <c r="BP63" s="422">
        <v>0</v>
      </c>
      <c r="BQ63" s="422">
        <v>0</v>
      </c>
      <c r="BR63" s="422">
        <v>0</v>
      </c>
      <c r="BS63" s="422">
        <v>0</v>
      </c>
      <c r="BT63" s="422">
        <v>0</v>
      </c>
      <c r="BU63" s="422">
        <v>0</v>
      </c>
      <c r="BV63" s="422">
        <v>0</v>
      </c>
      <c r="BW63" s="422">
        <v>0</v>
      </c>
      <c r="BX63" s="422">
        <v>0</v>
      </c>
      <c r="BY63" s="422">
        <v>0</v>
      </c>
      <c r="BZ63" s="422">
        <v>0</v>
      </c>
      <c r="CA63" s="422">
        <v>0</v>
      </c>
      <c r="CB63" s="422">
        <v>0</v>
      </c>
      <c r="CC63" s="422">
        <v>0</v>
      </c>
      <c r="CD63" s="422">
        <v>0</v>
      </c>
      <c r="CE63" s="422">
        <v>0</v>
      </c>
      <c r="CF63" s="422">
        <v>0</v>
      </c>
      <c r="CG63" s="422">
        <v>0</v>
      </c>
      <c r="CH63" s="422">
        <v>12</v>
      </c>
      <c r="CI63" s="422">
        <v>0</v>
      </c>
      <c r="CJ63" s="422">
        <v>0</v>
      </c>
      <c r="CK63" s="422">
        <v>0</v>
      </c>
      <c r="CL63" s="422">
        <v>0</v>
      </c>
      <c r="CM63" s="422">
        <v>0</v>
      </c>
      <c r="CN63" s="422">
        <v>0</v>
      </c>
      <c r="CO63" s="422">
        <v>0</v>
      </c>
      <c r="CP63" s="422">
        <v>0</v>
      </c>
      <c r="CQ63" s="422">
        <v>0</v>
      </c>
      <c r="CR63" s="422">
        <v>0</v>
      </c>
      <c r="CS63" s="422">
        <v>0</v>
      </c>
      <c r="CT63" s="422">
        <v>-5</v>
      </c>
      <c r="CU63" s="422">
        <v>-13</v>
      </c>
      <c r="CV63" s="422">
        <v>0</v>
      </c>
      <c r="CW63" s="422">
        <v>2</v>
      </c>
      <c r="CX63" s="422">
        <v>6</v>
      </c>
      <c r="CY63" s="422">
        <v>0</v>
      </c>
      <c r="CZ63" s="422">
        <v>17</v>
      </c>
      <c r="DA63" s="423">
        <v>32902</v>
      </c>
      <c r="DB63" s="422">
        <v>-93</v>
      </c>
      <c r="DC63" s="422">
        <v>-120</v>
      </c>
      <c r="DD63" s="422">
        <v>0</v>
      </c>
      <c r="DE63" s="422">
        <v>0</v>
      </c>
      <c r="DF63" s="422">
        <v>-122</v>
      </c>
      <c r="DG63" s="422">
        <v>-370</v>
      </c>
      <c r="DH63" s="423">
        <v>-705</v>
      </c>
      <c r="DI63" s="423">
        <v>32197</v>
      </c>
      <c r="DJ63" s="423">
        <v>5722</v>
      </c>
      <c r="DK63" s="423">
        <v>5017</v>
      </c>
      <c r="DL63" s="423">
        <v>37919</v>
      </c>
      <c r="DM63" s="423">
        <v>-15471</v>
      </c>
      <c r="DN63" s="423">
        <v>-10454</v>
      </c>
      <c r="DO63" s="423">
        <v>22448</v>
      </c>
      <c r="DQ63" s="433">
        <f t="shared" si="3"/>
        <v>0.48051060657825262</v>
      </c>
      <c r="DR63" s="428">
        <f t="shared" si="4"/>
        <v>0.51948939342174738</v>
      </c>
      <c r="DS63" s="434">
        <f t="shared" si="5"/>
        <v>-2.3450640603103574E-5</v>
      </c>
      <c r="DT63" s="2"/>
    </row>
    <row r="64" spans="2:124" ht="20.100000000000001" customHeight="1" x14ac:dyDescent="0.4">
      <c r="B64" s="11">
        <v>9</v>
      </c>
      <c r="C64" s="8" t="s">
        <v>871</v>
      </c>
      <c r="D64" s="422">
        <v>0</v>
      </c>
      <c r="E64" s="422">
        <v>0</v>
      </c>
      <c r="F64" s="422">
        <v>34</v>
      </c>
      <c r="G64" s="422">
        <v>0</v>
      </c>
      <c r="H64" s="422">
        <v>0</v>
      </c>
      <c r="I64" s="422">
        <v>0</v>
      </c>
      <c r="J64" s="422">
        <v>0</v>
      </c>
      <c r="K64" s="422">
        <v>0</v>
      </c>
      <c r="L64" s="422">
        <v>15339</v>
      </c>
      <c r="M64" s="422">
        <v>392</v>
      </c>
      <c r="N64" s="422">
        <v>0</v>
      </c>
      <c r="O64" s="422">
        <v>14163</v>
      </c>
      <c r="P64" s="422">
        <v>640</v>
      </c>
      <c r="Q64" s="422">
        <v>1388</v>
      </c>
      <c r="R64" s="422">
        <v>0</v>
      </c>
      <c r="S64" s="422">
        <v>9</v>
      </c>
      <c r="T64" s="422">
        <v>0</v>
      </c>
      <c r="U64" s="422">
        <v>0</v>
      </c>
      <c r="V64" s="422">
        <v>238</v>
      </c>
      <c r="W64" s="422">
        <v>0</v>
      </c>
      <c r="X64" s="422">
        <v>0</v>
      </c>
      <c r="Y64" s="422">
        <v>231</v>
      </c>
      <c r="Z64" s="422">
        <v>0</v>
      </c>
      <c r="AA64" s="422">
        <v>0</v>
      </c>
      <c r="AB64" s="422">
        <v>0</v>
      </c>
      <c r="AC64" s="422">
        <v>133</v>
      </c>
      <c r="AD64" s="422">
        <v>0</v>
      </c>
      <c r="AE64" s="422">
        <v>0</v>
      </c>
      <c r="AF64" s="422">
        <v>0</v>
      </c>
      <c r="AG64" s="422">
        <v>0</v>
      </c>
      <c r="AH64" s="422">
        <v>0</v>
      </c>
      <c r="AI64" s="422">
        <v>0</v>
      </c>
      <c r="AJ64" s="422">
        <v>0</v>
      </c>
      <c r="AK64" s="422">
        <v>0</v>
      </c>
      <c r="AL64" s="422">
        <v>0</v>
      </c>
      <c r="AM64" s="422">
        <v>0</v>
      </c>
      <c r="AN64" s="422">
        <v>0</v>
      </c>
      <c r="AO64" s="422">
        <v>0</v>
      </c>
      <c r="AP64" s="422">
        <v>0</v>
      </c>
      <c r="AQ64" s="422">
        <v>0</v>
      </c>
      <c r="AR64" s="422">
        <v>0</v>
      </c>
      <c r="AS64" s="422">
        <v>0</v>
      </c>
      <c r="AT64" s="422">
        <v>0</v>
      </c>
      <c r="AU64" s="422">
        <v>0</v>
      </c>
      <c r="AV64" s="422">
        <v>0</v>
      </c>
      <c r="AW64" s="422">
        <v>0</v>
      </c>
      <c r="AX64" s="422">
        <v>0</v>
      </c>
      <c r="AY64" s="422">
        <v>0</v>
      </c>
      <c r="AZ64" s="422">
        <v>0</v>
      </c>
      <c r="BA64" s="422">
        <v>0</v>
      </c>
      <c r="BB64" s="422">
        <v>0</v>
      </c>
      <c r="BC64" s="422">
        <v>0</v>
      </c>
      <c r="BD64" s="422">
        <v>228</v>
      </c>
      <c r="BE64" s="422">
        <v>0</v>
      </c>
      <c r="BF64" s="422">
        <v>0</v>
      </c>
      <c r="BG64" s="422">
        <v>0</v>
      </c>
      <c r="BH64" s="422">
        <v>0</v>
      </c>
      <c r="BI64" s="422">
        <v>0</v>
      </c>
      <c r="BJ64" s="422">
        <v>0</v>
      </c>
      <c r="BK64" s="422">
        <v>0</v>
      </c>
      <c r="BL64" s="422">
        <v>0</v>
      </c>
      <c r="BM64" s="422">
        <v>0</v>
      </c>
      <c r="BN64" s="422">
        <v>0</v>
      </c>
      <c r="BO64" s="422">
        <v>0</v>
      </c>
      <c r="BP64" s="422">
        <v>0</v>
      </c>
      <c r="BQ64" s="422">
        <v>0</v>
      </c>
      <c r="BR64" s="422">
        <v>0</v>
      </c>
      <c r="BS64" s="422">
        <v>0</v>
      </c>
      <c r="BT64" s="422">
        <v>0</v>
      </c>
      <c r="BU64" s="422">
        <v>0</v>
      </c>
      <c r="BV64" s="422">
        <v>0</v>
      </c>
      <c r="BW64" s="422">
        <v>0</v>
      </c>
      <c r="BX64" s="422">
        <v>0</v>
      </c>
      <c r="BY64" s="422">
        <v>0</v>
      </c>
      <c r="BZ64" s="422">
        <v>0</v>
      </c>
      <c r="CA64" s="422">
        <v>12</v>
      </c>
      <c r="CB64" s="422">
        <v>0</v>
      </c>
      <c r="CC64" s="422">
        <v>0</v>
      </c>
      <c r="CD64" s="422">
        <v>0</v>
      </c>
      <c r="CE64" s="422">
        <v>0</v>
      </c>
      <c r="CF64" s="422">
        <v>0</v>
      </c>
      <c r="CG64" s="422">
        <v>0</v>
      </c>
      <c r="CH64" s="422">
        <v>69</v>
      </c>
      <c r="CI64" s="422">
        <v>1650</v>
      </c>
      <c r="CJ64" s="422">
        <v>0</v>
      </c>
      <c r="CK64" s="422">
        <v>703</v>
      </c>
      <c r="CL64" s="422">
        <v>0</v>
      </c>
      <c r="CM64" s="422">
        <v>431</v>
      </c>
      <c r="CN64" s="422">
        <v>858</v>
      </c>
      <c r="CO64" s="422">
        <v>0</v>
      </c>
      <c r="CP64" s="422">
        <v>0</v>
      </c>
      <c r="CQ64" s="422">
        <v>0</v>
      </c>
      <c r="CR64" s="422">
        <v>0</v>
      </c>
      <c r="CS64" s="422">
        <v>0</v>
      </c>
      <c r="CT64" s="422">
        <v>1607</v>
      </c>
      <c r="CU64" s="422">
        <v>26560</v>
      </c>
      <c r="CV64" s="422">
        <v>0</v>
      </c>
      <c r="CW64" s="422">
        <v>2</v>
      </c>
      <c r="CX64" s="422">
        <v>298</v>
      </c>
      <c r="CY64" s="422">
        <v>0</v>
      </c>
      <c r="CZ64" s="422">
        <v>0</v>
      </c>
      <c r="DA64" s="423">
        <v>64985</v>
      </c>
      <c r="DB64" s="422">
        <v>1043</v>
      </c>
      <c r="DC64" s="422">
        <v>64315</v>
      </c>
      <c r="DD64" s="422">
        <v>0</v>
      </c>
      <c r="DE64" s="422">
        <v>0</v>
      </c>
      <c r="DF64" s="422">
        <v>0</v>
      </c>
      <c r="DG64" s="422">
        <v>-174</v>
      </c>
      <c r="DH64" s="423">
        <v>65184</v>
      </c>
      <c r="DI64" s="423">
        <v>130169</v>
      </c>
      <c r="DJ64" s="423">
        <v>73770</v>
      </c>
      <c r="DK64" s="423">
        <v>138954</v>
      </c>
      <c r="DL64" s="423">
        <v>203939</v>
      </c>
      <c r="DM64" s="423">
        <v>-111537</v>
      </c>
      <c r="DN64" s="423">
        <v>27417</v>
      </c>
      <c r="DO64" s="423">
        <v>92402</v>
      </c>
      <c r="DQ64" s="433">
        <f t="shared" si="3"/>
        <v>0.85686300117539504</v>
      </c>
      <c r="DR64" s="428">
        <f t="shared" si="4"/>
        <v>0.14313699882460496</v>
      </c>
      <c r="DS64" s="434">
        <f t="shared" si="5"/>
        <v>1.2568566253238387E-2</v>
      </c>
    </row>
    <row r="65" spans="2:124" ht="20.100000000000001" customHeight="1" x14ac:dyDescent="0.4">
      <c r="B65" s="11">
        <v>10</v>
      </c>
      <c r="C65" s="8" t="s">
        <v>872</v>
      </c>
      <c r="D65" s="422">
        <v>0</v>
      </c>
      <c r="E65" s="422">
        <v>0</v>
      </c>
      <c r="F65" s="422">
        <v>0</v>
      </c>
      <c r="G65" s="422">
        <v>0</v>
      </c>
      <c r="H65" s="422">
        <v>0</v>
      </c>
      <c r="I65" s="422">
        <v>2292</v>
      </c>
      <c r="J65" s="422">
        <v>0</v>
      </c>
      <c r="K65" s="422">
        <v>0</v>
      </c>
      <c r="L65" s="422">
        <v>37</v>
      </c>
      <c r="M65" s="422">
        <v>13113</v>
      </c>
      <c r="N65" s="422">
        <v>0</v>
      </c>
      <c r="O65" s="422">
        <v>3243</v>
      </c>
      <c r="P65" s="422">
        <v>0</v>
      </c>
      <c r="Q65" s="422">
        <v>328</v>
      </c>
      <c r="R65" s="422">
        <v>0</v>
      </c>
      <c r="S65" s="422">
        <v>0</v>
      </c>
      <c r="T65" s="422">
        <v>0</v>
      </c>
      <c r="U65" s="422">
        <v>0</v>
      </c>
      <c r="V65" s="422">
        <v>0</v>
      </c>
      <c r="W65" s="422">
        <v>0</v>
      </c>
      <c r="X65" s="422">
        <v>0</v>
      </c>
      <c r="Y65" s="422">
        <v>0</v>
      </c>
      <c r="Z65" s="422">
        <v>0</v>
      </c>
      <c r="AA65" s="422">
        <v>0</v>
      </c>
      <c r="AB65" s="422">
        <v>0</v>
      </c>
      <c r="AC65" s="422">
        <v>0</v>
      </c>
      <c r="AD65" s="422">
        <v>0</v>
      </c>
      <c r="AE65" s="422">
        <v>0</v>
      </c>
      <c r="AF65" s="422">
        <v>0</v>
      </c>
      <c r="AG65" s="422">
        <v>0</v>
      </c>
      <c r="AH65" s="422">
        <v>0</v>
      </c>
      <c r="AI65" s="422">
        <v>0</v>
      </c>
      <c r="AJ65" s="422">
        <v>0</v>
      </c>
      <c r="AK65" s="422">
        <v>0</v>
      </c>
      <c r="AL65" s="422">
        <v>0</v>
      </c>
      <c r="AM65" s="422">
        <v>0</v>
      </c>
      <c r="AN65" s="422">
        <v>0</v>
      </c>
      <c r="AO65" s="422">
        <v>0</v>
      </c>
      <c r="AP65" s="422">
        <v>0</v>
      </c>
      <c r="AQ65" s="422">
        <v>0</v>
      </c>
      <c r="AR65" s="422">
        <v>0</v>
      </c>
      <c r="AS65" s="422">
        <v>0</v>
      </c>
      <c r="AT65" s="422">
        <v>0</v>
      </c>
      <c r="AU65" s="422">
        <v>0</v>
      </c>
      <c r="AV65" s="422">
        <v>0</v>
      </c>
      <c r="AW65" s="422">
        <v>0</v>
      </c>
      <c r="AX65" s="422">
        <v>0</v>
      </c>
      <c r="AY65" s="422">
        <v>0</v>
      </c>
      <c r="AZ65" s="422">
        <v>0</v>
      </c>
      <c r="BA65" s="422">
        <v>0</v>
      </c>
      <c r="BB65" s="422">
        <v>0</v>
      </c>
      <c r="BC65" s="422">
        <v>0</v>
      </c>
      <c r="BD65" s="422">
        <v>0</v>
      </c>
      <c r="BE65" s="422">
        <v>0</v>
      </c>
      <c r="BF65" s="422">
        <v>0</v>
      </c>
      <c r="BG65" s="422">
        <v>0</v>
      </c>
      <c r="BH65" s="422">
        <v>0</v>
      </c>
      <c r="BI65" s="422">
        <v>0</v>
      </c>
      <c r="BJ65" s="422">
        <v>0</v>
      </c>
      <c r="BK65" s="422">
        <v>0</v>
      </c>
      <c r="BL65" s="422">
        <v>0</v>
      </c>
      <c r="BM65" s="422">
        <v>0</v>
      </c>
      <c r="BN65" s="422">
        <v>0</v>
      </c>
      <c r="BO65" s="422">
        <v>0</v>
      </c>
      <c r="BP65" s="422">
        <v>0</v>
      </c>
      <c r="BQ65" s="422">
        <v>0</v>
      </c>
      <c r="BR65" s="422">
        <v>0</v>
      </c>
      <c r="BS65" s="422">
        <v>0</v>
      </c>
      <c r="BT65" s="422">
        <v>0</v>
      </c>
      <c r="BU65" s="422">
        <v>0</v>
      </c>
      <c r="BV65" s="422">
        <v>0</v>
      </c>
      <c r="BW65" s="422">
        <v>0</v>
      </c>
      <c r="BX65" s="422">
        <v>0</v>
      </c>
      <c r="BY65" s="422">
        <v>0</v>
      </c>
      <c r="BZ65" s="422">
        <v>0</v>
      </c>
      <c r="CA65" s="422">
        <v>3</v>
      </c>
      <c r="CB65" s="422">
        <v>0</v>
      </c>
      <c r="CC65" s="422">
        <v>0</v>
      </c>
      <c r="CD65" s="422">
        <v>0</v>
      </c>
      <c r="CE65" s="422">
        <v>0</v>
      </c>
      <c r="CF65" s="422">
        <v>0</v>
      </c>
      <c r="CG65" s="422">
        <v>0</v>
      </c>
      <c r="CH65" s="422">
        <v>51</v>
      </c>
      <c r="CI65" s="422">
        <v>289</v>
      </c>
      <c r="CJ65" s="422">
        <v>0</v>
      </c>
      <c r="CK65" s="422">
        <v>432</v>
      </c>
      <c r="CL65" s="422">
        <v>0</v>
      </c>
      <c r="CM65" s="422">
        <v>379</v>
      </c>
      <c r="CN65" s="422">
        <v>776</v>
      </c>
      <c r="CO65" s="422">
        <v>0</v>
      </c>
      <c r="CP65" s="422">
        <v>0</v>
      </c>
      <c r="CQ65" s="422">
        <v>0</v>
      </c>
      <c r="CR65" s="422">
        <v>0</v>
      </c>
      <c r="CS65" s="422">
        <v>0</v>
      </c>
      <c r="CT65" s="422">
        <v>859</v>
      </c>
      <c r="CU65" s="422">
        <v>11892</v>
      </c>
      <c r="CV65" s="422">
        <v>0</v>
      </c>
      <c r="CW65" s="422">
        <v>1</v>
      </c>
      <c r="CX65" s="422">
        <v>130</v>
      </c>
      <c r="CY65" s="422">
        <v>0</v>
      </c>
      <c r="CZ65" s="422">
        <v>0</v>
      </c>
      <c r="DA65" s="423">
        <v>33825</v>
      </c>
      <c r="DB65" s="422">
        <v>1054</v>
      </c>
      <c r="DC65" s="422">
        <v>57927</v>
      </c>
      <c r="DD65" s="422">
        <v>0</v>
      </c>
      <c r="DE65" s="422">
        <v>0</v>
      </c>
      <c r="DF65" s="422">
        <v>0</v>
      </c>
      <c r="DG65" s="422">
        <v>240</v>
      </c>
      <c r="DH65" s="423">
        <v>59221</v>
      </c>
      <c r="DI65" s="423">
        <v>93046</v>
      </c>
      <c r="DJ65" s="423">
        <v>161631</v>
      </c>
      <c r="DK65" s="423">
        <v>220852</v>
      </c>
      <c r="DL65" s="423">
        <v>254677</v>
      </c>
      <c r="DM65" s="423">
        <v>-67656</v>
      </c>
      <c r="DN65" s="423">
        <v>153196</v>
      </c>
      <c r="DO65" s="423">
        <v>187021</v>
      </c>
      <c r="DQ65" s="433">
        <f t="shared" si="3"/>
        <v>0.72712421812866757</v>
      </c>
      <c r="DR65" s="428">
        <f t="shared" si="4"/>
        <v>0.27287578187133243</v>
      </c>
      <c r="DS65" s="434">
        <f t="shared" si="5"/>
        <v>1.1320210485133174E-2</v>
      </c>
    </row>
    <row r="66" spans="2:124" ht="20.100000000000001" customHeight="1" x14ac:dyDescent="0.4">
      <c r="B66" s="11">
        <v>11</v>
      </c>
      <c r="C66" s="8" t="s">
        <v>873</v>
      </c>
      <c r="D66" s="422">
        <v>0</v>
      </c>
      <c r="E66" s="422">
        <v>0</v>
      </c>
      <c r="F66" s="422">
        <v>144</v>
      </c>
      <c r="G66" s="422">
        <v>0</v>
      </c>
      <c r="H66" s="422">
        <v>74</v>
      </c>
      <c r="I66" s="422">
        <v>0</v>
      </c>
      <c r="J66" s="422">
        <v>0</v>
      </c>
      <c r="K66" s="422">
        <v>0</v>
      </c>
      <c r="L66" s="422">
        <v>0</v>
      </c>
      <c r="M66" s="422">
        <v>33</v>
      </c>
      <c r="N66" s="422">
        <v>151</v>
      </c>
      <c r="O66" s="422">
        <v>14687</v>
      </c>
      <c r="P66" s="422">
        <v>801</v>
      </c>
      <c r="Q66" s="422">
        <v>2640</v>
      </c>
      <c r="R66" s="422">
        <v>0</v>
      </c>
      <c r="S66" s="422">
        <v>0</v>
      </c>
      <c r="T66" s="422">
        <v>172</v>
      </c>
      <c r="U66" s="422">
        <v>0</v>
      </c>
      <c r="V66" s="422">
        <v>0</v>
      </c>
      <c r="W66" s="422">
        <v>0</v>
      </c>
      <c r="X66" s="422">
        <v>0</v>
      </c>
      <c r="Y66" s="422">
        <v>3</v>
      </c>
      <c r="Z66" s="422">
        <v>0</v>
      </c>
      <c r="AA66" s="422">
        <v>0</v>
      </c>
      <c r="AB66" s="422">
        <v>0</v>
      </c>
      <c r="AC66" s="422">
        <v>0</v>
      </c>
      <c r="AD66" s="422">
        <v>0</v>
      </c>
      <c r="AE66" s="422">
        <v>0</v>
      </c>
      <c r="AF66" s="422">
        <v>1</v>
      </c>
      <c r="AG66" s="422">
        <v>0</v>
      </c>
      <c r="AH66" s="422">
        <v>0</v>
      </c>
      <c r="AI66" s="422">
        <v>0</v>
      </c>
      <c r="AJ66" s="422">
        <v>0</v>
      </c>
      <c r="AK66" s="422">
        <v>0</v>
      </c>
      <c r="AL66" s="422">
        <v>0</v>
      </c>
      <c r="AM66" s="422">
        <v>0</v>
      </c>
      <c r="AN66" s="422">
        <v>0</v>
      </c>
      <c r="AO66" s="422">
        <v>0</v>
      </c>
      <c r="AP66" s="422">
        <v>0</v>
      </c>
      <c r="AQ66" s="422">
        <v>0</v>
      </c>
      <c r="AR66" s="422">
        <v>0</v>
      </c>
      <c r="AS66" s="422">
        <v>0</v>
      </c>
      <c r="AT66" s="422">
        <v>0</v>
      </c>
      <c r="AU66" s="422">
        <v>0</v>
      </c>
      <c r="AV66" s="422">
        <v>0</v>
      </c>
      <c r="AW66" s="422">
        <v>0</v>
      </c>
      <c r="AX66" s="422">
        <v>0</v>
      </c>
      <c r="AY66" s="422">
        <v>0</v>
      </c>
      <c r="AZ66" s="422">
        <v>0</v>
      </c>
      <c r="BA66" s="422">
        <v>0</v>
      </c>
      <c r="BB66" s="422">
        <v>0</v>
      </c>
      <c r="BC66" s="422">
        <v>0</v>
      </c>
      <c r="BD66" s="422">
        <v>0</v>
      </c>
      <c r="BE66" s="422">
        <v>0</v>
      </c>
      <c r="BF66" s="422">
        <v>0</v>
      </c>
      <c r="BG66" s="422">
        <v>0</v>
      </c>
      <c r="BH66" s="422">
        <v>0</v>
      </c>
      <c r="BI66" s="422">
        <v>0</v>
      </c>
      <c r="BJ66" s="422">
        <v>0</v>
      </c>
      <c r="BK66" s="422">
        <v>0</v>
      </c>
      <c r="BL66" s="422">
        <v>0</v>
      </c>
      <c r="BM66" s="422">
        <v>0</v>
      </c>
      <c r="BN66" s="422">
        <v>0</v>
      </c>
      <c r="BO66" s="422">
        <v>0</v>
      </c>
      <c r="BP66" s="422">
        <v>0</v>
      </c>
      <c r="BQ66" s="422">
        <v>0</v>
      </c>
      <c r="BR66" s="422">
        <v>0</v>
      </c>
      <c r="BS66" s="422">
        <v>0</v>
      </c>
      <c r="BT66" s="422">
        <v>0</v>
      </c>
      <c r="BU66" s="422">
        <v>0</v>
      </c>
      <c r="BV66" s="422">
        <v>0</v>
      </c>
      <c r="BW66" s="422">
        <v>0</v>
      </c>
      <c r="BX66" s="422">
        <v>0</v>
      </c>
      <c r="BY66" s="422">
        <v>0</v>
      </c>
      <c r="BZ66" s="422">
        <v>0</v>
      </c>
      <c r="CA66" s="422">
        <v>5</v>
      </c>
      <c r="CB66" s="422">
        <v>0</v>
      </c>
      <c r="CC66" s="422">
        <v>0</v>
      </c>
      <c r="CD66" s="422">
        <v>0</v>
      </c>
      <c r="CE66" s="422">
        <v>0</v>
      </c>
      <c r="CF66" s="422">
        <v>0</v>
      </c>
      <c r="CG66" s="422">
        <v>0</v>
      </c>
      <c r="CH66" s="422">
        <v>42</v>
      </c>
      <c r="CI66" s="422">
        <v>251</v>
      </c>
      <c r="CJ66" s="422">
        <v>0</v>
      </c>
      <c r="CK66" s="422">
        <v>276</v>
      </c>
      <c r="CL66" s="422">
        <v>0</v>
      </c>
      <c r="CM66" s="422">
        <v>155</v>
      </c>
      <c r="CN66" s="422">
        <v>492</v>
      </c>
      <c r="CO66" s="422">
        <v>44</v>
      </c>
      <c r="CP66" s="422">
        <v>0</v>
      </c>
      <c r="CQ66" s="422">
        <v>0</v>
      </c>
      <c r="CR66" s="422">
        <v>0</v>
      </c>
      <c r="CS66" s="422">
        <v>0</v>
      </c>
      <c r="CT66" s="422">
        <v>592</v>
      </c>
      <c r="CU66" s="422">
        <v>5214</v>
      </c>
      <c r="CV66" s="422">
        <v>0</v>
      </c>
      <c r="CW66" s="422">
        <v>0</v>
      </c>
      <c r="CX66" s="422">
        <v>94</v>
      </c>
      <c r="CY66" s="422">
        <v>0</v>
      </c>
      <c r="CZ66" s="422">
        <v>0</v>
      </c>
      <c r="DA66" s="423">
        <v>25871</v>
      </c>
      <c r="DB66" s="422">
        <v>59</v>
      </c>
      <c r="DC66" s="422">
        <v>18985</v>
      </c>
      <c r="DD66" s="422">
        <v>0</v>
      </c>
      <c r="DE66" s="422">
        <v>0</v>
      </c>
      <c r="DF66" s="422">
        <v>0</v>
      </c>
      <c r="DG66" s="422">
        <v>417</v>
      </c>
      <c r="DH66" s="423">
        <v>19461</v>
      </c>
      <c r="DI66" s="423">
        <v>45332</v>
      </c>
      <c r="DJ66" s="423">
        <v>46373</v>
      </c>
      <c r="DK66" s="423">
        <v>65834</v>
      </c>
      <c r="DL66" s="423">
        <v>91705</v>
      </c>
      <c r="DM66" s="423">
        <v>-19293</v>
      </c>
      <c r="DN66" s="423">
        <v>46541</v>
      </c>
      <c r="DO66" s="423">
        <v>72412</v>
      </c>
      <c r="DQ66" s="433">
        <f t="shared" si="3"/>
        <v>0.42559339980587663</v>
      </c>
      <c r="DR66" s="428">
        <f t="shared" si="4"/>
        <v>0.57440660019412337</v>
      </c>
      <c r="DS66" s="434">
        <f t="shared" si="5"/>
        <v>3.7100867654160114E-3</v>
      </c>
    </row>
    <row r="67" spans="2:124" ht="20.100000000000001" customHeight="1" x14ac:dyDescent="0.4">
      <c r="B67" s="11">
        <v>12</v>
      </c>
      <c r="C67" s="8" t="s">
        <v>874</v>
      </c>
      <c r="D67" s="422">
        <v>0</v>
      </c>
      <c r="E67" s="422">
        <v>0</v>
      </c>
      <c r="F67" s="422">
        <v>887</v>
      </c>
      <c r="G67" s="422">
        <v>0</v>
      </c>
      <c r="H67" s="422">
        <v>179</v>
      </c>
      <c r="I67" s="422">
        <v>179</v>
      </c>
      <c r="J67" s="422">
        <v>0</v>
      </c>
      <c r="K67" s="422">
        <v>0</v>
      </c>
      <c r="L67" s="422">
        <v>1850</v>
      </c>
      <c r="M67" s="422">
        <v>4891</v>
      </c>
      <c r="N67" s="422">
        <v>9</v>
      </c>
      <c r="O67" s="422">
        <v>32452</v>
      </c>
      <c r="P67" s="422">
        <v>2248</v>
      </c>
      <c r="Q67" s="422">
        <v>13055</v>
      </c>
      <c r="R67" s="422">
        <v>0</v>
      </c>
      <c r="S67" s="422">
        <v>0</v>
      </c>
      <c r="T67" s="422">
        <v>0</v>
      </c>
      <c r="U67" s="422">
        <v>0</v>
      </c>
      <c r="V67" s="422">
        <v>629</v>
      </c>
      <c r="W67" s="422">
        <v>1</v>
      </c>
      <c r="X67" s="422">
        <v>0</v>
      </c>
      <c r="Y67" s="422">
        <v>690</v>
      </c>
      <c r="Z67" s="422">
        <v>2</v>
      </c>
      <c r="AA67" s="422">
        <v>1</v>
      </c>
      <c r="AB67" s="422">
        <v>0</v>
      </c>
      <c r="AC67" s="422">
        <v>0</v>
      </c>
      <c r="AD67" s="422">
        <v>1</v>
      </c>
      <c r="AE67" s="422">
        <v>0</v>
      </c>
      <c r="AF67" s="422">
        <v>10</v>
      </c>
      <c r="AG67" s="422">
        <v>26</v>
      </c>
      <c r="AH67" s="422">
        <v>0</v>
      </c>
      <c r="AI67" s="422">
        <v>0</v>
      </c>
      <c r="AJ67" s="422">
        <v>0</v>
      </c>
      <c r="AK67" s="422">
        <v>0</v>
      </c>
      <c r="AL67" s="422">
        <v>0</v>
      </c>
      <c r="AM67" s="422">
        <v>0</v>
      </c>
      <c r="AN67" s="422">
        <v>0</v>
      </c>
      <c r="AO67" s="422">
        <v>0</v>
      </c>
      <c r="AP67" s="422">
        <v>0</v>
      </c>
      <c r="AQ67" s="422">
        <v>0</v>
      </c>
      <c r="AR67" s="422">
        <v>0</v>
      </c>
      <c r="AS67" s="422">
        <v>0</v>
      </c>
      <c r="AT67" s="422">
        <v>0</v>
      </c>
      <c r="AU67" s="422">
        <v>0</v>
      </c>
      <c r="AV67" s="422">
        <v>0</v>
      </c>
      <c r="AW67" s="422">
        <v>0</v>
      </c>
      <c r="AX67" s="422">
        <v>0</v>
      </c>
      <c r="AY67" s="422">
        <v>0</v>
      </c>
      <c r="AZ67" s="422">
        <v>0</v>
      </c>
      <c r="BA67" s="422">
        <v>0</v>
      </c>
      <c r="BB67" s="422">
        <v>0</v>
      </c>
      <c r="BC67" s="422">
        <v>0</v>
      </c>
      <c r="BD67" s="422">
        <v>0</v>
      </c>
      <c r="BE67" s="422">
        <v>0</v>
      </c>
      <c r="BF67" s="422">
        <v>0</v>
      </c>
      <c r="BG67" s="422">
        <v>0</v>
      </c>
      <c r="BH67" s="422">
        <v>0</v>
      </c>
      <c r="BI67" s="422">
        <v>0</v>
      </c>
      <c r="BJ67" s="422">
        <v>0</v>
      </c>
      <c r="BK67" s="422">
        <v>0</v>
      </c>
      <c r="BL67" s="422">
        <v>0</v>
      </c>
      <c r="BM67" s="422">
        <v>0</v>
      </c>
      <c r="BN67" s="422">
        <v>0</v>
      </c>
      <c r="BO67" s="422">
        <v>0</v>
      </c>
      <c r="BP67" s="422">
        <v>0</v>
      </c>
      <c r="BQ67" s="422">
        <v>0</v>
      </c>
      <c r="BR67" s="422">
        <v>0</v>
      </c>
      <c r="BS67" s="422">
        <v>0</v>
      </c>
      <c r="BT67" s="422">
        <v>0</v>
      </c>
      <c r="BU67" s="422">
        <v>0</v>
      </c>
      <c r="BV67" s="422">
        <v>0</v>
      </c>
      <c r="BW67" s="422">
        <v>0</v>
      </c>
      <c r="BX67" s="422">
        <v>0</v>
      </c>
      <c r="BY67" s="422">
        <v>0</v>
      </c>
      <c r="BZ67" s="422">
        <v>0</v>
      </c>
      <c r="CA67" s="422">
        <v>17</v>
      </c>
      <c r="CB67" s="422">
        <v>0</v>
      </c>
      <c r="CC67" s="422">
        <v>0</v>
      </c>
      <c r="CD67" s="422">
        <v>0</v>
      </c>
      <c r="CE67" s="422">
        <v>0</v>
      </c>
      <c r="CF67" s="422">
        <v>0</v>
      </c>
      <c r="CG67" s="422">
        <v>0</v>
      </c>
      <c r="CH67" s="422">
        <v>160</v>
      </c>
      <c r="CI67" s="422">
        <v>876</v>
      </c>
      <c r="CJ67" s="422">
        <v>0</v>
      </c>
      <c r="CK67" s="422">
        <v>1435</v>
      </c>
      <c r="CL67" s="422">
        <v>0</v>
      </c>
      <c r="CM67" s="422">
        <v>767</v>
      </c>
      <c r="CN67" s="422">
        <v>1597</v>
      </c>
      <c r="CO67" s="422">
        <v>48</v>
      </c>
      <c r="CP67" s="422">
        <v>0</v>
      </c>
      <c r="CQ67" s="422">
        <v>0</v>
      </c>
      <c r="CR67" s="422">
        <v>0</v>
      </c>
      <c r="CS67" s="422">
        <v>0</v>
      </c>
      <c r="CT67" s="422">
        <v>1877</v>
      </c>
      <c r="CU67" s="422">
        <v>33157</v>
      </c>
      <c r="CV67" s="422">
        <v>0</v>
      </c>
      <c r="CW67" s="422">
        <v>0</v>
      </c>
      <c r="CX67" s="422">
        <v>324</v>
      </c>
      <c r="CY67" s="422">
        <v>0</v>
      </c>
      <c r="CZ67" s="422">
        <v>0</v>
      </c>
      <c r="DA67" s="423">
        <v>97368</v>
      </c>
      <c r="DB67" s="422">
        <v>5102</v>
      </c>
      <c r="DC67" s="422">
        <v>196479</v>
      </c>
      <c r="DD67" s="422">
        <v>0</v>
      </c>
      <c r="DE67" s="422">
        <v>0</v>
      </c>
      <c r="DF67" s="422">
        <v>0</v>
      </c>
      <c r="DG67" s="422">
        <v>-553</v>
      </c>
      <c r="DH67" s="423">
        <v>201028</v>
      </c>
      <c r="DI67" s="423">
        <v>298396</v>
      </c>
      <c r="DJ67" s="423">
        <v>163689</v>
      </c>
      <c r="DK67" s="423">
        <v>364717</v>
      </c>
      <c r="DL67" s="423">
        <v>462085</v>
      </c>
      <c r="DM67" s="423">
        <v>-237177</v>
      </c>
      <c r="DN67" s="423">
        <v>127540</v>
      </c>
      <c r="DO67" s="423">
        <v>224908</v>
      </c>
      <c r="DQ67" s="433">
        <f t="shared" si="3"/>
        <v>0.79483974316009598</v>
      </c>
      <c r="DR67" s="428">
        <f t="shared" si="4"/>
        <v>0.20516025683990402</v>
      </c>
      <c r="DS67" s="434">
        <f t="shared" si="5"/>
        <v>3.8396320125476564E-2</v>
      </c>
    </row>
    <row r="68" spans="2:124" ht="20.100000000000001" customHeight="1" x14ac:dyDescent="0.4">
      <c r="B68" s="11">
        <v>13</v>
      </c>
      <c r="C68" s="8" t="s">
        <v>875</v>
      </c>
      <c r="D68" s="422">
        <v>0</v>
      </c>
      <c r="E68" s="422">
        <v>0</v>
      </c>
      <c r="F68" s="422">
        <v>19</v>
      </c>
      <c r="G68" s="422">
        <v>1</v>
      </c>
      <c r="H68" s="422">
        <v>0</v>
      </c>
      <c r="I68" s="422">
        <v>1090</v>
      </c>
      <c r="J68" s="422">
        <v>0</v>
      </c>
      <c r="K68" s="422">
        <v>0</v>
      </c>
      <c r="L68" s="422">
        <v>256</v>
      </c>
      <c r="M68" s="422">
        <v>218</v>
      </c>
      <c r="N68" s="422">
        <v>0</v>
      </c>
      <c r="O68" s="422">
        <v>354</v>
      </c>
      <c r="P68" s="422">
        <v>1972</v>
      </c>
      <c r="Q68" s="422">
        <v>0</v>
      </c>
      <c r="R68" s="422">
        <v>0</v>
      </c>
      <c r="S68" s="422">
        <v>0</v>
      </c>
      <c r="T68" s="422">
        <v>0</v>
      </c>
      <c r="U68" s="422">
        <v>0</v>
      </c>
      <c r="V68" s="422">
        <v>0</v>
      </c>
      <c r="W68" s="422">
        <v>0</v>
      </c>
      <c r="X68" s="422">
        <v>0</v>
      </c>
      <c r="Y68" s="422">
        <v>1</v>
      </c>
      <c r="Z68" s="422">
        <v>0</v>
      </c>
      <c r="AA68" s="422">
        <v>0</v>
      </c>
      <c r="AB68" s="422">
        <v>0</v>
      </c>
      <c r="AC68" s="422">
        <v>0</v>
      </c>
      <c r="AD68" s="422">
        <v>0</v>
      </c>
      <c r="AE68" s="422">
        <v>0</v>
      </c>
      <c r="AF68" s="422">
        <v>0</v>
      </c>
      <c r="AG68" s="422">
        <v>0</v>
      </c>
      <c r="AH68" s="422">
        <v>0</v>
      </c>
      <c r="AI68" s="422">
        <v>0</v>
      </c>
      <c r="AJ68" s="422">
        <v>0</v>
      </c>
      <c r="AK68" s="422">
        <v>0</v>
      </c>
      <c r="AL68" s="422">
        <v>0</v>
      </c>
      <c r="AM68" s="422">
        <v>0</v>
      </c>
      <c r="AN68" s="422">
        <v>0</v>
      </c>
      <c r="AO68" s="422">
        <v>0</v>
      </c>
      <c r="AP68" s="422">
        <v>0</v>
      </c>
      <c r="AQ68" s="422">
        <v>0</v>
      </c>
      <c r="AR68" s="422">
        <v>0</v>
      </c>
      <c r="AS68" s="422">
        <v>0</v>
      </c>
      <c r="AT68" s="422">
        <v>0</v>
      </c>
      <c r="AU68" s="422">
        <v>0</v>
      </c>
      <c r="AV68" s="422">
        <v>0</v>
      </c>
      <c r="AW68" s="422">
        <v>0</v>
      </c>
      <c r="AX68" s="422">
        <v>0</v>
      </c>
      <c r="AY68" s="422">
        <v>0</v>
      </c>
      <c r="AZ68" s="422">
        <v>0</v>
      </c>
      <c r="BA68" s="422">
        <v>0</v>
      </c>
      <c r="BB68" s="422">
        <v>0</v>
      </c>
      <c r="BC68" s="422">
        <v>0</v>
      </c>
      <c r="BD68" s="422">
        <v>0</v>
      </c>
      <c r="BE68" s="422">
        <v>0</v>
      </c>
      <c r="BF68" s="422">
        <v>0</v>
      </c>
      <c r="BG68" s="422">
        <v>0</v>
      </c>
      <c r="BH68" s="422">
        <v>0</v>
      </c>
      <c r="BI68" s="422">
        <v>0</v>
      </c>
      <c r="BJ68" s="422">
        <v>0</v>
      </c>
      <c r="BK68" s="422">
        <v>0</v>
      </c>
      <c r="BL68" s="422">
        <v>0</v>
      </c>
      <c r="BM68" s="422">
        <v>0</v>
      </c>
      <c r="BN68" s="422">
        <v>149</v>
      </c>
      <c r="BO68" s="422">
        <v>49</v>
      </c>
      <c r="BP68" s="422">
        <v>0</v>
      </c>
      <c r="BQ68" s="422">
        <v>0</v>
      </c>
      <c r="BR68" s="422">
        <v>0</v>
      </c>
      <c r="BS68" s="422">
        <v>0</v>
      </c>
      <c r="BT68" s="422">
        <v>0</v>
      </c>
      <c r="BU68" s="422">
        <v>0</v>
      </c>
      <c r="BV68" s="422">
        <v>0</v>
      </c>
      <c r="BW68" s="422">
        <v>0</v>
      </c>
      <c r="BX68" s="422">
        <v>0</v>
      </c>
      <c r="BY68" s="422">
        <v>0</v>
      </c>
      <c r="BZ68" s="422">
        <v>0</v>
      </c>
      <c r="CA68" s="422">
        <v>37</v>
      </c>
      <c r="CB68" s="422">
        <v>0</v>
      </c>
      <c r="CC68" s="422">
        <v>0</v>
      </c>
      <c r="CD68" s="422">
        <v>0</v>
      </c>
      <c r="CE68" s="422">
        <v>0</v>
      </c>
      <c r="CF68" s="422">
        <v>0</v>
      </c>
      <c r="CG68" s="422">
        <v>0</v>
      </c>
      <c r="CH68" s="422">
        <v>26</v>
      </c>
      <c r="CI68" s="422">
        <v>46</v>
      </c>
      <c r="CJ68" s="422">
        <v>0</v>
      </c>
      <c r="CK68" s="422">
        <v>356</v>
      </c>
      <c r="CL68" s="422">
        <v>0</v>
      </c>
      <c r="CM68" s="422">
        <v>190</v>
      </c>
      <c r="CN68" s="422">
        <v>417</v>
      </c>
      <c r="CO68" s="422">
        <v>0</v>
      </c>
      <c r="CP68" s="422">
        <v>0</v>
      </c>
      <c r="CQ68" s="422">
        <v>0</v>
      </c>
      <c r="CR68" s="422">
        <v>0</v>
      </c>
      <c r="CS68" s="422">
        <v>3</v>
      </c>
      <c r="CT68" s="422">
        <v>2385</v>
      </c>
      <c r="CU68" s="422">
        <v>35150</v>
      </c>
      <c r="CV68" s="422">
        <v>0</v>
      </c>
      <c r="CW68" s="422">
        <v>0</v>
      </c>
      <c r="CX68" s="422">
        <v>216</v>
      </c>
      <c r="CY68" s="422">
        <v>0</v>
      </c>
      <c r="CZ68" s="422">
        <v>251</v>
      </c>
      <c r="DA68" s="423">
        <v>43186</v>
      </c>
      <c r="DB68" s="422">
        <v>4889</v>
      </c>
      <c r="DC68" s="422">
        <v>78738</v>
      </c>
      <c r="DD68" s="422">
        <v>0</v>
      </c>
      <c r="DE68" s="422">
        <v>0</v>
      </c>
      <c r="DF68" s="422">
        <v>0</v>
      </c>
      <c r="DG68" s="422">
        <v>647</v>
      </c>
      <c r="DH68" s="423">
        <v>84274</v>
      </c>
      <c r="DI68" s="423">
        <v>127460</v>
      </c>
      <c r="DJ68" s="423">
        <v>68748</v>
      </c>
      <c r="DK68" s="423">
        <v>153022</v>
      </c>
      <c r="DL68" s="423">
        <v>196208</v>
      </c>
      <c r="DM68" s="423">
        <v>-103994</v>
      </c>
      <c r="DN68" s="423">
        <v>49028</v>
      </c>
      <c r="DO68" s="423">
        <v>92214</v>
      </c>
      <c r="DQ68" s="433">
        <f t="shared" si="3"/>
        <v>0.81589518280244777</v>
      </c>
      <c r="DR68" s="428">
        <f t="shared" si="4"/>
        <v>0.18410481719755223</v>
      </c>
      <c r="DS68" s="434">
        <f t="shared" si="5"/>
        <v>1.538713783172641E-2</v>
      </c>
    </row>
    <row r="69" spans="2:124" ht="20.100000000000001" customHeight="1" x14ac:dyDescent="0.4">
      <c r="B69" s="11">
        <v>14</v>
      </c>
      <c r="C69" s="420" t="s">
        <v>876</v>
      </c>
      <c r="D69" s="422">
        <v>733</v>
      </c>
      <c r="E69" s="422">
        <v>339</v>
      </c>
      <c r="F69" s="422">
        <v>25914</v>
      </c>
      <c r="G69" s="422">
        <v>437</v>
      </c>
      <c r="H69" s="422">
        <v>140</v>
      </c>
      <c r="I69" s="422">
        <v>2748</v>
      </c>
      <c r="J69" s="422">
        <v>0</v>
      </c>
      <c r="K69" s="422">
        <v>0</v>
      </c>
      <c r="L69" s="422">
        <v>-2</v>
      </c>
      <c r="M69" s="422">
        <v>0</v>
      </c>
      <c r="N69" s="422">
        <v>0</v>
      </c>
      <c r="O69" s="422">
        <v>0</v>
      </c>
      <c r="P69" s="422">
        <v>0</v>
      </c>
      <c r="Q69" s="422">
        <v>3035</v>
      </c>
      <c r="R69" s="422">
        <v>0</v>
      </c>
      <c r="S69" s="422">
        <v>0</v>
      </c>
      <c r="T69" s="422">
        <v>0</v>
      </c>
      <c r="U69" s="422">
        <v>0</v>
      </c>
      <c r="V69" s="422">
        <v>0</v>
      </c>
      <c r="W69" s="422">
        <v>0</v>
      </c>
      <c r="X69" s="422">
        <v>0</v>
      </c>
      <c r="Y69" s="422">
        <v>2</v>
      </c>
      <c r="Z69" s="422">
        <v>0</v>
      </c>
      <c r="AA69" s="422">
        <v>0</v>
      </c>
      <c r="AB69" s="422">
        <v>0</v>
      </c>
      <c r="AC69" s="422">
        <v>0</v>
      </c>
      <c r="AD69" s="422">
        <v>0</v>
      </c>
      <c r="AE69" s="422">
        <v>0</v>
      </c>
      <c r="AF69" s="422">
        <v>0</v>
      </c>
      <c r="AG69" s="422">
        <v>0</v>
      </c>
      <c r="AH69" s="422">
        <v>0</v>
      </c>
      <c r="AI69" s="422">
        <v>0</v>
      </c>
      <c r="AJ69" s="422">
        <v>0</v>
      </c>
      <c r="AK69" s="422">
        <v>0</v>
      </c>
      <c r="AL69" s="422">
        <v>0</v>
      </c>
      <c r="AM69" s="422">
        <v>0</v>
      </c>
      <c r="AN69" s="422">
        <v>0</v>
      </c>
      <c r="AO69" s="422">
        <v>0</v>
      </c>
      <c r="AP69" s="422">
        <v>0</v>
      </c>
      <c r="AQ69" s="422">
        <v>0</v>
      </c>
      <c r="AR69" s="422">
        <v>0</v>
      </c>
      <c r="AS69" s="422">
        <v>0</v>
      </c>
      <c r="AT69" s="422">
        <v>0</v>
      </c>
      <c r="AU69" s="422">
        <v>0</v>
      </c>
      <c r="AV69" s="422">
        <v>0</v>
      </c>
      <c r="AW69" s="422">
        <v>0</v>
      </c>
      <c r="AX69" s="422">
        <v>0</v>
      </c>
      <c r="AY69" s="422">
        <v>0</v>
      </c>
      <c r="AZ69" s="422">
        <v>0</v>
      </c>
      <c r="BA69" s="422">
        <v>0</v>
      </c>
      <c r="BB69" s="422">
        <v>0</v>
      </c>
      <c r="BC69" s="422">
        <v>0</v>
      </c>
      <c r="BD69" s="422">
        <v>0</v>
      </c>
      <c r="BE69" s="422">
        <v>0</v>
      </c>
      <c r="BF69" s="422">
        <v>0</v>
      </c>
      <c r="BG69" s="422">
        <v>0</v>
      </c>
      <c r="BH69" s="422">
        <v>101</v>
      </c>
      <c r="BI69" s="422">
        <v>0</v>
      </c>
      <c r="BJ69" s="422">
        <v>0</v>
      </c>
      <c r="BK69" s="422">
        <v>0</v>
      </c>
      <c r="BL69" s="422">
        <v>0</v>
      </c>
      <c r="BM69" s="422">
        <v>0</v>
      </c>
      <c r="BN69" s="422">
        <v>0</v>
      </c>
      <c r="BO69" s="422">
        <v>78</v>
      </c>
      <c r="BP69" s="422">
        <v>0</v>
      </c>
      <c r="BQ69" s="422">
        <v>0</v>
      </c>
      <c r="BR69" s="422">
        <v>0</v>
      </c>
      <c r="BS69" s="422">
        <v>0</v>
      </c>
      <c r="BT69" s="422">
        <v>0</v>
      </c>
      <c r="BU69" s="422">
        <v>0</v>
      </c>
      <c r="BV69" s="422">
        <v>0</v>
      </c>
      <c r="BW69" s="422">
        <v>0</v>
      </c>
      <c r="BX69" s="422">
        <v>0</v>
      </c>
      <c r="BY69" s="422">
        <v>0</v>
      </c>
      <c r="BZ69" s="422">
        <v>0</v>
      </c>
      <c r="CA69" s="422">
        <v>0</v>
      </c>
      <c r="CB69" s="422">
        <v>0</v>
      </c>
      <c r="CC69" s="422">
        <v>0</v>
      </c>
      <c r="CD69" s="422">
        <v>0</v>
      </c>
      <c r="CE69" s="422">
        <v>0</v>
      </c>
      <c r="CF69" s="422">
        <v>0</v>
      </c>
      <c r="CG69" s="422">
        <v>0</v>
      </c>
      <c r="CH69" s="422">
        <v>0</v>
      </c>
      <c r="CI69" s="422">
        <v>172</v>
      </c>
      <c r="CJ69" s="422">
        <v>1192</v>
      </c>
      <c r="CK69" s="422">
        <v>29</v>
      </c>
      <c r="CL69" s="422">
        <v>0</v>
      </c>
      <c r="CM69" s="422">
        <v>8</v>
      </c>
      <c r="CN69" s="422">
        <v>4</v>
      </c>
      <c r="CO69" s="422">
        <v>0</v>
      </c>
      <c r="CP69" s="422">
        <v>0</v>
      </c>
      <c r="CQ69" s="422">
        <v>0</v>
      </c>
      <c r="CR69" s="422">
        <v>0</v>
      </c>
      <c r="CS69" s="422">
        <v>0</v>
      </c>
      <c r="CT69" s="422">
        <v>0</v>
      </c>
      <c r="CU69" s="422">
        <v>0</v>
      </c>
      <c r="CV69" s="422">
        <v>0</v>
      </c>
      <c r="CW69" s="422">
        <v>65</v>
      </c>
      <c r="CX69" s="422">
        <v>0</v>
      </c>
      <c r="CY69" s="422">
        <v>0</v>
      </c>
      <c r="CZ69" s="422">
        <v>0</v>
      </c>
      <c r="DA69" s="423">
        <v>34995</v>
      </c>
      <c r="DB69" s="422">
        <v>0</v>
      </c>
      <c r="DC69" s="422">
        <v>2433</v>
      </c>
      <c r="DD69" s="422">
        <v>0</v>
      </c>
      <c r="DE69" s="422">
        <v>0</v>
      </c>
      <c r="DF69" s="422">
        <v>0</v>
      </c>
      <c r="DG69" s="422">
        <v>223</v>
      </c>
      <c r="DH69" s="423">
        <v>2656</v>
      </c>
      <c r="DI69" s="423">
        <v>37651</v>
      </c>
      <c r="DJ69" s="423">
        <v>39414</v>
      </c>
      <c r="DK69" s="423">
        <v>42070</v>
      </c>
      <c r="DL69" s="423">
        <v>77065</v>
      </c>
      <c r="DM69" s="423">
        <v>-11539</v>
      </c>
      <c r="DN69" s="423">
        <v>30531</v>
      </c>
      <c r="DO69" s="423">
        <v>65526</v>
      </c>
      <c r="DQ69" s="433">
        <f t="shared" si="3"/>
        <v>0.30647260364930545</v>
      </c>
      <c r="DR69" s="428">
        <f t="shared" si="4"/>
        <v>0.69352739635069449</v>
      </c>
      <c r="DS69" s="434">
        <f t="shared" si="5"/>
        <v>4.7546173822792496E-4</v>
      </c>
    </row>
    <row r="70" spans="2:124" ht="20.100000000000001" customHeight="1" x14ac:dyDescent="0.4">
      <c r="B70" s="11">
        <v>15</v>
      </c>
      <c r="C70" s="8" t="s">
        <v>106</v>
      </c>
      <c r="D70" s="422">
        <v>0</v>
      </c>
      <c r="E70" s="422">
        <v>0</v>
      </c>
      <c r="F70" s="422">
        <v>0</v>
      </c>
      <c r="G70" s="422">
        <v>0</v>
      </c>
      <c r="H70" s="422">
        <v>0</v>
      </c>
      <c r="I70" s="422">
        <v>0</v>
      </c>
      <c r="J70" s="422">
        <v>0</v>
      </c>
      <c r="K70" s="422">
        <v>0</v>
      </c>
      <c r="L70" s="422">
        <v>0</v>
      </c>
      <c r="M70" s="422">
        <v>0</v>
      </c>
      <c r="N70" s="422">
        <v>0</v>
      </c>
      <c r="O70" s="422">
        <v>0</v>
      </c>
      <c r="P70" s="422">
        <v>0</v>
      </c>
      <c r="Q70" s="422">
        <v>0</v>
      </c>
      <c r="R70" s="422">
        <v>0</v>
      </c>
      <c r="S70" s="422">
        <v>0</v>
      </c>
      <c r="T70" s="422">
        <v>0</v>
      </c>
      <c r="U70" s="422">
        <v>0</v>
      </c>
      <c r="V70" s="422">
        <v>0</v>
      </c>
      <c r="W70" s="422">
        <v>0</v>
      </c>
      <c r="X70" s="422">
        <v>0</v>
      </c>
      <c r="Y70" s="422">
        <v>0</v>
      </c>
      <c r="Z70" s="422">
        <v>0</v>
      </c>
      <c r="AA70" s="422">
        <v>0</v>
      </c>
      <c r="AB70" s="422">
        <v>0</v>
      </c>
      <c r="AC70" s="422">
        <v>0</v>
      </c>
      <c r="AD70" s="422">
        <v>0</v>
      </c>
      <c r="AE70" s="422">
        <v>0</v>
      </c>
      <c r="AF70" s="422">
        <v>0</v>
      </c>
      <c r="AG70" s="422">
        <v>0</v>
      </c>
      <c r="AH70" s="422">
        <v>0</v>
      </c>
      <c r="AI70" s="422">
        <v>0</v>
      </c>
      <c r="AJ70" s="422">
        <v>0</v>
      </c>
      <c r="AK70" s="422">
        <v>0</v>
      </c>
      <c r="AL70" s="422">
        <v>0</v>
      </c>
      <c r="AM70" s="422">
        <v>0</v>
      </c>
      <c r="AN70" s="422">
        <v>0</v>
      </c>
      <c r="AO70" s="422">
        <v>0</v>
      </c>
      <c r="AP70" s="422">
        <v>0</v>
      </c>
      <c r="AQ70" s="422">
        <v>0</v>
      </c>
      <c r="AR70" s="422">
        <v>0</v>
      </c>
      <c r="AS70" s="422">
        <v>0</v>
      </c>
      <c r="AT70" s="422">
        <v>0</v>
      </c>
      <c r="AU70" s="422">
        <v>0</v>
      </c>
      <c r="AV70" s="422">
        <v>0</v>
      </c>
      <c r="AW70" s="422">
        <v>0</v>
      </c>
      <c r="AX70" s="422">
        <v>0</v>
      </c>
      <c r="AY70" s="422">
        <v>0</v>
      </c>
      <c r="AZ70" s="422">
        <v>0</v>
      </c>
      <c r="BA70" s="422">
        <v>0</v>
      </c>
      <c r="BB70" s="422">
        <v>0</v>
      </c>
      <c r="BC70" s="422">
        <v>0</v>
      </c>
      <c r="BD70" s="422">
        <v>0</v>
      </c>
      <c r="BE70" s="422">
        <v>0</v>
      </c>
      <c r="BF70" s="422">
        <v>0</v>
      </c>
      <c r="BG70" s="422">
        <v>0</v>
      </c>
      <c r="BH70" s="422">
        <v>0</v>
      </c>
      <c r="BI70" s="422">
        <v>0</v>
      </c>
      <c r="BJ70" s="422">
        <v>0</v>
      </c>
      <c r="BK70" s="422">
        <v>0</v>
      </c>
      <c r="BL70" s="422">
        <v>0</v>
      </c>
      <c r="BM70" s="422">
        <v>0</v>
      </c>
      <c r="BN70" s="422">
        <v>0</v>
      </c>
      <c r="BO70" s="422">
        <v>0</v>
      </c>
      <c r="BP70" s="422">
        <v>0</v>
      </c>
      <c r="BQ70" s="422">
        <v>0</v>
      </c>
      <c r="BR70" s="422">
        <v>0</v>
      </c>
      <c r="BS70" s="422">
        <v>0</v>
      </c>
      <c r="BT70" s="422">
        <v>0</v>
      </c>
      <c r="BU70" s="422">
        <v>0</v>
      </c>
      <c r="BV70" s="422">
        <v>0</v>
      </c>
      <c r="BW70" s="422">
        <v>0</v>
      </c>
      <c r="BX70" s="422">
        <v>0</v>
      </c>
      <c r="BY70" s="422">
        <v>0</v>
      </c>
      <c r="BZ70" s="422">
        <v>0</v>
      </c>
      <c r="CA70" s="422">
        <v>0</v>
      </c>
      <c r="CB70" s="422">
        <v>0</v>
      </c>
      <c r="CC70" s="422">
        <v>0</v>
      </c>
      <c r="CD70" s="422">
        <v>0</v>
      </c>
      <c r="CE70" s="422">
        <v>0</v>
      </c>
      <c r="CF70" s="422">
        <v>0</v>
      </c>
      <c r="CG70" s="422">
        <v>0</v>
      </c>
      <c r="CH70" s="422">
        <v>0</v>
      </c>
      <c r="CI70" s="422">
        <v>0</v>
      </c>
      <c r="CJ70" s="422">
        <v>0</v>
      </c>
      <c r="CK70" s="422">
        <v>0</v>
      </c>
      <c r="CL70" s="422">
        <v>0</v>
      </c>
      <c r="CM70" s="422">
        <v>0</v>
      </c>
      <c r="CN70" s="422">
        <v>0</v>
      </c>
      <c r="CO70" s="422">
        <v>0</v>
      </c>
      <c r="CP70" s="422">
        <v>0</v>
      </c>
      <c r="CQ70" s="422">
        <v>0</v>
      </c>
      <c r="CR70" s="422">
        <v>0</v>
      </c>
      <c r="CS70" s="422">
        <v>0</v>
      </c>
      <c r="CT70" s="422">
        <v>0</v>
      </c>
      <c r="CU70" s="422">
        <v>0</v>
      </c>
      <c r="CV70" s="422">
        <v>0</v>
      </c>
      <c r="CW70" s="422">
        <v>0</v>
      </c>
      <c r="CX70" s="422">
        <v>0</v>
      </c>
      <c r="CY70" s="422">
        <v>0</v>
      </c>
      <c r="CZ70" s="422">
        <v>0</v>
      </c>
      <c r="DA70" s="423">
        <v>0</v>
      </c>
      <c r="DB70" s="422">
        <v>2951</v>
      </c>
      <c r="DC70" s="422">
        <v>66617</v>
      </c>
      <c r="DD70" s="422">
        <v>0</v>
      </c>
      <c r="DE70" s="422">
        <v>0</v>
      </c>
      <c r="DF70" s="422">
        <v>0</v>
      </c>
      <c r="DG70" s="422">
        <v>552</v>
      </c>
      <c r="DH70" s="423">
        <v>70120</v>
      </c>
      <c r="DI70" s="423">
        <v>70120</v>
      </c>
      <c r="DJ70" s="423">
        <v>0</v>
      </c>
      <c r="DK70" s="423">
        <v>70120</v>
      </c>
      <c r="DL70" s="423">
        <v>70120</v>
      </c>
      <c r="DM70" s="423">
        <v>-70120</v>
      </c>
      <c r="DN70" s="423">
        <v>0</v>
      </c>
      <c r="DO70" s="423">
        <v>0</v>
      </c>
      <c r="DQ70" s="433">
        <f t="shared" si="3"/>
        <v>1</v>
      </c>
      <c r="DR70" s="428">
        <f t="shared" si="4"/>
        <v>0</v>
      </c>
      <c r="DS70" s="434">
        <f t="shared" si="5"/>
        <v>1.3018427708807925E-2</v>
      </c>
    </row>
    <row r="71" spans="2:124" ht="20.100000000000001" customHeight="1" x14ac:dyDescent="0.4">
      <c r="B71" s="11">
        <v>16</v>
      </c>
      <c r="C71" s="8" t="s">
        <v>7</v>
      </c>
      <c r="D71" s="422">
        <v>504</v>
      </c>
      <c r="E71" s="422">
        <v>176</v>
      </c>
      <c r="F71" s="422">
        <v>50</v>
      </c>
      <c r="G71" s="422">
        <v>112</v>
      </c>
      <c r="H71" s="422">
        <v>29</v>
      </c>
      <c r="I71" s="422">
        <v>1646</v>
      </c>
      <c r="J71" s="422">
        <v>0</v>
      </c>
      <c r="K71" s="422">
        <v>95</v>
      </c>
      <c r="L71" s="422">
        <v>87</v>
      </c>
      <c r="M71" s="422">
        <v>201</v>
      </c>
      <c r="N71" s="422">
        <v>24</v>
      </c>
      <c r="O71" s="422">
        <v>394</v>
      </c>
      <c r="P71" s="422">
        <v>31</v>
      </c>
      <c r="Q71" s="422">
        <v>1</v>
      </c>
      <c r="R71" s="422">
        <v>0</v>
      </c>
      <c r="S71" s="422">
        <v>4641</v>
      </c>
      <c r="T71" s="422">
        <v>106</v>
      </c>
      <c r="U71" s="422">
        <v>183</v>
      </c>
      <c r="V71" s="422">
        <v>420</v>
      </c>
      <c r="W71" s="422">
        <v>48</v>
      </c>
      <c r="X71" s="422">
        <v>54</v>
      </c>
      <c r="Y71" s="422">
        <v>84</v>
      </c>
      <c r="Z71" s="422">
        <v>10</v>
      </c>
      <c r="AA71" s="422">
        <v>75</v>
      </c>
      <c r="AB71" s="422">
        <v>1582</v>
      </c>
      <c r="AC71" s="422">
        <v>51</v>
      </c>
      <c r="AD71" s="422">
        <v>42</v>
      </c>
      <c r="AE71" s="422">
        <v>63</v>
      </c>
      <c r="AF71" s="422">
        <v>65</v>
      </c>
      <c r="AG71" s="422">
        <v>79</v>
      </c>
      <c r="AH71" s="422">
        <v>0</v>
      </c>
      <c r="AI71" s="422">
        <v>33</v>
      </c>
      <c r="AJ71" s="422">
        <v>23</v>
      </c>
      <c r="AK71" s="422">
        <v>12</v>
      </c>
      <c r="AL71" s="422">
        <v>122</v>
      </c>
      <c r="AM71" s="422">
        <v>124</v>
      </c>
      <c r="AN71" s="422">
        <v>55</v>
      </c>
      <c r="AO71" s="422">
        <v>26</v>
      </c>
      <c r="AP71" s="422">
        <v>820</v>
      </c>
      <c r="AQ71" s="422">
        <v>71</v>
      </c>
      <c r="AR71" s="422">
        <v>209</v>
      </c>
      <c r="AS71" s="422">
        <v>1382</v>
      </c>
      <c r="AT71" s="422">
        <v>131</v>
      </c>
      <c r="AU71" s="422">
        <v>22</v>
      </c>
      <c r="AV71" s="422">
        <v>10</v>
      </c>
      <c r="AW71" s="422">
        <v>168</v>
      </c>
      <c r="AX71" s="422">
        <v>232</v>
      </c>
      <c r="AY71" s="422">
        <v>22</v>
      </c>
      <c r="AZ71" s="422">
        <v>722</v>
      </c>
      <c r="BA71" s="422">
        <v>171</v>
      </c>
      <c r="BB71" s="422">
        <v>44</v>
      </c>
      <c r="BC71" s="422">
        <v>5</v>
      </c>
      <c r="BD71" s="422">
        <v>312</v>
      </c>
      <c r="BE71" s="422">
        <v>24</v>
      </c>
      <c r="BF71" s="422">
        <v>2943</v>
      </c>
      <c r="BG71" s="422">
        <v>1731</v>
      </c>
      <c r="BH71" s="422">
        <v>992</v>
      </c>
      <c r="BI71" s="422">
        <v>882</v>
      </c>
      <c r="BJ71" s="422">
        <v>15</v>
      </c>
      <c r="BK71" s="422">
        <v>14</v>
      </c>
      <c r="BL71" s="422">
        <v>90</v>
      </c>
      <c r="BM71" s="422">
        <v>155</v>
      </c>
      <c r="BN71" s="422">
        <v>4024</v>
      </c>
      <c r="BO71" s="422">
        <v>4163</v>
      </c>
      <c r="BP71" s="422">
        <v>664</v>
      </c>
      <c r="BQ71" s="422">
        <v>32</v>
      </c>
      <c r="BR71" s="422">
        <v>3</v>
      </c>
      <c r="BS71" s="422">
        <v>0</v>
      </c>
      <c r="BT71" s="422">
        <v>119</v>
      </c>
      <c r="BU71" s="422">
        <v>491</v>
      </c>
      <c r="BV71" s="422">
        <v>116</v>
      </c>
      <c r="BW71" s="422">
        <v>243</v>
      </c>
      <c r="BX71" s="422">
        <v>48</v>
      </c>
      <c r="BY71" s="422">
        <v>1</v>
      </c>
      <c r="BZ71" s="422">
        <v>35</v>
      </c>
      <c r="CA71" s="422">
        <v>214</v>
      </c>
      <c r="CB71" s="422">
        <v>37</v>
      </c>
      <c r="CC71" s="422">
        <v>110</v>
      </c>
      <c r="CD71" s="422">
        <v>74</v>
      </c>
      <c r="CE71" s="422">
        <v>217</v>
      </c>
      <c r="CF71" s="422">
        <v>15</v>
      </c>
      <c r="CG71" s="422">
        <v>135</v>
      </c>
      <c r="CH71" s="422">
        <v>3158</v>
      </c>
      <c r="CI71" s="422">
        <v>53</v>
      </c>
      <c r="CJ71" s="422">
        <v>359</v>
      </c>
      <c r="CK71" s="422">
        <v>1554</v>
      </c>
      <c r="CL71" s="422">
        <v>227</v>
      </c>
      <c r="CM71" s="422">
        <v>853</v>
      </c>
      <c r="CN71" s="422">
        <v>512</v>
      </c>
      <c r="CO71" s="422">
        <v>2157</v>
      </c>
      <c r="CP71" s="422">
        <v>1006</v>
      </c>
      <c r="CQ71" s="422">
        <v>27</v>
      </c>
      <c r="CR71" s="422">
        <v>226</v>
      </c>
      <c r="CS71" s="422">
        <v>1785</v>
      </c>
      <c r="CT71" s="422">
        <v>1007</v>
      </c>
      <c r="CU71" s="422">
        <v>308</v>
      </c>
      <c r="CV71" s="422">
        <v>530</v>
      </c>
      <c r="CW71" s="422">
        <v>747</v>
      </c>
      <c r="CX71" s="422">
        <v>674</v>
      </c>
      <c r="CY71" s="422">
        <v>495</v>
      </c>
      <c r="CZ71" s="422">
        <v>41</v>
      </c>
      <c r="DA71" s="423">
        <v>48875</v>
      </c>
      <c r="DB71" s="422">
        <v>1915</v>
      </c>
      <c r="DC71" s="422">
        <v>69303</v>
      </c>
      <c r="DD71" s="422">
        <v>0</v>
      </c>
      <c r="DE71" s="422">
        <v>36</v>
      </c>
      <c r="DF71" s="422">
        <v>1624</v>
      </c>
      <c r="DG71" s="422">
        <v>2919</v>
      </c>
      <c r="DH71" s="423">
        <v>75797</v>
      </c>
      <c r="DI71" s="423">
        <v>124672</v>
      </c>
      <c r="DJ71" s="423">
        <v>11991</v>
      </c>
      <c r="DK71" s="423">
        <v>87788</v>
      </c>
      <c r="DL71" s="423">
        <v>136663</v>
      </c>
      <c r="DM71" s="423">
        <v>-117946</v>
      </c>
      <c r="DN71" s="423">
        <v>-30158</v>
      </c>
      <c r="DO71" s="423">
        <v>18717</v>
      </c>
      <c r="DQ71" s="433">
        <f t="shared" si="3"/>
        <v>0.94605043634496921</v>
      </c>
      <c r="DR71" s="428">
        <f t="shared" si="4"/>
        <v>5.3949563655030786E-2</v>
      </c>
      <c r="DS71" s="434">
        <f t="shared" si="5"/>
        <v>1.3543331214307392E-2</v>
      </c>
    </row>
    <row r="72" spans="2:124" ht="20.100000000000001" customHeight="1" x14ac:dyDescent="0.4">
      <c r="B72" s="11">
        <v>17</v>
      </c>
      <c r="C72" s="8" t="s">
        <v>877</v>
      </c>
      <c r="D72" s="422">
        <v>0</v>
      </c>
      <c r="E72" s="422">
        <v>2</v>
      </c>
      <c r="F72" s="422">
        <v>295</v>
      </c>
      <c r="G72" s="422">
        <v>3</v>
      </c>
      <c r="H72" s="422">
        <v>78</v>
      </c>
      <c r="I72" s="422">
        <v>121</v>
      </c>
      <c r="J72" s="422">
        <v>0</v>
      </c>
      <c r="K72" s="422">
        <v>17</v>
      </c>
      <c r="L72" s="422">
        <v>84</v>
      </c>
      <c r="M72" s="422">
        <v>241</v>
      </c>
      <c r="N72" s="422">
        <v>0</v>
      </c>
      <c r="O72" s="422">
        <v>47</v>
      </c>
      <c r="P72" s="422">
        <v>28</v>
      </c>
      <c r="Q72" s="422">
        <v>163</v>
      </c>
      <c r="R72" s="422">
        <v>0</v>
      </c>
      <c r="S72" s="422">
        <v>5</v>
      </c>
      <c r="T72" s="422">
        <v>14398</v>
      </c>
      <c r="U72" s="422">
        <v>2822</v>
      </c>
      <c r="V72" s="422">
        <v>5481</v>
      </c>
      <c r="W72" s="422">
        <v>29</v>
      </c>
      <c r="X72" s="422">
        <v>3</v>
      </c>
      <c r="Y72" s="422">
        <v>10</v>
      </c>
      <c r="Z72" s="422">
        <v>0</v>
      </c>
      <c r="AA72" s="422">
        <v>12</v>
      </c>
      <c r="AB72" s="422">
        <v>1</v>
      </c>
      <c r="AC72" s="422">
        <v>0</v>
      </c>
      <c r="AD72" s="422">
        <v>44</v>
      </c>
      <c r="AE72" s="422">
        <v>4</v>
      </c>
      <c r="AF72" s="422">
        <v>329</v>
      </c>
      <c r="AG72" s="422">
        <v>38</v>
      </c>
      <c r="AH72" s="422">
        <v>0</v>
      </c>
      <c r="AI72" s="422">
        <v>1</v>
      </c>
      <c r="AJ72" s="422">
        <v>2</v>
      </c>
      <c r="AK72" s="422">
        <v>0</v>
      </c>
      <c r="AL72" s="422">
        <v>182</v>
      </c>
      <c r="AM72" s="422">
        <v>191</v>
      </c>
      <c r="AN72" s="422">
        <v>33</v>
      </c>
      <c r="AO72" s="422">
        <v>2</v>
      </c>
      <c r="AP72" s="422">
        <v>13</v>
      </c>
      <c r="AQ72" s="422">
        <v>26</v>
      </c>
      <c r="AR72" s="422">
        <v>2</v>
      </c>
      <c r="AS72" s="422">
        <v>45</v>
      </c>
      <c r="AT72" s="422">
        <v>5</v>
      </c>
      <c r="AU72" s="422">
        <v>2</v>
      </c>
      <c r="AV72" s="422">
        <v>1</v>
      </c>
      <c r="AW72" s="422">
        <v>12</v>
      </c>
      <c r="AX72" s="422">
        <v>6</v>
      </c>
      <c r="AY72" s="422">
        <v>0</v>
      </c>
      <c r="AZ72" s="422">
        <v>15</v>
      </c>
      <c r="BA72" s="422">
        <v>48</v>
      </c>
      <c r="BB72" s="422">
        <v>53</v>
      </c>
      <c r="BC72" s="422">
        <v>4</v>
      </c>
      <c r="BD72" s="422">
        <v>2691</v>
      </c>
      <c r="BE72" s="422">
        <v>0</v>
      </c>
      <c r="BF72" s="422">
        <v>55795</v>
      </c>
      <c r="BG72" s="422">
        <v>5897</v>
      </c>
      <c r="BH72" s="422">
        <v>1165</v>
      </c>
      <c r="BI72" s="422">
        <v>2362</v>
      </c>
      <c r="BJ72" s="422">
        <v>365</v>
      </c>
      <c r="BK72" s="422">
        <v>0</v>
      </c>
      <c r="BL72" s="422">
        <v>0</v>
      </c>
      <c r="BM72" s="422">
        <v>0</v>
      </c>
      <c r="BN72" s="422">
        <v>1193</v>
      </c>
      <c r="BO72" s="422">
        <v>362</v>
      </c>
      <c r="BP72" s="422">
        <v>40</v>
      </c>
      <c r="BQ72" s="422">
        <v>0</v>
      </c>
      <c r="BR72" s="422">
        <v>0</v>
      </c>
      <c r="BS72" s="422">
        <v>2</v>
      </c>
      <c r="BT72" s="422">
        <v>0</v>
      </c>
      <c r="BU72" s="422">
        <v>0</v>
      </c>
      <c r="BV72" s="422">
        <v>0</v>
      </c>
      <c r="BW72" s="422">
        <v>11</v>
      </c>
      <c r="BX72" s="422">
        <v>0</v>
      </c>
      <c r="BY72" s="422">
        <v>0</v>
      </c>
      <c r="BZ72" s="422">
        <v>15</v>
      </c>
      <c r="CA72" s="422">
        <v>252</v>
      </c>
      <c r="CB72" s="422">
        <v>1</v>
      </c>
      <c r="CC72" s="422">
        <v>11</v>
      </c>
      <c r="CD72" s="422">
        <v>8</v>
      </c>
      <c r="CE72" s="422">
        <v>2</v>
      </c>
      <c r="CF72" s="422">
        <v>1</v>
      </c>
      <c r="CG72" s="422">
        <v>10</v>
      </c>
      <c r="CH72" s="422">
        <v>40</v>
      </c>
      <c r="CI72" s="422">
        <v>11</v>
      </c>
      <c r="CJ72" s="422">
        <v>34</v>
      </c>
      <c r="CK72" s="422">
        <v>0</v>
      </c>
      <c r="CL72" s="422">
        <v>26</v>
      </c>
      <c r="CM72" s="422">
        <v>5</v>
      </c>
      <c r="CN72" s="422">
        <v>4</v>
      </c>
      <c r="CO72" s="422">
        <v>9</v>
      </c>
      <c r="CP72" s="422">
        <v>11</v>
      </c>
      <c r="CQ72" s="422">
        <v>0</v>
      </c>
      <c r="CR72" s="422">
        <v>8</v>
      </c>
      <c r="CS72" s="422">
        <v>258</v>
      </c>
      <c r="CT72" s="422">
        <v>23</v>
      </c>
      <c r="CU72" s="422">
        <v>405</v>
      </c>
      <c r="CV72" s="422">
        <v>28</v>
      </c>
      <c r="CW72" s="422">
        <v>57</v>
      </c>
      <c r="CX72" s="422">
        <v>83</v>
      </c>
      <c r="CY72" s="422">
        <v>0</v>
      </c>
      <c r="CZ72" s="422">
        <v>2</v>
      </c>
      <c r="DA72" s="423">
        <v>96085</v>
      </c>
      <c r="DB72" s="422">
        <v>93</v>
      </c>
      <c r="DC72" s="422">
        <v>679</v>
      </c>
      <c r="DD72" s="422">
        <v>42</v>
      </c>
      <c r="DE72" s="422">
        <v>29</v>
      </c>
      <c r="DF72" s="422">
        <v>288</v>
      </c>
      <c r="DG72" s="422">
        <v>-53</v>
      </c>
      <c r="DH72" s="423">
        <v>1078</v>
      </c>
      <c r="DI72" s="423">
        <v>97163</v>
      </c>
      <c r="DJ72" s="423">
        <v>54858</v>
      </c>
      <c r="DK72" s="423">
        <v>55936</v>
      </c>
      <c r="DL72" s="423">
        <v>152021</v>
      </c>
      <c r="DM72" s="423">
        <v>-86358</v>
      </c>
      <c r="DN72" s="423">
        <v>-30422</v>
      </c>
      <c r="DO72" s="423">
        <v>65663</v>
      </c>
      <c r="DQ72" s="433">
        <f t="shared" si="3"/>
        <v>0.88879511748299245</v>
      </c>
      <c r="DR72" s="428">
        <f t="shared" si="4"/>
        <v>0.11120488251700755</v>
      </c>
      <c r="DS72" s="434">
        <f t="shared" si="5"/>
        <v>1.3269154141256107E-4</v>
      </c>
    </row>
    <row r="73" spans="2:124" ht="20.100000000000001" customHeight="1" x14ac:dyDescent="0.4">
      <c r="B73" s="11">
        <v>18</v>
      </c>
      <c r="C73" s="8" t="s">
        <v>878</v>
      </c>
      <c r="D73" s="422">
        <v>0</v>
      </c>
      <c r="E73" s="422">
        <v>0</v>
      </c>
      <c r="F73" s="422">
        <v>0</v>
      </c>
      <c r="G73" s="422">
        <v>0</v>
      </c>
      <c r="H73" s="422">
        <v>2</v>
      </c>
      <c r="I73" s="422">
        <v>29</v>
      </c>
      <c r="J73" s="422">
        <v>0</v>
      </c>
      <c r="K73" s="422">
        <v>35</v>
      </c>
      <c r="L73" s="422">
        <v>24</v>
      </c>
      <c r="M73" s="422">
        <v>34</v>
      </c>
      <c r="N73" s="422">
        <v>4</v>
      </c>
      <c r="O73" s="422">
        <v>138</v>
      </c>
      <c r="P73" s="422">
        <v>15</v>
      </c>
      <c r="Q73" s="422">
        <v>1</v>
      </c>
      <c r="R73" s="422">
        <v>0</v>
      </c>
      <c r="S73" s="422">
        <v>12</v>
      </c>
      <c r="T73" s="422">
        <v>31</v>
      </c>
      <c r="U73" s="422">
        <v>540</v>
      </c>
      <c r="V73" s="422">
        <v>202</v>
      </c>
      <c r="W73" s="422">
        <v>17</v>
      </c>
      <c r="X73" s="422">
        <v>28</v>
      </c>
      <c r="Y73" s="422">
        <v>65</v>
      </c>
      <c r="Z73" s="422">
        <v>4</v>
      </c>
      <c r="AA73" s="422">
        <v>62</v>
      </c>
      <c r="AB73" s="422">
        <v>79</v>
      </c>
      <c r="AC73" s="422">
        <v>0</v>
      </c>
      <c r="AD73" s="422">
        <v>3</v>
      </c>
      <c r="AE73" s="422">
        <v>43</v>
      </c>
      <c r="AF73" s="422">
        <v>69</v>
      </c>
      <c r="AG73" s="422">
        <v>35</v>
      </c>
      <c r="AH73" s="422">
        <v>0</v>
      </c>
      <c r="AI73" s="422">
        <v>16</v>
      </c>
      <c r="AJ73" s="422">
        <v>19</v>
      </c>
      <c r="AK73" s="422">
        <v>0</v>
      </c>
      <c r="AL73" s="422">
        <v>20</v>
      </c>
      <c r="AM73" s="422">
        <v>40</v>
      </c>
      <c r="AN73" s="422">
        <v>7</v>
      </c>
      <c r="AO73" s="422">
        <v>7</v>
      </c>
      <c r="AP73" s="422">
        <v>121</v>
      </c>
      <c r="AQ73" s="422">
        <v>31</v>
      </c>
      <c r="AR73" s="422">
        <v>44</v>
      </c>
      <c r="AS73" s="422">
        <v>403</v>
      </c>
      <c r="AT73" s="422">
        <v>47</v>
      </c>
      <c r="AU73" s="422">
        <v>4</v>
      </c>
      <c r="AV73" s="422">
        <v>10</v>
      </c>
      <c r="AW73" s="422">
        <v>68</v>
      </c>
      <c r="AX73" s="422">
        <v>140</v>
      </c>
      <c r="AY73" s="422">
        <v>47</v>
      </c>
      <c r="AZ73" s="422">
        <v>64</v>
      </c>
      <c r="BA73" s="422">
        <v>50</v>
      </c>
      <c r="BB73" s="422">
        <v>59</v>
      </c>
      <c r="BC73" s="422">
        <v>2</v>
      </c>
      <c r="BD73" s="422">
        <v>319</v>
      </c>
      <c r="BE73" s="422">
        <v>1</v>
      </c>
      <c r="BF73" s="422">
        <v>8941</v>
      </c>
      <c r="BG73" s="422">
        <v>9342</v>
      </c>
      <c r="BH73" s="422">
        <v>49</v>
      </c>
      <c r="BI73" s="422">
        <v>65</v>
      </c>
      <c r="BJ73" s="422">
        <v>95</v>
      </c>
      <c r="BK73" s="422">
        <v>14</v>
      </c>
      <c r="BL73" s="422">
        <v>258</v>
      </c>
      <c r="BM73" s="422">
        <v>233</v>
      </c>
      <c r="BN73" s="422">
        <v>1442</v>
      </c>
      <c r="BO73" s="422">
        <v>957</v>
      </c>
      <c r="BP73" s="422">
        <v>1034</v>
      </c>
      <c r="BQ73" s="422">
        <v>103</v>
      </c>
      <c r="BR73" s="422">
        <v>235</v>
      </c>
      <c r="BS73" s="422">
        <v>143</v>
      </c>
      <c r="BT73" s="422">
        <v>24</v>
      </c>
      <c r="BU73" s="422">
        <v>167</v>
      </c>
      <c r="BV73" s="422">
        <v>0</v>
      </c>
      <c r="BW73" s="422">
        <v>50</v>
      </c>
      <c r="BX73" s="422">
        <v>19</v>
      </c>
      <c r="BY73" s="422">
        <v>0</v>
      </c>
      <c r="BZ73" s="422">
        <v>68</v>
      </c>
      <c r="CA73" s="422">
        <v>278</v>
      </c>
      <c r="CB73" s="422">
        <v>7</v>
      </c>
      <c r="CC73" s="422">
        <v>689</v>
      </c>
      <c r="CD73" s="422">
        <v>59</v>
      </c>
      <c r="CE73" s="422">
        <v>582</v>
      </c>
      <c r="CF73" s="422">
        <v>49</v>
      </c>
      <c r="CG73" s="422">
        <v>141</v>
      </c>
      <c r="CH73" s="422">
        <v>875</v>
      </c>
      <c r="CI73" s="422">
        <v>925</v>
      </c>
      <c r="CJ73" s="422">
        <v>1123</v>
      </c>
      <c r="CK73" s="422">
        <v>1239</v>
      </c>
      <c r="CL73" s="422">
        <v>37</v>
      </c>
      <c r="CM73" s="422">
        <v>1198</v>
      </c>
      <c r="CN73" s="422">
        <v>609</v>
      </c>
      <c r="CO73" s="422">
        <v>1022</v>
      </c>
      <c r="CP73" s="422">
        <v>411</v>
      </c>
      <c r="CQ73" s="422">
        <v>41</v>
      </c>
      <c r="CR73" s="422">
        <v>55</v>
      </c>
      <c r="CS73" s="422">
        <v>1675</v>
      </c>
      <c r="CT73" s="422">
        <v>304</v>
      </c>
      <c r="CU73" s="422">
        <v>1177</v>
      </c>
      <c r="CV73" s="422">
        <v>84</v>
      </c>
      <c r="CW73" s="422">
        <v>597</v>
      </c>
      <c r="CX73" s="422">
        <v>365</v>
      </c>
      <c r="CY73" s="422">
        <v>0</v>
      </c>
      <c r="CZ73" s="422">
        <v>25</v>
      </c>
      <c r="DA73" s="423">
        <v>39797</v>
      </c>
      <c r="DB73" s="422">
        <v>362</v>
      </c>
      <c r="DC73" s="422">
        <v>3991</v>
      </c>
      <c r="DD73" s="422">
        <v>3</v>
      </c>
      <c r="DE73" s="422">
        <v>585</v>
      </c>
      <c r="DF73" s="422">
        <v>3162</v>
      </c>
      <c r="DG73" s="422">
        <v>-537</v>
      </c>
      <c r="DH73" s="423">
        <v>7566</v>
      </c>
      <c r="DI73" s="423">
        <v>47363</v>
      </c>
      <c r="DJ73" s="423">
        <v>14789</v>
      </c>
      <c r="DK73" s="423">
        <v>22355</v>
      </c>
      <c r="DL73" s="423">
        <v>62152</v>
      </c>
      <c r="DM73" s="423">
        <v>-43538</v>
      </c>
      <c r="DN73" s="423">
        <v>-21183</v>
      </c>
      <c r="DO73" s="423">
        <v>18614</v>
      </c>
      <c r="DQ73" s="433">
        <f t="shared" si="3"/>
        <v>0.91924075755336443</v>
      </c>
      <c r="DR73" s="428">
        <f t="shared" si="4"/>
        <v>8.0759242446635571E-2</v>
      </c>
      <c r="DS73" s="434">
        <f t="shared" si="5"/>
        <v>7.7992922205821975E-4</v>
      </c>
    </row>
    <row r="74" spans="2:124" ht="20.100000000000001" customHeight="1" x14ac:dyDescent="0.4">
      <c r="B74" s="11">
        <v>19</v>
      </c>
      <c r="C74" s="8" t="s">
        <v>879</v>
      </c>
      <c r="D74" s="422">
        <v>0</v>
      </c>
      <c r="E74" s="422">
        <v>5</v>
      </c>
      <c r="F74" s="422">
        <v>0</v>
      </c>
      <c r="G74" s="422">
        <v>4</v>
      </c>
      <c r="H74" s="422">
        <v>0</v>
      </c>
      <c r="I74" s="422">
        <v>13</v>
      </c>
      <c r="J74" s="422">
        <v>0</v>
      </c>
      <c r="K74" s="422">
        <v>0</v>
      </c>
      <c r="L74" s="422">
        <v>3</v>
      </c>
      <c r="M74" s="422">
        <v>42</v>
      </c>
      <c r="N74" s="422">
        <v>0</v>
      </c>
      <c r="O74" s="422">
        <v>57</v>
      </c>
      <c r="P74" s="422">
        <v>30</v>
      </c>
      <c r="Q74" s="422">
        <v>8</v>
      </c>
      <c r="R74" s="422">
        <v>0</v>
      </c>
      <c r="S74" s="422">
        <v>61</v>
      </c>
      <c r="T74" s="422">
        <v>925</v>
      </c>
      <c r="U74" s="422">
        <v>472</v>
      </c>
      <c r="V74" s="422">
        <v>58992</v>
      </c>
      <c r="W74" s="422">
        <v>5796</v>
      </c>
      <c r="X74" s="422">
        <v>8916</v>
      </c>
      <c r="Y74" s="422">
        <v>77</v>
      </c>
      <c r="Z74" s="422">
        <v>0</v>
      </c>
      <c r="AA74" s="422">
        <v>270</v>
      </c>
      <c r="AB74" s="422">
        <v>144</v>
      </c>
      <c r="AC74" s="422">
        <v>1</v>
      </c>
      <c r="AD74" s="422">
        <v>19</v>
      </c>
      <c r="AE74" s="422">
        <v>0</v>
      </c>
      <c r="AF74" s="422">
        <v>209</v>
      </c>
      <c r="AG74" s="422">
        <v>159</v>
      </c>
      <c r="AH74" s="422">
        <v>0</v>
      </c>
      <c r="AI74" s="422">
        <v>1</v>
      </c>
      <c r="AJ74" s="422">
        <v>0</v>
      </c>
      <c r="AK74" s="422">
        <v>6</v>
      </c>
      <c r="AL74" s="422">
        <v>116</v>
      </c>
      <c r="AM74" s="422">
        <v>27</v>
      </c>
      <c r="AN74" s="422">
        <v>27</v>
      </c>
      <c r="AO74" s="422">
        <v>7</v>
      </c>
      <c r="AP74" s="422">
        <v>47</v>
      </c>
      <c r="AQ74" s="422">
        <v>13</v>
      </c>
      <c r="AR74" s="422">
        <v>39</v>
      </c>
      <c r="AS74" s="422">
        <v>2343</v>
      </c>
      <c r="AT74" s="422">
        <v>360</v>
      </c>
      <c r="AU74" s="422">
        <v>9</v>
      </c>
      <c r="AV74" s="422">
        <v>2</v>
      </c>
      <c r="AW74" s="422">
        <v>347</v>
      </c>
      <c r="AX74" s="422">
        <v>117</v>
      </c>
      <c r="AY74" s="422">
        <v>33</v>
      </c>
      <c r="AZ74" s="422">
        <v>0</v>
      </c>
      <c r="BA74" s="422">
        <v>70</v>
      </c>
      <c r="BB74" s="422">
        <v>0</v>
      </c>
      <c r="BC74" s="422">
        <v>0</v>
      </c>
      <c r="BD74" s="422">
        <v>947</v>
      </c>
      <c r="BE74" s="422">
        <v>2</v>
      </c>
      <c r="BF74" s="422">
        <v>3394</v>
      </c>
      <c r="BG74" s="422">
        <v>1039</v>
      </c>
      <c r="BH74" s="422">
        <v>1</v>
      </c>
      <c r="BI74" s="422">
        <v>0</v>
      </c>
      <c r="BJ74" s="422">
        <v>0</v>
      </c>
      <c r="BK74" s="422">
        <v>0</v>
      </c>
      <c r="BL74" s="422">
        <v>0</v>
      </c>
      <c r="BM74" s="422">
        <v>14</v>
      </c>
      <c r="BN74" s="422">
        <v>3</v>
      </c>
      <c r="BO74" s="422">
        <v>-861</v>
      </c>
      <c r="BP74" s="422">
        <v>210</v>
      </c>
      <c r="BQ74" s="422">
        <v>0</v>
      </c>
      <c r="BR74" s="422">
        <v>0</v>
      </c>
      <c r="BS74" s="422">
        <v>77</v>
      </c>
      <c r="BT74" s="422">
        <v>0</v>
      </c>
      <c r="BU74" s="422">
        <v>106</v>
      </c>
      <c r="BV74" s="422">
        <v>0</v>
      </c>
      <c r="BW74" s="422">
        <v>2</v>
      </c>
      <c r="BX74" s="422">
        <v>3</v>
      </c>
      <c r="BY74" s="422">
        <v>2</v>
      </c>
      <c r="BZ74" s="422">
        <v>120</v>
      </c>
      <c r="CA74" s="422">
        <v>241</v>
      </c>
      <c r="CB74" s="422">
        <v>0</v>
      </c>
      <c r="CC74" s="422">
        <v>31</v>
      </c>
      <c r="CD74" s="422">
        <v>0</v>
      </c>
      <c r="CE74" s="422">
        <v>945</v>
      </c>
      <c r="CF74" s="422">
        <v>4</v>
      </c>
      <c r="CG74" s="422">
        <v>5366</v>
      </c>
      <c r="CH74" s="422">
        <v>166</v>
      </c>
      <c r="CI74" s="422">
        <v>890</v>
      </c>
      <c r="CJ74" s="422">
        <v>1261</v>
      </c>
      <c r="CK74" s="422">
        <v>0</v>
      </c>
      <c r="CL74" s="422">
        <v>84</v>
      </c>
      <c r="CM74" s="422">
        <v>178</v>
      </c>
      <c r="CN74" s="422">
        <v>150</v>
      </c>
      <c r="CO74" s="422">
        <v>165</v>
      </c>
      <c r="CP74" s="422">
        <v>0</v>
      </c>
      <c r="CQ74" s="422">
        <v>0</v>
      </c>
      <c r="CR74" s="422">
        <v>55</v>
      </c>
      <c r="CS74" s="422">
        <v>3124</v>
      </c>
      <c r="CT74" s="422">
        <v>101</v>
      </c>
      <c r="CU74" s="422">
        <v>0</v>
      </c>
      <c r="CV74" s="422">
        <v>50</v>
      </c>
      <c r="CW74" s="422">
        <v>85</v>
      </c>
      <c r="CX74" s="422">
        <v>8</v>
      </c>
      <c r="CY74" s="422">
        <v>3097</v>
      </c>
      <c r="CZ74" s="422">
        <v>39</v>
      </c>
      <c r="DA74" s="423">
        <v>100866</v>
      </c>
      <c r="DB74" s="422">
        <v>-659</v>
      </c>
      <c r="DC74" s="422">
        <v>-1935</v>
      </c>
      <c r="DD74" s="422">
        <v>0</v>
      </c>
      <c r="DE74" s="422">
        <v>0</v>
      </c>
      <c r="DF74" s="422">
        <v>0</v>
      </c>
      <c r="DG74" s="422">
        <v>539</v>
      </c>
      <c r="DH74" s="423">
        <v>-2055</v>
      </c>
      <c r="DI74" s="423">
        <v>98811</v>
      </c>
      <c r="DJ74" s="423">
        <v>154881</v>
      </c>
      <c r="DK74" s="423">
        <v>152826</v>
      </c>
      <c r="DL74" s="423">
        <v>253692</v>
      </c>
      <c r="DM74" s="423">
        <v>-84059</v>
      </c>
      <c r="DN74" s="423">
        <v>68767</v>
      </c>
      <c r="DO74" s="423">
        <v>169633</v>
      </c>
      <c r="DQ74" s="433">
        <f t="shared" si="3"/>
        <v>0.85070488103551223</v>
      </c>
      <c r="DR74" s="428">
        <f t="shared" si="4"/>
        <v>0.14929511896448777</v>
      </c>
      <c r="DS74" s="434">
        <f t="shared" si="5"/>
        <v>-3.7814157972504517E-4</v>
      </c>
      <c r="DT74" s="2"/>
    </row>
    <row r="75" spans="2:124" ht="20.100000000000001" customHeight="1" x14ac:dyDescent="0.4">
      <c r="B75" s="11">
        <v>20</v>
      </c>
      <c r="C75" s="8" t="s">
        <v>880</v>
      </c>
      <c r="D75" s="422">
        <v>265</v>
      </c>
      <c r="E75" s="422">
        <v>1722</v>
      </c>
      <c r="F75" s="422">
        <v>665</v>
      </c>
      <c r="G75" s="422">
        <v>852</v>
      </c>
      <c r="H75" s="422">
        <v>60</v>
      </c>
      <c r="I75" s="422">
        <v>76</v>
      </c>
      <c r="J75" s="422">
        <v>0</v>
      </c>
      <c r="K75" s="422">
        <v>0</v>
      </c>
      <c r="L75" s="422">
        <v>1150</v>
      </c>
      <c r="M75" s="422">
        <v>3207</v>
      </c>
      <c r="N75" s="422">
        <v>134</v>
      </c>
      <c r="O75" s="422">
        <v>3008</v>
      </c>
      <c r="P75" s="422">
        <v>1916</v>
      </c>
      <c r="Q75" s="422">
        <v>93</v>
      </c>
      <c r="R75" s="422">
        <v>0</v>
      </c>
      <c r="S75" s="422">
        <v>58</v>
      </c>
      <c r="T75" s="422">
        <v>67</v>
      </c>
      <c r="U75" s="422">
        <v>213</v>
      </c>
      <c r="V75" s="422">
        <v>316</v>
      </c>
      <c r="W75" s="422">
        <v>50</v>
      </c>
      <c r="X75" s="422">
        <v>73</v>
      </c>
      <c r="Y75" s="422">
        <v>927</v>
      </c>
      <c r="Z75" s="422">
        <v>1</v>
      </c>
      <c r="AA75" s="422">
        <v>158</v>
      </c>
      <c r="AB75" s="422">
        <v>23</v>
      </c>
      <c r="AC75" s="422">
        <v>10</v>
      </c>
      <c r="AD75" s="422">
        <v>32</v>
      </c>
      <c r="AE75" s="422">
        <v>6</v>
      </c>
      <c r="AF75" s="422">
        <v>344</v>
      </c>
      <c r="AG75" s="422">
        <v>86</v>
      </c>
      <c r="AH75" s="422">
        <v>0</v>
      </c>
      <c r="AI75" s="422">
        <v>0</v>
      </c>
      <c r="AJ75" s="422">
        <v>0</v>
      </c>
      <c r="AK75" s="422">
        <v>1</v>
      </c>
      <c r="AL75" s="422">
        <v>17</v>
      </c>
      <c r="AM75" s="422">
        <v>7</v>
      </c>
      <c r="AN75" s="422">
        <v>88</v>
      </c>
      <c r="AO75" s="422">
        <v>9</v>
      </c>
      <c r="AP75" s="422">
        <v>89</v>
      </c>
      <c r="AQ75" s="422">
        <v>237</v>
      </c>
      <c r="AR75" s="422">
        <v>32</v>
      </c>
      <c r="AS75" s="422">
        <v>2013</v>
      </c>
      <c r="AT75" s="422">
        <v>109</v>
      </c>
      <c r="AU75" s="422">
        <v>15</v>
      </c>
      <c r="AV75" s="422">
        <v>12</v>
      </c>
      <c r="AW75" s="422">
        <v>344</v>
      </c>
      <c r="AX75" s="422">
        <v>33</v>
      </c>
      <c r="AY75" s="422">
        <v>15</v>
      </c>
      <c r="AZ75" s="422">
        <v>14</v>
      </c>
      <c r="BA75" s="422">
        <v>85</v>
      </c>
      <c r="BB75" s="422">
        <v>0</v>
      </c>
      <c r="BC75" s="422">
        <v>0</v>
      </c>
      <c r="BD75" s="422">
        <v>129</v>
      </c>
      <c r="BE75" s="422">
        <v>17</v>
      </c>
      <c r="BF75" s="422">
        <v>16</v>
      </c>
      <c r="BG75" s="422">
        <v>865</v>
      </c>
      <c r="BH75" s="422">
        <v>0</v>
      </c>
      <c r="BI75" s="422">
        <v>0</v>
      </c>
      <c r="BJ75" s="422">
        <v>0</v>
      </c>
      <c r="BK75" s="422">
        <v>0</v>
      </c>
      <c r="BL75" s="422">
        <v>5</v>
      </c>
      <c r="BM75" s="422">
        <v>44</v>
      </c>
      <c r="BN75" s="422">
        <v>6671</v>
      </c>
      <c r="BO75" s="422">
        <v>6022</v>
      </c>
      <c r="BP75" s="422">
        <v>594</v>
      </c>
      <c r="BQ75" s="422">
        <v>9</v>
      </c>
      <c r="BR75" s="422">
        <v>0</v>
      </c>
      <c r="BS75" s="422">
        <v>0</v>
      </c>
      <c r="BT75" s="422">
        <v>18</v>
      </c>
      <c r="BU75" s="422">
        <v>184</v>
      </c>
      <c r="BV75" s="422">
        <v>0</v>
      </c>
      <c r="BW75" s="422">
        <v>27</v>
      </c>
      <c r="BX75" s="422">
        <v>13</v>
      </c>
      <c r="BY75" s="422">
        <v>0</v>
      </c>
      <c r="BZ75" s="422">
        <v>49</v>
      </c>
      <c r="CA75" s="422">
        <v>307</v>
      </c>
      <c r="CB75" s="422">
        <v>8</v>
      </c>
      <c r="CC75" s="422">
        <v>65</v>
      </c>
      <c r="CD75" s="422">
        <v>28</v>
      </c>
      <c r="CE75" s="422">
        <v>163</v>
      </c>
      <c r="CF75" s="422">
        <v>7</v>
      </c>
      <c r="CG75" s="422">
        <v>40</v>
      </c>
      <c r="CH75" s="422">
        <v>158</v>
      </c>
      <c r="CI75" s="422">
        <v>290</v>
      </c>
      <c r="CJ75" s="422">
        <v>634</v>
      </c>
      <c r="CK75" s="422">
        <v>657</v>
      </c>
      <c r="CL75" s="422">
        <v>112</v>
      </c>
      <c r="CM75" s="422">
        <v>923</v>
      </c>
      <c r="CN75" s="422">
        <v>724</v>
      </c>
      <c r="CO75" s="422">
        <v>151</v>
      </c>
      <c r="CP75" s="422">
        <v>3</v>
      </c>
      <c r="CQ75" s="422">
        <v>41</v>
      </c>
      <c r="CR75" s="422">
        <v>1</v>
      </c>
      <c r="CS75" s="422">
        <v>1357</v>
      </c>
      <c r="CT75" s="422">
        <v>67</v>
      </c>
      <c r="CU75" s="422">
        <v>1338</v>
      </c>
      <c r="CV75" s="422">
        <v>42</v>
      </c>
      <c r="CW75" s="422">
        <v>58</v>
      </c>
      <c r="CX75" s="422">
        <v>136</v>
      </c>
      <c r="CY75" s="422">
        <v>7875</v>
      </c>
      <c r="CZ75" s="422">
        <v>33</v>
      </c>
      <c r="DA75" s="423">
        <v>48513</v>
      </c>
      <c r="DB75" s="422">
        <v>1452</v>
      </c>
      <c r="DC75" s="422">
        <v>4162</v>
      </c>
      <c r="DD75" s="422">
        <v>0</v>
      </c>
      <c r="DE75" s="422">
        <v>0</v>
      </c>
      <c r="DF75" s="422">
        <v>0</v>
      </c>
      <c r="DG75" s="422">
        <v>138</v>
      </c>
      <c r="DH75" s="423">
        <v>5752</v>
      </c>
      <c r="DI75" s="423">
        <v>54265</v>
      </c>
      <c r="DJ75" s="423">
        <v>10284</v>
      </c>
      <c r="DK75" s="423">
        <v>16036</v>
      </c>
      <c r="DL75" s="423">
        <v>64549</v>
      </c>
      <c r="DM75" s="423">
        <v>-46447</v>
      </c>
      <c r="DN75" s="423">
        <v>-30411</v>
      </c>
      <c r="DO75" s="423">
        <v>18102</v>
      </c>
      <c r="DQ75" s="433">
        <f t="shared" si="3"/>
        <v>0.85592923615590155</v>
      </c>
      <c r="DR75" s="428">
        <f t="shared" si="4"/>
        <v>0.14407076384409845</v>
      </c>
      <c r="DS75" s="434">
        <f t="shared" si="5"/>
        <v>8.133463849176423E-4</v>
      </c>
    </row>
    <row r="76" spans="2:124" ht="20.100000000000001" customHeight="1" x14ac:dyDescent="0.4">
      <c r="B76" s="11">
        <v>21</v>
      </c>
      <c r="C76" s="8" t="s">
        <v>9</v>
      </c>
      <c r="D76" s="422">
        <v>0</v>
      </c>
      <c r="E76" s="422">
        <v>5</v>
      </c>
      <c r="F76" s="422">
        <v>0</v>
      </c>
      <c r="G76" s="422">
        <v>7</v>
      </c>
      <c r="H76" s="422">
        <v>0</v>
      </c>
      <c r="I76" s="422">
        <v>33</v>
      </c>
      <c r="J76" s="422">
        <v>0</v>
      </c>
      <c r="K76" s="422">
        <v>7</v>
      </c>
      <c r="L76" s="422">
        <v>1046</v>
      </c>
      <c r="M76" s="422">
        <v>834</v>
      </c>
      <c r="N76" s="422">
        <v>598</v>
      </c>
      <c r="O76" s="422">
        <v>2684</v>
      </c>
      <c r="P76" s="422">
        <v>81</v>
      </c>
      <c r="Q76" s="422">
        <v>11</v>
      </c>
      <c r="R76" s="422">
        <v>0</v>
      </c>
      <c r="S76" s="422">
        <v>72</v>
      </c>
      <c r="T76" s="422">
        <v>71</v>
      </c>
      <c r="U76" s="422">
        <v>46</v>
      </c>
      <c r="V76" s="422">
        <v>25</v>
      </c>
      <c r="W76" s="422">
        <v>175</v>
      </c>
      <c r="X76" s="422">
        <v>3364</v>
      </c>
      <c r="Y76" s="422">
        <v>224</v>
      </c>
      <c r="Z76" s="422">
        <v>10</v>
      </c>
      <c r="AA76" s="422">
        <v>26</v>
      </c>
      <c r="AB76" s="422">
        <v>56</v>
      </c>
      <c r="AC76" s="422">
        <v>2</v>
      </c>
      <c r="AD76" s="422">
        <v>24</v>
      </c>
      <c r="AE76" s="422">
        <v>6</v>
      </c>
      <c r="AF76" s="422">
        <v>24</v>
      </c>
      <c r="AG76" s="422">
        <v>4</v>
      </c>
      <c r="AH76" s="422">
        <v>0</v>
      </c>
      <c r="AI76" s="422">
        <v>2</v>
      </c>
      <c r="AJ76" s="422">
        <v>35</v>
      </c>
      <c r="AK76" s="422">
        <v>0</v>
      </c>
      <c r="AL76" s="422">
        <v>42</v>
      </c>
      <c r="AM76" s="422">
        <v>36</v>
      </c>
      <c r="AN76" s="422">
        <v>35</v>
      </c>
      <c r="AO76" s="422">
        <v>14</v>
      </c>
      <c r="AP76" s="422">
        <v>133</v>
      </c>
      <c r="AQ76" s="422">
        <v>471</v>
      </c>
      <c r="AR76" s="422">
        <v>204</v>
      </c>
      <c r="AS76" s="422">
        <v>1339</v>
      </c>
      <c r="AT76" s="422">
        <v>49</v>
      </c>
      <c r="AU76" s="422">
        <v>48</v>
      </c>
      <c r="AV76" s="422">
        <v>23</v>
      </c>
      <c r="AW76" s="422">
        <v>96</v>
      </c>
      <c r="AX76" s="422">
        <v>320</v>
      </c>
      <c r="AY76" s="422">
        <v>75</v>
      </c>
      <c r="AZ76" s="422">
        <v>332</v>
      </c>
      <c r="BA76" s="422">
        <v>95</v>
      </c>
      <c r="BB76" s="422">
        <v>9</v>
      </c>
      <c r="BC76" s="422">
        <v>34</v>
      </c>
      <c r="BD76" s="422">
        <v>503</v>
      </c>
      <c r="BE76" s="422">
        <v>42</v>
      </c>
      <c r="BF76" s="422">
        <v>476</v>
      </c>
      <c r="BG76" s="422">
        <v>349</v>
      </c>
      <c r="BH76" s="422">
        <v>353</v>
      </c>
      <c r="BI76" s="422">
        <v>189</v>
      </c>
      <c r="BJ76" s="422">
        <v>188</v>
      </c>
      <c r="BK76" s="422">
        <v>146</v>
      </c>
      <c r="BL76" s="422">
        <v>283</v>
      </c>
      <c r="BM76" s="422">
        <v>260</v>
      </c>
      <c r="BN76" s="422">
        <v>4210</v>
      </c>
      <c r="BO76" s="422">
        <v>6782</v>
      </c>
      <c r="BP76" s="422">
        <v>6690</v>
      </c>
      <c r="BQ76" s="422">
        <v>71</v>
      </c>
      <c r="BR76" s="422">
        <v>7</v>
      </c>
      <c r="BS76" s="422">
        <v>0</v>
      </c>
      <c r="BT76" s="422">
        <v>106</v>
      </c>
      <c r="BU76" s="422">
        <v>634</v>
      </c>
      <c r="BV76" s="422">
        <v>0</v>
      </c>
      <c r="BW76" s="422">
        <v>47</v>
      </c>
      <c r="BX76" s="422">
        <v>17</v>
      </c>
      <c r="BY76" s="422">
        <v>3</v>
      </c>
      <c r="BZ76" s="422">
        <v>31</v>
      </c>
      <c r="CA76" s="422">
        <v>938</v>
      </c>
      <c r="CB76" s="422">
        <v>155</v>
      </c>
      <c r="CC76" s="422">
        <v>1807</v>
      </c>
      <c r="CD76" s="422">
        <v>214</v>
      </c>
      <c r="CE76" s="422">
        <v>1108</v>
      </c>
      <c r="CF76" s="422">
        <v>141</v>
      </c>
      <c r="CG76" s="422">
        <v>5691</v>
      </c>
      <c r="CH76" s="422">
        <v>7381</v>
      </c>
      <c r="CI76" s="422">
        <v>2923</v>
      </c>
      <c r="CJ76" s="422">
        <v>6195</v>
      </c>
      <c r="CK76" s="422">
        <v>1651</v>
      </c>
      <c r="CL76" s="422">
        <v>247</v>
      </c>
      <c r="CM76" s="422">
        <v>1323</v>
      </c>
      <c r="CN76" s="422">
        <v>306</v>
      </c>
      <c r="CO76" s="422">
        <v>2752</v>
      </c>
      <c r="CP76" s="422">
        <v>319</v>
      </c>
      <c r="CQ76" s="422">
        <v>3054</v>
      </c>
      <c r="CR76" s="422">
        <v>289</v>
      </c>
      <c r="CS76" s="422">
        <v>3112</v>
      </c>
      <c r="CT76" s="422">
        <v>49</v>
      </c>
      <c r="CU76" s="422">
        <v>226</v>
      </c>
      <c r="CV76" s="422">
        <v>183</v>
      </c>
      <c r="CW76" s="422">
        <v>784</v>
      </c>
      <c r="CX76" s="422">
        <v>375</v>
      </c>
      <c r="CY76" s="422">
        <v>0</v>
      </c>
      <c r="CZ76" s="422">
        <v>5</v>
      </c>
      <c r="DA76" s="423">
        <v>75442</v>
      </c>
      <c r="DB76" s="422">
        <v>292</v>
      </c>
      <c r="DC76" s="422">
        <v>841</v>
      </c>
      <c r="DD76" s="422">
        <v>0</v>
      </c>
      <c r="DE76" s="422">
        <v>0</v>
      </c>
      <c r="DF76" s="422">
        <v>0</v>
      </c>
      <c r="DG76" s="422">
        <v>-713</v>
      </c>
      <c r="DH76" s="423">
        <v>420</v>
      </c>
      <c r="DI76" s="423">
        <v>75862</v>
      </c>
      <c r="DJ76" s="423">
        <v>45266</v>
      </c>
      <c r="DK76" s="423">
        <v>45686</v>
      </c>
      <c r="DL76" s="423">
        <v>121128</v>
      </c>
      <c r="DM76" s="423">
        <v>-53351</v>
      </c>
      <c r="DN76" s="423">
        <v>-7665</v>
      </c>
      <c r="DO76" s="423">
        <v>67777</v>
      </c>
      <c r="DQ76" s="433">
        <f t="shared" si="3"/>
        <v>0.70326382114892827</v>
      </c>
      <c r="DR76" s="428">
        <f t="shared" si="4"/>
        <v>0.29673617885107173</v>
      </c>
      <c r="DS76" s="434">
        <f t="shared" si="5"/>
        <v>1.6434990622675089E-4</v>
      </c>
    </row>
    <row r="77" spans="2:124" ht="20.100000000000001" customHeight="1" x14ac:dyDescent="0.4">
      <c r="B77" s="11">
        <v>22</v>
      </c>
      <c r="C77" s="8" t="s">
        <v>881</v>
      </c>
      <c r="D77" s="422">
        <v>8229</v>
      </c>
      <c r="E77" s="422">
        <v>3560</v>
      </c>
      <c r="F77" s="422">
        <v>769</v>
      </c>
      <c r="G77" s="422">
        <v>863</v>
      </c>
      <c r="H77" s="422">
        <v>10</v>
      </c>
      <c r="I77" s="422">
        <v>676</v>
      </c>
      <c r="J77" s="422">
        <v>0</v>
      </c>
      <c r="K77" s="422">
        <v>368</v>
      </c>
      <c r="L77" s="422">
        <v>892</v>
      </c>
      <c r="M77" s="422">
        <v>1375</v>
      </c>
      <c r="N77" s="422">
        <v>3</v>
      </c>
      <c r="O77" s="422">
        <v>2402</v>
      </c>
      <c r="P77" s="422">
        <v>414</v>
      </c>
      <c r="Q77" s="422">
        <v>389</v>
      </c>
      <c r="R77" s="422">
        <v>0</v>
      </c>
      <c r="S77" s="422">
        <v>861</v>
      </c>
      <c r="T77" s="422">
        <v>3747</v>
      </c>
      <c r="U77" s="422">
        <v>453</v>
      </c>
      <c r="V77" s="422">
        <v>6899</v>
      </c>
      <c r="W77" s="422">
        <v>422</v>
      </c>
      <c r="X77" s="422">
        <v>2131</v>
      </c>
      <c r="Y77" s="422">
        <v>35234</v>
      </c>
      <c r="Z77" s="422">
        <v>1197</v>
      </c>
      <c r="AA77" s="422">
        <v>14584</v>
      </c>
      <c r="AB77" s="422">
        <v>15211</v>
      </c>
      <c r="AC77" s="422">
        <v>26</v>
      </c>
      <c r="AD77" s="422">
        <v>249</v>
      </c>
      <c r="AE77" s="422">
        <v>654</v>
      </c>
      <c r="AF77" s="422">
        <v>262</v>
      </c>
      <c r="AG77" s="422">
        <v>2436</v>
      </c>
      <c r="AH77" s="422">
        <v>0</v>
      </c>
      <c r="AI77" s="422">
        <v>178</v>
      </c>
      <c r="AJ77" s="422">
        <v>135</v>
      </c>
      <c r="AK77" s="422">
        <v>7</v>
      </c>
      <c r="AL77" s="422">
        <v>1254</v>
      </c>
      <c r="AM77" s="422">
        <v>792</v>
      </c>
      <c r="AN77" s="422">
        <v>327</v>
      </c>
      <c r="AO77" s="422">
        <v>97</v>
      </c>
      <c r="AP77" s="422">
        <v>973</v>
      </c>
      <c r="AQ77" s="422">
        <v>1852</v>
      </c>
      <c r="AR77" s="422">
        <v>650</v>
      </c>
      <c r="AS77" s="422">
        <v>6662</v>
      </c>
      <c r="AT77" s="422">
        <v>504</v>
      </c>
      <c r="AU77" s="422">
        <v>77</v>
      </c>
      <c r="AV77" s="422">
        <v>57</v>
      </c>
      <c r="AW77" s="422">
        <v>3439</v>
      </c>
      <c r="AX77" s="422">
        <v>652</v>
      </c>
      <c r="AY77" s="422">
        <v>187</v>
      </c>
      <c r="AZ77" s="422">
        <v>1336</v>
      </c>
      <c r="BA77" s="422">
        <v>2038</v>
      </c>
      <c r="BB77" s="422">
        <v>259</v>
      </c>
      <c r="BC77" s="422">
        <v>83</v>
      </c>
      <c r="BD77" s="422">
        <v>3347</v>
      </c>
      <c r="BE77" s="422">
        <v>11</v>
      </c>
      <c r="BF77" s="422">
        <v>4909</v>
      </c>
      <c r="BG77" s="422">
        <v>2979</v>
      </c>
      <c r="BH77" s="422">
        <v>1680</v>
      </c>
      <c r="BI77" s="422">
        <v>1827</v>
      </c>
      <c r="BJ77" s="422">
        <v>49</v>
      </c>
      <c r="BK77" s="422">
        <v>122</v>
      </c>
      <c r="BL77" s="422">
        <v>876</v>
      </c>
      <c r="BM77" s="422">
        <v>1162</v>
      </c>
      <c r="BN77" s="422">
        <v>7</v>
      </c>
      <c r="BO77" s="422">
        <v>10</v>
      </c>
      <c r="BP77" s="422">
        <v>10</v>
      </c>
      <c r="BQ77" s="422">
        <v>4</v>
      </c>
      <c r="BR77" s="422">
        <v>4</v>
      </c>
      <c r="BS77" s="422">
        <v>41</v>
      </c>
      <c r="BT77" s="422">
        <v>7</v>
      </c>
      <c r="BU77" s="422">
        <v>195</v>
      </c>
      <c r="BV77" s="422">
        <v>18</v>
      </c>
      <c r="BW77" s="422">
        <v>7</v>
      </c>
      <c r="BX77" s="422">
        <v>5</v>
      </c>
      <c r="BY77" s="422">
        <v>0</v>
      </c>
      <c r="BZ77" s="422">
        <v>27</v>
      </c>
      <c r="CA77" s="422">
        <v>79</v>
      </c>
      <c r="CB77" s="422">
        <v>18</v>
      </c>
      <c r="CC77" s="422">
        <v>0</v>
      </c>
      <c r="CD77" s="422">
        <v>43</v>
      </c>
      <c r="CE77" s="422">
        <v>126</v>
      </c>
      <c r="CF77" s="422">
        <v>0</v>
      </c>
      <c r="CG77" s="422">
        <v>633</v>
      </c>
      <c r="CH77" s="422">
        <v>927</v>
      </c>
      <c r="CI77" s="422">
        <v>238</v>
      </c>
      <c r="CJ77" s="422">
        <v>5503</v>
      </c>
      <c r="CK77" s="422">
        <v>150574</v>
      </c>
      <c r="CL77" s="422">
        <v>1618</v>
      </c>
      <c r="CM77" s="422">
        <v>1623</v>
      </c>
      <c r="CN77" s="422">
        <v>1231</v>
      </c>
      <c r="CO77" s="422">
        <v>184</v>
      </c>
      <c r="CP77" s="422">
        <v>847</v>
      </c>
      <c r="CQ77" s="422">
        <v>363</v>
      </c>
      <c r="CR77" s="422">
        <v>1671</v>
      </c>
      <c r="CS77" s="422">
        <v>2744</v>
      </c>
      <c r="CT77" s="422">
        <v>319</v>
      </c>
      <c r="CU77" s="422">
        <v>1157</v>
      </c>
      <c r="CV77" s="422">
        <v>2576</v>
      </c>
      <c r="CW77" s="422">
        <v>372</v>
      </c>
      <c r="CX77" s="422">
        <v>890</v>
      </c>
      <c r="CY77" s="422">
        <v>237</v>
      </c>
      <c r="CZ77" s="422">
        <v>598</v>
      </c>
      <c r="DA77" s="423">
        <v>317743</v>
      </c>
      <c r="DB77" s="422">
        <v>2996</v>
      </c>
      <c r="DC77" s="422">
        <v>37882</v>
      </c>
      <c r="DD77" s="422">
        <v>0</v>
      </c>
      <c r="DE77" s="422">
        <v>0</v>
      </c>
      <c r="DF77" s="422">
        <v>0</v>
      </c>
      <c r="DG77" s="422">
        <v>-5251</v>
      </c>
      <c r="DH77" s="423">
        <v>35627</v>
      </c>
      <c r="DI77" s="423">
        <v>353370</v>
      </c>
      <c r="DJ77" s="423">
        <v>97205</v>
      </c>
      <c r="DK77" s="423">
        <v>132832</v>
      </c>
      <c r="DL77" s="423">
        <v>450575</v>
      </c>
      <c r="DM77" s="423">
        <v>-335076</v>
      </c>
      <c r="DN77" s="423">
        <v>-202244</v>
      </c>
      <c r="DO77" s="423">
        <v>115499</v>
      </c>
      <c r="DQ77" s="433">
        <f t="shared" si="3"/>
        <v>0.94822990067068513</v>
      </c>
      <c r="DR77" s="428">
        <f t="shared" si="4"/>
        <v>5.1770099329314867E-2</v>
      </c>
      <c r="DS77" s="434">
        <f t="shared" si="5"/>
        <v>7.4029763943897469E-3</v>
      </c>
    </row>
    <row r="78" spans="2:124" ht="20.100000000000001" customHeight="1" x14ac:dyDescent="0.4">
      <c r="B78" s="11">
        <v>23</v>
      </c>
      <c r="C78" s="8" t="s">
        <v>882</v>
      </c>
      <c r="D78" s="422">
        <v>516</v>
      </c>
      <c r="E78" s="422">
        <v>528</v>
      </c>
      <c r="F78" s="422">
        <v>88</v>
      </c>
      <c r="G78" s="422">
        <v>106</v>
      </c>
      <c r="H78" s="422">
        <v>161</v>
      </c>
      <c r="I78" s="422">
        <v>4076</v>
      </c>
      <c r="J78" s="422">
        <v>0</v>
      </c>
      <c r="K78" s="422">
        <v>708</v>
      </c>
      <c r="L78" s="422">
        <v>228</v>
      </c>
      <c r="M78" s="422">
        <v>650</v>
      </c>
      <c r="N78" s="422">
        <v>37</v>
      </c>
      <c r="O78" s="422">
        <v>1190</v>
      </c>
      <c r="P78" s="422">
        <v>122</v>
      </c>
      <c r="Q78" s="422">
        <v>328</v>
      </c>
      <c r="R78" s="422">
        <v>0</v>
      </c>
      <c r="S78" s="422">
        <v>31</v>
      </c>
      <c r="T78" s="422">
        <v>125</v>
      </c>
      <c r="U78" s="422">
        <v>38</v>
      </c>
      <c r="V78" s="422">
        <v>691</v>
      </c>
      <c r="W78" s="422">
        <v>40</v>
      </c>
      <c r="X78" s="422">
        <v>115</v>
      </c>
      <c r="Y78" s="422">
        <v>22149</v>
      </c>
      <c r="Z78" s="422">
        <v>30960</v>
      </c>
      <c r="AA78" s="422">
        <v>73</v>
      </c>
      <c r="AB78" s="422">
        <v>431</v>
      </c>
      <c r="AC78" s="422">
        <v>2</v>
      </c>
      <c r="AD78" s="422">
        <v>159</v>
      </c>
      <c r="AE78" s="422">
        <v>530</v>
      </c>
      <c r="AF78" s="422">
        <v>623</v>
      </c>
      <c r="AG78" s="422">
        <v>911</v>
      </c>
      <c r="AH78" s="422">
        <v>0</v>
      </c>
      <c r="AI78" s="422">
        <v>1514</v>
      </c>
      <c r="AJ78" s="422">
        <v>306</v>
      </c>
      <c r="AK78" s="422">
        <v>28</v>
      </c>
      <c r="AL78" s="422">
        <v>241</v>
      </c>
      <c r="AM78" s="422">
        <v>346</v>
      </c>
      <c r="AN78" s="422">
        <v>131</v>
      </c>
      <c r="AO78" s="422">
        <v>17</v>
      </c>
      <c r="AP78" s="422">
        <v>140</v>
      </c>
      <c r="AQ78" s="422">
        <v>61</v>
      </c>
      <c r="AR78" s="422">
        <v>68</v>
      </c>
      <c r="AS78" s="422">
        <v>411</v>
      </c>
      <c r="AT78" s="422">
        <v>44</v>
      </c>
      <c r="AU78" s="422">
        <v>4</v>
      </c>
      <c r="AV78" s="422">
        <v>1</v>
      </c>
      <c r="AW78" s="422">
        <v>159</v>
      </c>
      <c r="AX78" s="422">
        <v>59</v>
      </c>
      <c r="AY78" s="422">
        <v>6</v>
      </c>
      <c r="AZ78" s="422">
        <v>142</v>
      </c>
      <c r="BA78" s="422">
        <v>641</v>
      </c>
      <c r="BB78" s="422">
        <v>18</v>
      </c>
      <c r="BC78" s="422">
        <v>7</v>
      </c>
      <c r="BD78" s="422">
        <v>38</v>
      </c>
      <c r="BE78" s="422">
        <v>108</v>
      </c>
      <c r="BF78" s="422">
        <v>2241</v>
      </c>
      <c r="BG78" s="422">
        <v>1285</v>
      </c>
      <c r="BH78" s="422">
        <v>21189</v>
      </c>
      <c r="BI78" s="422">
        <v>10779</v>
      </c>
      <c r="BJ78" s="422">
        <v>8565</v>
      </c>
      <c r="BK78" s="422">
        <v>1164</v>
      </c>
      <c r="BL78" s="422">
        <v>1030</v>
      </c>
      <c r="BM78" s="422">
        <v>887</v>
      </c>
      <c r="BN78" s="422">
        <v>1098</v>
      </c>
      <c r="BO78" s="422">
        <v>1925</v>
      </c>
      <c r="BP78" s="422">
        <v>186</v>
      </c>
      <c r="BQ78" s="422">
        <v>374</v>
      </c>
      <c r="BR78" s="422">
        <v>164</v>
      </c>
      <c r="BS78" s="422">
        <v>1</v>
      </c>
      <c r="BT78" s="422">
        <v>323</v>
      </c>
      <c r="BU78" s="422">
        <v>25503</v>
      </c>
      <c r="BV78" s="422">
        <v>69834</v>
      </c>
      <c r="BW78" s="422">
        <v>2759</v>
      </c>
      <c r="BX78" s="422">
        <v>6553</v>
      </c>
      <c r="BY78" s="422">
        <v>38</v>
      </c>
      <c r="BZ78" s="422">
        <v>39</v>
      </c>
      <c r="CA78" s="422">
        <v>184</v>
      </c>
      <c r="CB78" s="422">
        <v>104</v>
      </c>
      <c r="CC78" s="422">
        <v>182</v>
      </c>
      <c r="CD78" s="422">
        <v>83</v>
      </c>
      <c r="CE78" s="422">
        <v>104</v>
      </c>
      <c r="CF78" s="422">
        <v>4</v>
      </c>
      <c r="CG78" s="422">
        <v>105</v>
      </c>
      <c r="CH78" s="422">
        <v>11744</v>
      </c>
      <c r="CI78" s="422">
        <v>745</v>
      </c>
      <c r="CJ78" s="422">
        <v>1989</v>
      </c>
      <c r="CK78" s="422">
        <v>1502</v>
      </c>
      <c r="CL78" s="422">
        <v>109</v>
      </c>
      <c r="CM78" s="422">
        <v>268</v>
      </c>
      <c r="CN78" s="422">
        <v>536</v>
      </c>
      <c r="CO78" s="422">
        <v>263</v>
      </c>
      <c r="CP78" s="422">
        <v>521</v>
      </c>
      <c r="CQ78" s="422">
        <v>81</v>
      </c>
      <c r="CR78" s="422">
        <v>1142</v>
      </c>
      <c r="CS78" s="422">
        <v>1448</v>
      </c>
      <c r="CT78" s="422">
        <v>249</v>
      </c>
      <c r="CU78" s="422">
        <v>1956</v>
      </c>
      <c r="CV78" s="422">
        <v>722</v>
      </c>
      <c r="CW78" s="422">
        <v>965</v>
      </c>
      <c r="CX78" s="422">
        <v>370</v>
      </c>
      <c r="CY78" s="422">
        <v>0</v>
      </c>
      <c r="CZ78" s="422">
        <v>1588</v>
      </c>
      <c r="DA78" s="423">
        <v>253007</v>
      </c>
      <c r="DB78" s="422">
        <v>275</v>
      </c>
      <c r="DC78" s="422">
        <v>72015</v>
      </c>
      <c r="DD78" s="422">
        <v>0</v>
      </c>
      <c r="DE78" s="422">
        <v>0</v>
      </c>
      <c r="DF78" s="422">
        <v>0</v>
      </c>
      <c r="DG78" s="422">
        <v>-9209</v>
      </c>
      <c r="DH78" s="423">
        <v>63081</v>
      </c>
      <c r="DI78" s="423">
        <v>316088</v>
      </c>
      <c r="DJ78" s="423">
        <v>424656</v>
      </c>
      <c r="DK78" s="423">
        <v>487737</v>
      </c>
      <c r="DL78" s="423">
        <v>740744</v>
      </c>
      <c r="DM78" s="423">
        <v>-257843</v>
      </c>
      <c r="DN78" s="423">
        <v>229894</v>
      </c>
      <c r="DO78" s="423">
        <v>482901</v>
      </c>
      <c r="DQ78" s="433">
        <f t="shared" si="3"/>
        <v>0.81573169497102072</v>
      </c>
      <c r="DR78" s="428">
        <f t="shared" si="4"/>
        <v>0.18426830502897928</v>
      </c>
      <c r="DS78" s="434">
        <f t="shared" si="5"/>
        <v>1.4073315691937533E-2</v>
      </c>
    </row>
    <row r="79" spans="2:124" ht="20.100000000000001" customHeight="1" x14ac:dyDescent="0.4">
      <c r="B79" s="11">
        <v>24</v>
      </c>
      <c r="C79" s="8" t="s">
        <v>168</v>
      </c>
      <c r="D79" s="422">
        <v>39</v>
      </c>
      <c r="E79" s="422">
        <v>435</v>
      </c>
      <c r="F79" s="422">
        <v>186</v>
      </c>
      <c r="G79" s="422">
        <v>79</v>
      </c>
      <c r="H79" s="422">
        <v>191</v>
      </c>
      <c r="I79" s="422">
        <v>1172</v>
      </c>
      <c r="J79" s="422">
        <v>0</v>
      </c>
      <c r="K79" s="422">
        <v>1</v>
      </c>
      <c r="L79" s="422">
        <v>581</v>
      </c>
      <c r="M79" s="422">
        <v>4057</v>
      </c>
      <c r="N79" s="422">
        <v>177</v>
      </c>
      <c r="O79" s="422">
        <v>3713</v>
      </c>
      <c r="P79" s="422">
        <v>2201</v>
      </c>
      <c r="Q79" s="422">
        <v>46</v>
      </c>
      <c r="R79" s="422">
        <v>0</v>
      </c>
      <c r="S79" s="422">
        <v>228</v>
      </c>
      <c r="T79" s="422">
        <v>443</v>
      </c>
      <c r="U79" s="422">
        <v>483</v>
      </c>
      <c r="V79" s="422">
        <v>533</v>
      </c>
      <c r="W79" s="422">
        <v>269</v>
      </c>
      <c r="X79" s="422">
        <v>3244</v>
      </c>
      <c r="Y79" s="422">
        <v>1647</v>
      </c>
      <c r="Z79" s="422">
        <v>57</v>
      </c>
      <c r="AA79" s="422">
        <v>18099</v>
      </c>
      <c r="AB79" s="422">
        <v>1428</v>
      </c>
      <c r="AC79" s="422">
        <v>105</v>
      </c>
      <c r="AD79" s="422">
        <v>165</v>
      </c>
      <c r="AE79" s="422">
        <v>53</v>
      </c>
      <c r="AF79" s="422">
        <v>27</v>
      </c>
      <c r="AG79" s="422">
        <v>45</v>
      </c>
      <c r="AH79" s="422">
        <v>0</v>
      </c>
      <c r="AI79" s="422">
        <v>3</v>
      </c>
      <c r="AJ79" s="422">
        <v>7</v>
      </c>
      <c r="AK79" s="422">
        <v>0</v>
      </c>
      <c r="AL79" s="422">
        <v>960</v>
      </c>
      <c r="AM79" s="422">
        <v>363</v>
      </c>
      <c r="AN79" s="422">
        <v>70</v>
      </c>
      <c r="AO79" s="422">
        <v>115</v>
      </c>
      <c r="AP79" s="422">
        <v>4290</v>
      </c>
      <c r="AQ79" s="422">
        <v>3019</v>
      </c>
      <c r="AR79" s="422">
        <v>920</v>
      </c>
      <c r="AS79" s="422">
        <v>8653</v>
      </c>
      <c r="AT79" s="422">
        <v>1022</v>
      </c>
      <c r="AU79" s="422">
        <v>192</v>
      </c>
      <c r="AV79" s="422">
        <v>102</v>
      </c>
      <c r="AW79" s="422">
        <v>5922</v>
      </c>
      <c r="AX79" s="422">
        <v>2006</v>
      </c>
      <c r="AY79" s="422">
        <v>709</v>
      </c>
      <c r="AZ79" s="422">
        <v>5780</v>
      </c>
      <c r="BA79" s="422">
        <v>5342</v>
      </c>
      <c r="BB79" s="422">
        <v>54</v>
      </c>
      <c r="BC79" s="422">
        <v>15</v>
      </c>
      <c r="BD79" s="422">
        <v>5079</v>
      </c>
      <c r="BE79" s="422">
        <v>35</v>
      </c>
      <c r="BF79" s="422">
        <v>9065</v>
      </c>
      <c r="BG79" s="422">
        <v>6455</v>
      </c>
      <c r="BH79" s="422">
        <v>6735</v>
      </c>
      <c r="BI79" s="422">
        <v>6506</v>
      </c>
      <c r="BJ79" s="422">
        <v>0</v>
      </c>
      <c r="BK79" s="422">
        <v>0</v>
      </c>
      <c r="BL79" s="422">
        <v>3626</v>
      </c>
      <c r="BM79" s="422">
        <v>150</v>
      </c>
      <c r="BN79" s="422">
        <v>1348</v>
      </c>
      <c r="BO79" s="422">
        <v>7983</v>
      </c>
      <c r="BP79" s="422">
        <v>1132</v>
      </c>
      <c r="BQ79" s="422">
        <v>132</v>
      </c>
      <c r="BR79" s="422">
        <v>274</v>
      </c>
      <c r="BS79" s="422">
        <v>389</v>
      </c>
      <c r="BT79" s="422">
        <v>0</v>
      </c>
      <c r="BU79" s="422">
        <v>161</v>
      </c>
      <c r="BV79" s="422">
        <v>8</v>
      </c>
      <c r="BW79" s="422">
        <v>8</v>
      </c>
      <c r="BX79" s="422">
        <v>21</v>
      </c>
      <c r="BY79" s="422">
        <v>3</v>
      </c>
      <c r="BZ79" s="422">
        <v>107</v>
      </c>
      <c r="CA79" s="422">
        <v>125</v>
      </c>
      <c r="CB79" s="422">
        <v>0</v>
      </c>
      <c r="CC79" s="422">
        <v>6</v>
      </c>
      <c r="CD79" s="422">
        <v>70</v>
      </c>
      <c r="CE79" s="422">
        <v>1432</v>
      </c>
      <c r="CF79" s="422">
        <v>1</v>
      </c>
      <c r="CG79" s="422">
        <v>226</v>
      </c>
      <c r="CH79" s="422">
        <v>672</v>
      </c>
      <c r="CI79" s="422">
        <v>114</v>
      </c>
      <c r="CJ79" s="422">
        <v>2446</v>
      </c>
      <c r="CK79" s="422">
        <v>850</v>
      </c>
      <c r="CL79" s="422">
        <v>2</v>
      </c>
      <c r="CM79" s="422">
        <v>23</v>
      </c>
      <c r="CN79" s="422">
        <v>48</v>
      </c>
      <c r="CO79" s="422">
        <v>194</v>
      </c>
      <c r="CP79" s="422">
        <v>112</v>
      </c>
      <c r="CQ79" s="422">
        <v>332</v>
      </c>
      <c r="CR79" s="422">
        <v>1696</v>
      </c>
      <c r="CS79" s="422">
        <v>1143</v>
      </c>
      <c r="CT79" s="422">
        <v>179</v>
      </c>
      <c r="CU79" s="422">
        <v>524</v>
      </c>
      <c r="CV79" s="422">
        <v>288</v>
      </c>
      <c r="CW79" s="422">
        <v>637</v>
      </c>
      <c r="CX79" s="422">
        <v>112</v>
      </c>
      <c r="CY79" s="422">
        <v>941</v>
      </c>
      <c r="CZ79" s="422">
        <v>298</v>
      </c>
      <c r="DA79" s="423">
        <v>140936</v>
      </c>
      <c r="DB79" s="422">
        <v>297</v>
      </c>
      <c r="DC79" s="422">
        <v>5263</v>
      </c>
      <c r="DD79" s="422">
        <v>40</v>
      </c>
      <c r="DE79" s="422">
        <v>0</v>
      </c>
      <c r="DF79" s="422">
        <v>-7</v>
      </c>
      <c r="DG79" s="422">
        <v>-10</v>
      </c>
      <c r="DH79" s="423">
        <v>5583</v>
      </c>
      <c r="DI79" s="423">
        <v>146519</v>
      </c>
      <c r="DJ79" s="423">
        <v>60737</v>
      </c>
      <c r="DK79" s="423">
        <v>66320</v>
      </c>
      <c r="DL79" s="423">
        <v>207256</v>
      </c>
      <c r="DM79" s="423">
        <v>-134695</v>
      </c>
      <c r="DN79" s="423">
        <v>-68375</v>
      </c>
      <c r="DO79" s="423">
        <v>72561</v>
      </c>
      <c r="DQ79" s="433">
        <f t="shared" si="3"/>
        <v>0.91930056852694875</v>
      </c>
      <c r="DR79" s="428">
        <f t="shared" si="4"/>
        <v>8.0699431473051253E-2</v>
      </c>
      <c r="DS79" s="434">
        <f t="shared" si="5"/>
        <v>1.0285060124511176E-3</v>
      </c>
    </row>
    <row r="80" spans="2:124" ht="20.100000000000001" customHeight="1" x14ac:dyDescent="0.4">
      <c r="B80" s="11">
        <v>25</v>
      </c>
      <c r="C80" s="8" t="s">
        <v>883</v>
      </c>
      <c r="D80" s="422">
        <v>53</v>
      </c>
      <c r="E80" s="422">
        <v>75</v>
      </c>
      <c r="F80" s="422">
        <v>39</v>
      </c>
      <c r="G80" s="422">
        <v>129</v>
      </c>
      <c r="H80" s="422">
        <v>11</v>
      </c>
      <c r="I80" s="422">
        <v>74</v>
      </c>
      <c r="J80" s="422">
        <v>0</v>
      </c>
      <c r="K80" s="422">
        <v>81</v>
      </c>
      <c r="L80" s="422">
        <v>27</v>
      </c>
      <c r="M80" s="422">
        <v>81</v>
      </c>
      <c r="N80" s="422">
        <v>1</v>
      </c>
      <c r="O80" s="422">
        <v>96</v>
      </c>
      <c r="P80" s="422">
        <v>15</v>
      </c>
      <c r="Q80" s="422">
        <v>0</v>
      </c>
      <c r="R80" s="422">
        <v>0</v>
      </c>
      <c r="S80" s="422">
        <v>46</v>
      </c>
      <c r="T80" s="422">
        <v>16</v>
      </c>
      <c r="U80" s="422">
        <v>18</v>
      </c>
      <c r="V80" s="422">
        <v>1</v>
      </c>
      <c r="W80" s="422">
        <v>10</v>
      </c>
      <c r="X80" s="422">
        <v>38</v>
      </c>
      <c r="Y80" s="422">
        <v>65</v>
      </c>
      <c r="Z80" s="422">
        <v>14</v>
      </c>
      <c r="AA80" s="422">
        <v>53</v>
      </c>
      <c r="AB80" s="422">
        <v>2304</v>
      </c>
      <c r="AC80" s="422">
        <v>2</v>
      </c>
      <c r="AD80" s="422">
        <v>2</v>
      </c>
      <c r="AE80" s="422">
        <v>35</v>
      </c>
      <c r="AF80" s="422">
        <v>8</v>
      </c>
      <c r="AG80" s="422">
        <v>51</v>
      </c>
      <c r="AH80" s="422">
        <v>0</v>
      </c>
      <c r="AI80" s="422">
        <v>82</v>
      </c>
      <c r="AJ80" s="422">
        <v>2</v>
      </c>
      <c r="AK80" s="422">
        <v>3</v>
      </c>
      <c r="AL80" s="422">
        <v>13</v>
      </c>
      <c r="AM80" s="422">
        <v>352</v>
      </c>
      <c r="AN80" s="422">
        <v>20</v>
      </c>
      <c r="AO80" s="422">
        <v>70</v>
      </c>
      <c r="AP80" s="422">
        <v>823</v>
      </c>
      <c r="AQ80" s="422">
        <v>858</v>
      </c>
      <c r="AR80" s="422">
        <v>259</v>
      </c>
      <c r="AS80" s="422">
        <v>512</v>
      </c>
      <c r="AT80" s="422">
        <v>228</v>
      </c>
      <c r="AU80" s="422">
        <v>30</v>
      </c>
      <c r="AV80" s="422">
        <v>19</v>
      </c>
      <c r="AW80" s="422">
        <v>119</v>
      </c>
      <c r="AX80" s="422">
        <v>790</v>
      </c>
      <c r="AY80" s="422">
        <v>48</v>
      </c>
      <c r="AZ80" s="422">
        <v>3489</v>
      </c>
      <c r="BA80" s="422">
        <v>3844</v>
      </c>
      <c r="BB80" s="422">
        <v>126</v>
      </c>
      <c r="BC80" s="422">
        <v>85</v>
      </c>
      <c r="BD80" s="422">
        <v>313</v>
      </c>
      <c r="BE80" s="422">
        <v>81</v>
      </c>
      <c r="BF80" s="422">
        <v>224</v>
      </c>
      <c r="BG80" s="422">
        <v>104</v>
      </c>
      <c r="BH80" s="422">
        <v>2265</v>
      </c>
      <c r="BI80" s="422">
        <v>2429</v>
      </c>
      <c r="BJ80" s="422">
        <v>0</v>
      </c>
      <c r="BK80" s="422">
        <v>0</v>
      </c>
      <c r="BL80" s="422">
        <v>122</v>
      </c>
      <c r="BM80" s="422">
        <v>1036</v>
      </c>
      <c r="BN80" s="422">
        <v>99</v>
      </c>
      <c r="BO80" s="422">
        <v>122</v>
      </c>
      <c r="BP80" s="422">
        <v>5</v>
      </c>
      <c r="BQ80" s="422">
        <v>0</v>
      </c>
      <c r="BR80" s="422">
        <v>0</v>
      </c>
      <c r="BS80" s="422">
        <v>0</v>
      </c>
      <c r="BT80" s="422">
        <v>11</v>
      </c>
      <c r="BU80" s="422">
        <v>774</v>
      </c>
      <c r="BV80" s="422">
        <v>1424</v>
      </c>
      <c r="BW80" s="422">
        <v>106</v>
      </c>
      <c r="BX80" s="422">
        <v>0</v>
      </c>
      <c r="BY80" s="422">
        <v>1</v>
      </c>
      <c r="BZ80" s="422">
        <v>19</v>
      </c>
      <c r="CA80" s="422">
        <v>3</v>
      </c>
      <c r="CB80" s="422">
        <v>7</v>
      </c>
      <c r="CC80" s="422">
        <v>52</v>
      </c>
      <c r="CD80" s="422">
        <v>2</v>
      </c>
      <c r="CE80" s="422">
        <v>0</v>
      </c>
      <c r="CF80" s="422">
        <v>6</v>
      </c>
      <c r="CG80" s="422">
        <v>3</v>
      </c>
      <c r="CH80" s="422">
        <v>1315</v>
      </c>
      <c r="CI80" s="422">
        <v>30</v>
      </c>
      <c r="CJ80" s="422">
        <v>160</v>
      </c>
      <c r="CK80" s="422">
        <v>773</v>
      </c>
      <c r="CL80" s="422">
        <v>48</v>
      </c>
      <c r="CM80" s="422">
        <v>218</v>
      </c>
      <c r="CN80" s="422">
        <v>269</v>
      </c>
      <c r="CO80" s="422">
        <v>447</v>
      </c>
      <c r="CP80" s="422">
        <v>140</v>
      </c>
      <c r="CQ80" s="422">
        <v>1</v>
      </c>
      <c r="CR80" s="422">
        <v>10985</v>
      </c>
      <c r="CS80" s="422">
        <v>49</v>
      </c>
      <c r="CT80" s="422">
        <v>130</v>
      </c>
      <c r="CU80" s="422">
        <v>67</v>
      </c>
      <c r="CV80" s="422">
        <v>44</v>
      </c>
      <c r="CW80" s="422">
        <v>202</v>
      </c>
      <c r="CX80" s="422">
        <v>97</v>
      </c>
      <c r="CY80" s="422">
        <v>261</v>
      </c>
      <c r="CZ80" s="422">
        <v>24</v>
      </c>
      <c r="DA80" s="423">
        <v>39585</v>
      </c>
      <c r="DB80" s="422">
        <v>142</v>
      </c>
      <c r="DC80" s="422">
        <v>6561</v>
      </c>
      <c r="DD80" s="422">
        <v>0</v>
      </c>
      <c r="DE80" s="422">
        <v>0</v>
      </c>
      <c r="DF80" s="422">
        <v>0</v>
      </c>
      <c r="DG80" s="422">
        <v>-225</v>
      </c>
      <c r="DH80" s="423">
        <v>6478</v>
      </c>
      <c r="DI80" s="423">
        <v>46063</v>
      </c>
      <c r="DJ80" s="423">
        <v>60220</v>
      </c>
      <c r="DK80" s="423">
        <v>66698</v>
      </c>
      <c r="DL80" s="423">
        <v>106283</v>
      </c>
      <c r="DM80" s="423">
        <v>-34525</v>
      </c>
      <c r="DN80" s="423">
        <v>32173</v>
      </c>
      <c r="DO80" s="423">
        <v>71758</v>
      </c>
      <c r="DQ80" s="433">
        <f t="shared" si="3"/>
        <v>0.74951696589453576</v>
      </c>
      <c r="DR80" s="428">
        <f t="shared" si="4"/>
        <v>0.25048303410546424</v>
      </c>
      <c r="DS80" s="434">
        <f t="shared" si="5"/>
        <v>1.2821637749746879E-3</v>
      </c>
    </row>
    <row r="81" spans="2:124" ht="20.100000000000001" customHeight="1" x14ac:dyDescent="0.4">
      <c r="B81" s="11">
        <v>26</v>
      </c>
      <c r="C81" s="8" t="s">
        <v>884</v>
      </c>
      <c r="D81" s="422">
        <v>4</v>
      </c>
      <c r="E81" s="422">
        <v>4</v>
      </c>
      <c r="F81" s="422">
        <v>0</v>
      </c>
      <c r="G81" s="422">
        <v>0</v>
      </c>
      <c r="H81" s="422">
        <v>2</v>
      </c>
      <c r="I81" s="422">
        <v>24</v>
      </c>
      <c r="J81" s="422">
        <v>0</v>
      </c>
      <c r="K81" s="422">
        <v>74</v>
      </c>
      <c r="L81" s="422">
        <v>1</v>
      </c>
      <c r="M81" s="422">
        <v>4</v>
      </c>
      <c r="N81" s="422">
        <v>1</v>
      </c>
      <c r="O81" s="422">
        <v>12</v>
      </c>
      <c r="P81" s="422">
        <v>0</v>
      </c>
      <c r="Q81" s="422">
        <v>0</v>
      </c>
      <c r="R81" s="422">
        <v>0</v>
      </c>
      <c r="S81" s="422">
        <v>18</v>
      </c>
      <c r="T81" s="422">
        <v>7</v>
      </c>
      <c r="U81" s="422">
        <v>12</v>
      </c>
      <c r="V81" s="422">
        <v>9</v>
      </c>
      <c r="W81" s="422">
        <v>3</v>
      </c>
      <c r="X81" s="422">
        <v>6</v>
      </c>
      <c r="Y81" s="422">
        <v>14</v>
      </c>
      <c r="Z81" s="422">
        <v>13</v>
      </c>
      <c r="AA81" s="422">
        <v>8</v>
      </c>
      <c r="AB81" s="422">
        <v>5</v>
      </c>
      <c r="AC81" s="422">
        <v>191</v>
      </c>
      <c r="AD81" s="422">
        <v>0</v>
      </c>
      <c r="AE81" s="422">
        <v>5</v>
      </c>
      <c r="AF81" s="422">
        <v>11</v>
      </c>
      <c r="AG81" s="422">
        <v>3</v>
      </c>
      <c r="AH81" s="422">
        <v>0</v>
      </c>
      <c r="AI81" s="422">
        <v>4</v>
      </c>
      <c r="AJ81" s="422">
        <v>6</v>
      </c>
      <c r="AK81" s="422">
        <v>0</v>
      </c>
      <c r="AL81" s="422">
        <v>2</v>
      </c>
      <c r="AM81" s="422">
        <v>21</v>
      </c>
      <c r="AN81" s="422">
        <v>1</v>
      </c>
      <c r="AO81" s="422">
        <v>0</v>
      </c>
      <c r="AP81" s="422">
        <v>151</v>
      </c>
      <c r="AQ81" s="422">
        <v>101</v>
      </c>
      <c r="AR81" s="422">
        <v>12</v>
      </c>
      <c r="AS81" s="422">
        <v>138</v>
      </c>
      <c r="AT81" s="422">
        <v>4</v>
      </c>
      <c r="AU81" s="422">
        <v>0</v>
      </c>
      <c r="AV81" s="422">
        <v>3</v>
      </c>
      <c r="AW81" s="422">
        <v>1</v>
      </c>
      <c r="AX81" s="422">
        <v>41</v>
      </c>
      <c r="AY81" s="422">
        <v>1</v>
      </c>
      <c r="AZ81" s="422">
        <v>25</v>
      </c>
      <c r="BA81" s="422">
        <v>18</v>
      </c>
      <c r="BB81" s="422">
        <v>0</v>
      </c>
      <c r="BC81" s="422">
        <v>0</v>
      </c>
      <c r="BD81" s="422">
        <v>101</v>
      </c>
      <c r="BE81" s="422">
        <v>1</v>
      </c>
      <c r="BF81" s="422">
        <v>0</v>
      </c>
      <c r="BG81" s="422">
        <v>6</v>
      </c>
      <c r="BH81" s="422">
        <v>6</v>
      </c>
      <c r="BI81" s="422">
        <v>35</v>
      </c>
      <c r="BJ81" s="422">
        <v>9</v>
      </c>
      <c r="BK81" s="422">
        <v>150</v>
      </c>
      <c r="BL81" s="422">
        <v>12</v>
      </c>
      <c r="BM81" s="422">
        <v>13</v>
      </c>
      <c r="BN81" s="422">
        <v>74</v>
      </c>
      <c r="BO81" s="422">
        <v>102</v>
      </c>
      <c r="BP81" s="422">
        <v>46</v>
      </c>
      <c r="BQ81" s="422">
        <v>0</v>
      </c>
      <c r="BR81" s="422">
        <v>0</v>
      </c>
      <c r="BS81" s="422">
        <v>0</v>
      </c>
      <c r="BT81" s="422">
        <v>16</v>
      </c>
      <c r="BU81" s="422">
        <v>16</v>
      </c>
      <c r="BV81" s="422">
        <v>0</v>
      </c>
      <c r="BW81" s="422">
        <v>0</v>
      </c>
      <c r="BX81" s="422">
        <v>0</v>
      </c>
      <c r="BY81" s="422">
        <v>0</v>
      </c>
      <c r="BZ81" s="422">
        <v>0</v>
      </c>
      <c r="CA81" s="422">
        <v>5</v>
      </c>
      <c r="CB81" s="422">
        <v>13</v>
      </c>
      <c r="CC81" s="422">
        <v>804</v>
      </c>
      <c r="CD81" s="422">
        <v>22</v>
      </c>
      <c r="CE81" s="422">
        <v>1</v>
      </c>
      <c r="CF81" s="422">
        <v>28</v>
      </c>
      <c r="CG81" s="422">
        <v>3</v>
      </c>
      <c r="CH81" s="422">
        <v>267</v>
      </c>
      <c r="CI81" s="422">
        <v>29</v>
      </c>
      <c r="CJ81" s="422">
        <v>249</v>
      </c>
      <c r="CK81" s="422">
        <v>21</v>
      </c>
      <c r="CL81" s="422">
        <v>12</v>
      </c>
      <c r="CM81" s="422">
        <v>13</v>
      </c>
      <c r="CN81" s="422">
        <v>8</v>
      </c>
      <c r="CO81" s="422">
        <v>145</v>
      </c>
      <c r="CP81" s="422">
        <v>195</v>
      </c>
      <c r="CQ81" s="422">
        <v>2</v>
      </c>
      <c r="CR81" s="422">
        <v>3</v>
      </c>
      <c r="CS81" s="422">
        <v>77</v>
      </c>
      <c r="CT81" s="422">
        <v>47</v>
      </c>
      <c r="CU81" s="422">
        <v>7</v>
      </c>
      <c r="CV81" s="422">
        <v>36</v>
      </c>
      <c r="CW81" s="422">
        <v>22</v>
      </c>
      <c r="CX81" s="422">
        <v>137</v>
      </c>
      <c r="CY81" s="422">
        <v>0</v>
      </c>
      <c r="CZ81" s="422">
        <v>90</v>
      </c>
      <c r="DA81" s="423">
        <v>3783</v>
      </c>
      <c r="DB81" s="422">
        <v>659</v>
      </c>
      <c r="DC81" s="422">
        <v>16924</v>
      </c>
      <c r="DD81" s="422">
        <v>0</v>
      </c>
      <c r="DE81" s="422">
        <v>0</v>
      </c>
      <c r="DF81" s="422">
        <v>0</v>
      </c>
      <c r="DG81" s="422">
        <v>-1</v>
      </c>
      <c r="DH81" s="423">
        <v>17582</v>
      </c>
      <c r="DI81" s="423">
        <v>21365</v>
      </c>
      <c r="DJ81" s="423">
        <v>1428</v>
      </c>
      <c r="DK81" s="423">
        <v>19010</v>
      </c>
      <c r="DL81" s="423">
        <v>22793</v>
      </c>
      <c r="DM81" s="423">
        <v>-21335</v>
      </c>
      <c r="DN81" s="423">
        <v>-2325</v>
      </c>
      <c r="DO81" s="423">
        <v>1458</v>
      </c>
      <c r="DQ81" s="433">
        <f t="shared" si="3"/>
        <v>0.99859583430844845</v>
      </c>
      <c r="DR81" s="428">
        <f t="shared" si="4"/>
        <v>1.404165691551551E-3</v>
      </c>
      <c r="DS81" s="434">
        <f t="shared" si="5"/>
        <v>3.3073220130577074E-3</v>
      </c>
    </row>
    <row r="82" spans="2:124" ht="20.100000000000001" customHeight="1" x14ac:dyDescent="0.4">
      <c r="B82" s="11">
        <v>27</v>
      </c>
      <c r="C82" s="8" t="s">
        <v>885</v>
      </c>
      <c r="D82" s="422">
        <v>0</v>
      </c>
      <c r="E82" s="422">
        <v>0</v>
      </c>
      <c r="F82" s="422">
        <v>0</v>
      </c>
      <c r="G82" s="422">
        <v>0</v>
      </c>
      <c r="H82" s="422">
        <v>10</v>
      </c>
      <c r="I82" s="422">
        <v>0</v>
      </c>
      <c r="J82" s="422">
        <v>0</v>
      </c>
      <c r="K82" s="422">
        <v>0</v>
      </c>
      <c r="L82" s="422">
        <v>48</v>
      </c>
      <c r="M82" s="422">
        <v>156</v>
      </c>
      <c r="N82" s="422">
        <v>0</v>
      </c>
      <c r="O82" s="422">
        <v>120</v>
      </c>
      <c r="P82" s="422">
        <v>1182</v>
      </c>
      <c r="Q82" s="422">
        <v>0</v>
      </c>
      <c r="R82" s="422">
        <v>0</v>
      </c>
      <c r="S82" s="422">
        <v>16</v>
      </c>
      <c r="T82" s="422">
        <v>2</v>
      </c>
      <c r="U82" s="422">
        <v>268</v>
      </c>
      <c r="V82" s="422">
        <v>1</v>
      </c>
      <c r="W82" s="422">
        <v>0</v>
      </c>
      <c r="X82" s="422">
        <v>0</v>
      </c>
      <c r="Y82" s="422">
        <v>375</v>
      </c>
      <c r="Z82" s="422">
        <v>0</v>
      </c>
      <c r="AA82" s="422">
        <v>250</v>
      </c>
      <c r="AB82" s="422">
        <v>17</v>
      </c>
      <c r="AC82" s="422">
        <v>0</v>
      </c>
      <c r="AD82" s="422">
        <v>228</v>
      </c>
      <c r="AE82" s="422">
        <v>1</v>
      </c>
      <c r="AF82" s="422">
        <v>0</v>
      </c>
      <c r="AG82" s="422">
        <v>18</v>
      </c>
      <c r="AH82" s="422">
        <v>0</v>
      </c>
      <c r="AI82" s="422">
        <v>0</v>
      </c>
      <c r="AJ82" s="422">
        <v>0</v>
      </c>
      <c r="AK82" s="422">
        <v>0</v>
      </c>
      <c r="AL82" s="422">
        <v>1173</v>
      </c>
      <c r="AM82" s="422">
        <v>60</v>
      </c>
      <c r="AN82" s="422">
        <v>26</v>
      </c>
      <c r="AO82" s="422">
        <v>5</v>
      </c>
      <c r="AP82" s="422">
        <v>85</v>
      </c>
      <c r="AQ82" s="422">
        <v>1451</v>
      </c>
      <c r="AR82" s="422">
        <v>59</v>
      </c>
      <c r="AS82" s="422">
        <v>2397</v>
      </c>
      <c r="AT82" s="422">
        <v>10</v>
      </c>
      <c r="AU82" s="422">
        <v>10</v>
      </c>
      <c r="AV82" s="422">
        <v>5</v>
      </c>
      <c r="AW82" s="422">
        <v>741</v>
      </c>
      <c r="AX82" s="422">
        <v>37</v>
      </c>
      <c r="AY82" s="422">
        <v>2</v>
      </c>
      <c r="AZ82" s="422">
        <v>2746</v>
      </c>
      <c r="BA82" s="422">
        <v>3</v>
      </c>
      <c r="BB82" s="422">
        <v>7</v>
      </c>
      <c r="BC82" s="422">
        <v>103</v>
      </c>
      <c r="BD82" s="422">
        <v>747</v>
      </c>
      <c r="BE82" s="422">
        <v>0</v>
      </c>
      <c r="BF82" s="422">
        <v>2920</v>
      </c>
      <c r="BG82" s="422">
        <v>761</v>
      </c>
      <c r="BH82" s="422">
        <v>32</v>
      </c>
      <c r="BI82" s="422">
        <v>41</v>
      </c>
      <c r="BJ82" s="422">
        <v>0</v>
      </c>
      <c r="BK82" s="422">
        <v>0</v>
      </c>
      <c r="BL82" s="422">
        <v>0</v>
      </c>
      <c r="BM82" s="422">
        <v>7</v>
      </c>
      <c r="BN82" s="422">
        <v>21</v>
      </c>
      <c r="BO82" s="422">
        <v>122</v>
      </c>
      <c r="BP82" s="422">
        <v>3</v>
      </c>
      <c r="BQ82" s="422">
        <v>0</v>
      </c>
      <c r="BR82" s="422">
        <v>0</v>
      </c>
      <c r="BS82" s="422">
        <v>0</v>
      </c>
      <c r="BT82" s="422">
        <v>0</v>
      </c>
      <c r="BU82" s="422">
        <v>8</v>
      </c>
      <c r="BV82" s="422">
        <v>0</v>
      </c>
      <c r="BW82" s="422">
        <v>2</v>
      </c>
      <c r="BX82" s="422">
        <v>1</v>
      </c>
      <c r="BY82" s="422">
        <v>0</v>
      </c>
      <c r="BZ82" s="422">
        <v>0</v>
      </c>
      <c r="CA82" s="422">
        <v>0</v>
      </c>
      <c r="CB82" s="422">
        <v>0</v>
      </c>
      <c r="CC82" s="422">
        <v>0</v>
      </c>
      <c r="CD82" s="422">
        <v>0</v>
      </c>
      <c r="CE82" s="422">
        <v>0</v>
      </c>
      <c r="CF82" s="422">
        <v>0</v>
      </c>
      <c r="CG82" s="422">
        <v>1</v>
      </c>
      <c r="CH82" s="422">
        <v>72</v>
      </c>
      <c r="CI82" s="422">
        <v>205</v>
      </c>
      <c r="CJ82" s="422">
        <v>776</v>
      </c>
      <c r="CK82" s="422">
        <v>242</v>
      </c>
      <c r="CL82" s="422">
        <v>135</v>
      </c>
      <c r="CM82" s="422">
        <v>33</v>
      </c>
      <c r="CN82" s="422">
        <v>43</v>
      </c>
      <c r="CO82" s="422">
        <v>25</v>
      </c>
      <c r="CP82" s="422">
        <v>0</v>
      </c>
      <c r="CQ82" s="422">
        <v>2</v>
      </c>
      <c r="CR82" s="422">
        <v>1007</v>
      </c>
      <c r="CS82" s="422">
        <v>7</v>
      </c>
      <c r="CT82" s="422">
        <v>77</v>
      </c>
      <c r="CU82" s="422">
        <v>199</v>
      </c>
      <c r="CV82" s="422">
        <v>9</v>
      </c>
      <c r="CW82" s="422">
        <v>57</v>
      </c>
      <c r="CX82" s="422">
        <v>8</v>
      </c>
      <c r="CY82" s="422">
        <v>0</v>
      </c>
      <c r="CZ82" s="422">
        <v>106</v>
      </c>
      <c r="DA82" s="423">
        <v>19281</v>
      </c>
      <c r="DB82" s="422">
        <v>103</v>
      </c>
      <c r="DC82" s="422">
        <v>339</v>
      </c>
      <c r="DD82" s="422">
        <v>0</v>
      </c>
      <c r="DE82" s="422">
        <v>0</v>
      </c>
      <c r="DF82" s="422">
        <v>0</v>
      </c>
      <c r="DG82" s="422">
        <v>-114</v>
      </c>
      <c r="DH82" s="423">
        <v>328</v>
      </c>
      <c r="DI82" s="423">
        <v>19609</v>
      </c>
      <c r="DJ82" s="423">
        <v>4440</v>
      </c>
      <c r="DK82" s="423">
        <v>4768</v>
      </c>
      <c r="DL82" s="423">
        <v>24049</v>
      </c>
      <c r="DM82" s="423">
        <v>-18281</v>
      </c>
      <c r="DN82" s="423">
        <v>-13513</v>
      </c>
      <c r="DO82" s="423">
        <v>5768</v>
      </c>
      <c r="DQ82" s="433">
        <f t="shared" si="3"/>
        <v>0.93227599571625275</v>
      </c>
      <c r="DR82" s="428">
        <f t="shared" si="4"/>
        <v>6.7724004283747252E-2</v>
      </c>
      <c r="DS82" s="434">
        <f t="shared" si="5"/>
        <v>6.6248059703767598E-5</v>
      </c>
    </row>
    <row r="83" spans="2:124" ht="20.100000000000001" customHeight="1" x14ac:dyDescent="0.4">
      <c r="B83" s="11">
        <v>28</v>
      </c>
      <c r="C83" s="8" t="s">
        <v>886</v>
      </c>
      <c r="D83" s="422">
        <v>0</v>
      </c>
      <c r="E83" s="422">
        <v>0</v>
      </c>
      <c r="F83" s="422">
        <v>0</v>
      </c>
      <c r="G83" s="422">
        <v>0</v>
      </c>
      <c r="H83" s="422">
        <v>1</v>
      </c>
      <c r="I83" s="422">
        <v>0</v>
      </c>
      <c r="J83" s="422">
        <v>0</v>
      </c>
      <c r="K83" s="422">
        <v>1</v>
      </c>
      <c r="L83" s="422">
        <v>0</v>
      </c>
      <c r="M83" s="422">
        <v>0</v>
      </c>
      <c r="N83" s="422">
        <v>0</v>
      </c>
      <c r="O83" s="422">
        <v>0</v>
      </c>
      <c r="P83" s="422">
        <v>0</v>
      </c>
      <c r="Q83" s="422">
        <v>0</v>
      </c>
      <c r="R83" s="422">
        <v>0</v>
      </c>
      <c r="S83" s="422">
        <v>0</v>
      </c>
      <c r="T83" s="422">
        <v>0</v>
      </c>
      <c r="U83" s="422">
        <v>0</v>
      </c>
      <c r="V83" s="422">
        <v>0</v>
      </c>
      <c r="W83" s="422">
        <v>0</v>
      </c>
      <c r="X83" s="422">
        <v>0</v>
      </c>
      <c r="Y83" s="422">
        <v>0</v>
      </c>
      <c r="Z83" s="422">
        <v>4</v>
      </c>
      <c r="AA83" s="422">
        <v>0</v>
      </c>
      <c r="AB83" s="422">
        <v>0</v>
      </c>
      <c r="AC83" s="422">
        <v>0</v>
      </c>
      <c r="AD83" s="422">
        <v>0</v>
      </c>
      <c r="AE83" s="422">
        <v>11300</v>
      </c>
      <c r="AF83" s="422">
        <v>0</v>
      </c>
      <c r="AG83" s="422">
        <v>14</v>
      </c>
      <c r="AH83" s="422">
        <v>0</v>
      </c>
      <c r="AI83" s="422">
        <v>0</v>
      </c>
      <c r="AJ83" s="422">
        <v>1</v>
      </c>
      <c r="AK83" s="422">
        <v>0</v>
      </c>
      <c r="AL83" s="422">
        <v>0</v>
      </c>
      <c r="AM83" s="422">
        <v>0</v>
      </c>
      <c r="AN83" s="422">
        <v>4</v>
      </c>
      <c r="AO83" s="422">
        <v>0</v>
      </c>
      <c r="AP83" s="422">
        <v>0</v>
      </c>
      <c r="AQ83" s="422">
        <v>0</v>
      </c>
      <c r="AR83" s="422">
        <v>0</v>
      </c>
      <c r="AS83" s="422">
        <v>0</v>
      </c>
      <c r="AT83" s="422">
        <v>0</v>
      </c>
      <c r="AU83" s="422">
        <v>0</v>
      </c>
      <c r="AV83" s="422">
        <v>0</v>
      </c>
      <c r="AW83" s="422">
        <v>0</v>
      </c>
      <c r="AX83" s="422">
        <v>0</v>
      </c>
      <c r="AY83" s="422">
        <v>0</v>
      </c>
      <c r="AZ83" s="422">
        <v>0</v>
      </c>
      <c r="BA83" s="422">
        <v>0</v>
      </c>
      <c r="BB83" s="422">
        <v>0</v>
      </c>
      <c r="BC83" s="422">
        <v>0</v>
      </c>
      <c r="BD83" s="422">
        <v>41</v>
      </c>
      <c r="BE83" s="422">
        <v>0</v>
      </c>
      <c r="BF83" s="422">
        <v>23713</v>
      </c>
      <c r="BG83" s="422">
        <v>13693</v>
      </c>
      <c r="BH83" s="422">
        <v>42923</v>
      </c>
      <c r="BI83" s="422">
        <v>21466</v>
      </c>
      <c r="BJ83" s="422">
        <v>0</v>
      </c>
      <c r="BK83" s="422">
        <v>0</v>
      </c>
      <c r="BL83" s="422">
        <v>0</v>
      </c>
      <c r="BM83" s="422">
        <v>12</v>
      </c>
      <c r="BN83" s="422">
        <v>0</v>
      </c>
      <c r="BO83" s="422">
        <v>0</v>
      </c>
      <c r="BP83" s="422">
        <v>0</v>
      </c>
      <c r="BQ83" s="422">
        <v>0</v>
      </c>
      <c r="BR83" s="422">
        <v>7</v>
      </c>
      <c r="BS83" s="422">
        <v>98</v>
      </c>
      <c r="BT83" s="422">
        <v>0</v>
      </c>
      <c r="BU83" s="422">
        <v>0</v>
      </c>
      <c r="BV83" s="422">
        <v>0</v>
      </c>
      <c r="BW83" s="422">
        <v>0</v>
      </c>
      <c r="BX83" s="422">
        <v>0</v>
      </c>
      <c r="BY83" s="422">
        <v>0</v>
      </c>
      <c r="BZ83" s="422">
        <v>0</v>
      </c>
      <c r="CA83" s="422">
        <v>0</v>
      </c>
      <c r="CB83" s="422">
        <v>0</v>
      </c>
      <c r="CC83" s="422">
        <v>0</v>
      </c>
      <c r="CD83" s="422">
        <v>0</v>
      </c>
      <c r="CE83" s="422">
        <v>0</v>
      </c>
      <c r="CF83" s="422">
        <v>0</v>
      </c>
      <c r="CG83" s="422">
        <v>0</v>
      </c>
      <c r="CH83" s="422">
        <v>5</v>
      </c>
      <c r="CI83" s="422">
        <v>0</v>
      </c>
      <c r="CJ83" s="422">
        <v>8</v>
      </c>
      <c r="CK83" s="422">
        <v>0</v>
      </c>
      <c r="CL83" s="422">
        <v>0</v>
      </c>
      <c r="CM83" s="422">
        <v>0</v>
      </c>
      <c r="CN83" s="422">
        <v>0</v>
      </c>
      <c r="CO83" s="422">
        <v>0</v>
      </c>
      <c r="CP83" s="422">
        <v>0</v>
      </c>
      <c r="CQ83" s="422">
        <v>0</v>
      </c>
      <c r="CR83" s="422">
        <v>0</v>
      </c>
      <c r="CS83" s="422">
        <v>0</v>
      </c>
      <c r="CT83" s="422">
        <v>0</v>
      </c>
      <c r="CU83" s="422">
        <v>0</v>
      </c>
      <c r="CV83" s="422">
        <v>0</v>
      </c>
      <c r="CW83" s="422">
        <v>0</v>
      </c>
      <c r="CX83" s="422">
        <v>0</v>
      </c>
      <c r="CY83" s="422">
        <v>0</v>
      </c>
      <c r="CZ83" s="422">
        <v>57</v>
      </c>
      <c r="DA83" s="423">
        <v>113348</v>
      </c>
      <c r="DB83" s="422">
        <v>0</v>
      </c>
      <c r="DC83" s="422">
        <v>17</v>
      </c>
      <c r="DD83" s="422">
        <v>0</v>
      </c>
      <c r="DE83" s="422">
        <v>0</v>
      </c>
      <c r="DF83" s="422">
        <v>0</v>
      </c>
      <c r="DG83" s="422">
        <v>-852</v>
      </c>
      <c r="DH83" s="423">
        <v>-835</v>
      </c>
      <c r="DI83" s="423">
        <v>112513</v>
      </c>
      <c r="DJ83" s="423">
        <v>9101</v>
      </c>
      <c r="DK83" s="423">
        <v>8266</v>
      </c>
      <c r="DL83" s="423">
        <v>121614</v>
      </c>
      <c r="DM83" s="423">
        <v>-45083</v>
      </c>
      <c r="DN83" s="423">
        <v>-36817</v>
      </c>
      <c r="DO83" s="423">
        <v>76531</v>
      </c>
      <c r="DQ83" s="433">
        <f t="shared" si="3"/>
        <v>0.40069147565170249</v>
      </c>
      <c r="DR83" s="428">
        <f t="shared" si="4"/>
        <v>0.59930852434829751</v>
      </c>
      <c r="DS83" s="434">
        <f t="shared" si="5"/>
        <v>3.3221740854396733E-6</v>
      </c>
    </row>
    <row r="84" spans="2:124" ht="20.100000000000001" customHeight="1" x14ac:dyDescent="0.4">
      <c r="B84" s="11">
        <v>29</v>
      </c>
      <c r="C84" s="8" t="s">
        <v>179</v>
      </c>
      <c r="D84" s="422">
        <v>0</v>
      </c>
      <c r="E84" s="422">
        <v>5</v>
      </c>
      <c r="F84" s="422">
        <v>0</v>
      </c>
      <c r="G84" s="422">
        <v>0</v>
      </c>
      <c r="H84" s="422">
        <v>0</v>
      </c>
      <c r="I84" s="422">
        <v>0</v>
      </c>
      <c r="J84" s="422">
        <v>0</v>
      </c>
      <c r="K84" s="422">
        <v>0</v>
      </c>
      <c r="L84" s="422">
        <v>0</v>
      </c>
      <c r="M84" s="422">
        <v>0</v>
      </c>
      <c r="N84" s="422">
        <v>0</v>
      </c>
      <c r="O84" s="422">
        <v>0</v>
      </c>
      <c r="P84" s="422">
        <v>16</v>
      </c>
      <c r="Q84" s="422">
        <v>0</v>
      </c>
      <c r="R84" s="422">
        <v>0</v>
      </c>
      <c r="S84" s="422">
        <v>0</v>
      </c>
      <c r="T84" s="422">
        <v>0</v>
      </c>
      <c r="U84" s="422">
        <v>25</v>
      </c>
      <c r="V84" s="422">
        <v>0</v>
      </c>
      <c r="W84" s="422">
        <v>0</v>
      </c>
      <c r="X84" s="422">
        <v>0</v>
      </c>
      <c r="Y84" s="422">
        <v>4</v>
      </c>
      <c r="Z84" s="422">
        <v>0</v>
      </c>
      <c r="AA84" s="422">
        <v>4</v>
      </c>
      <c r="AB84" s="422">
        <v>0</v>
      </c>
      <c r="AC84" s="422">
        <v>0</v>
      </c>
      <c r="AD84" s="422">
        <v>0</v>
      </c>
      <c r="AE84" s="422">
        <v>4</v>
      </c>
      <c r="AF84" s="422">
        <v>86</v>
      </c>
      <c r="AG84" s="422">
        <v>0</v>
      </c>
      <c r="AH84" s="422">
        <v>0</v>
      </c>
      <c r="AI84" s="422">
        <v>0</v>
      </c>
      <c r="AJ84" s="422">
        <v>0</v>
      </c>
      <c r="AK84" s="422">
        <v>0</v>
      </c>
      <c r="AL84" s="422">
        <v>0</v>
      </c>
      <c r="AM84" s="422">
        <v>0</v>
      </c>
      <c r="AN84" s="422">
        <v>1</v>
      </c>
      <c r="AO84" s="422">
        <v>0</v>
      </c>
      <c r="AP84" s="422">
        <v>6</v>
      </c>
      <c r="AQ84" s="422">
        <v>21</v>
      </c>
      <c r="AR84" s="422">
        <v>248</v>
      </c>
      <c r="AS84" s="422">
        <v>12339</v>
      </c>
      <c r="AT84" s="422">
        <v>283</v>
      </c>
      <c r="AU84" s="422">
        <v>0</v>
      </c>
      <c r="AV84" s="422">
        <v>6</v>
      </c>
      <c r="AW84" s="422">
        <v>69</v>
      </c>
      <c r="AX84" s="422">
        <v>137</v>
      </c>
      <c r="AY84" s="422">
        <v>0</v>
      </c>
      <c r="AZ84" s="422">
        <v>0</v>
      </c>
      <c r="BA84" s="422">
        <v>25</v>
      </c>
      <c r="BB84" s="422">
        <v>0</v>
      </c>
      <c r="BC84" s="422">
        <v>0</v>
      </c>
      <c r="BD84" s="422">
        <v>28</v>
      </c>
      <c r="BE84" s="422">
        <v>1</v>
      </c>
      <c r="BF84" s="422">
        <v>4339</v>
      </c>
      <c r="BG84" s="422">
        <v>321</v>
      </c>
      <c r="BH84" s="422">
        <v>182</v>
      </c>
      <c r="BI84" s="422">
        <v>432</v>
      </c>
      <c r="BJ84" s="422">
        <v>0</v>
      </c>
      <c r="BK84" s="422">
        <v>0</v>
      </c>
      <c r="BL84" s="422">
        <v>0</v>
      </c>
      <c r="BM84" s="422">
        <v>23</v>
      </c>
      <c r="BN84" s="422">
        <v>42</v>
      </c>
      <c r="BO84" s="422">
        <v>75</v>
      </c>
      <c r="BP84" s="422">
        <v>1</v>
      </c>
      <c r="BQ84" s="422">
        <v>0</v>
      </c>
      <c r="BR84" s="422">
        <v>0</v>
      </c>
      <c r="BS84" s="422">
        <v>0</v>
      </c>
      <c r="BT84" s="422">
        <v>0</v>
      </c>
      <c r="BU84" s="422">
        <v>8</v>
      </c>
      <c r="BV84" s="422">
        <v>0</v>
      </c>
      <c r="BW84" s="422">
        <v>4</v>
      </c>
      <c r="BX84" s="422">
        <v>0</v>
      </c>
      <c r="BY84" s="422">
        <v>0</v>
      </c>
      <c r="BZ84" s="422">
        <v>0</v>
      </c>
      <c r="CA84" s="422">
        <v>1</v>
      </c>
      <c r="CB84" s="422">
        <v>0</v>
      </c>
      <c r="CC84" s="422">
        <v>0</v>
      </c>
      <c r="CD84" s="422">
        <v>0</v>
      </c>
      <c r="CE84" s="422">
        <v>0</v>
      </c>
      <c r="CF84" s="422">
        <v>0</v>
      </c>
      <c r="CG84" s="422">
        <v>0</v>
      </c>
      <c r="CH84" s="422">
        <v>44</v>
      </c>
      <c r="CI84" s="422">
        <v>48</v>
      </c>
      <c r="CJ84" s="422">
        <v>3</v>
      </c>
      <c r="CK84" s="422">
        <v>124</v>
      </c>
      <c r="CL84" s="422">
        <v>12</v>
      </c>
      <c r="CM84" s="422">
        <v>151</v>
      </c>
      <c r="CN84" s="422">
        <v>124</v>
      </c>
      <c r="CO84" s="422">
        <v>15</v>
      </c>
      <c r="CP84" s="422">
        <v>0</v>
      </c>
      <c r="CQ84" s="422">
        <v>0</v>
      </c>
      <c r="CR84" s="422">
        <v>0</v>
      </c>
      <c r="CS84" s="422">
        <v>7</v>
      </c>
      <c r="CT84" s="422">
        <v>107</v>
      </c>
      <c r="CU84" s="422">
        <v>533</v>
      </c>
      <c r="CV84" s="422">
        <v>0</v>
      </c>
      <c r="CW84" s="422">
        <v>1</v>
      </c>
      <c r="CX84" s="422">
        <v>21</v>
      </c>
      <c r="CY84" s="422">
        <v>0</v>
      </c>
      <c r="CZ84" s="422">
        <v>95</v>
      </c>
      <c r="DA84" s="423">
        <v>20021</v>
      </c>
      <c r="DB84" s="422">
        <v>48</v>
      </c>
      <c r="DC84" s="422">
        <v>281</v>
      </c>
      <c r="DD84" s="422">
        <v>0</v>
      </c>
      <c r="DE84" s="422">
        <v>0</v>
      </c>
      <c r="DF84" s="422">
        <v>0</v>
      </c>
      <c r="DG84" s="422">
        <v>77</v>
      </c>
      <c r="DH84" s="423">
        <v>406</v>
      </c>
      <c r="DI84" s="423">
        <v>20427</v>
      </c>
      <c r="DJ84" s="423">
        <v>13799</v>
      </c>
      <c r="DK84" s="423">
        <v>14205</v>
      </c>
      <c r="DL84" s="423">
        <v>34226</v>
      </c>
      <c r="DM84" s="423">
        <v>-20388</v>
      </c>
      <c r="DN84" s="423">
        <v>-6183</v>
      </c>
      <c r="DO84" s="423">
        <v>13838</v>
      </c>
      <c r="DQ84" s="433">
        <f t="shared" si="3"/>
        <v>0.99809076222646498</v>
      </c>
      <c r="DR84" s="428">
        <f t="shared" si="4"/>
        <v>1.9092377735350219E-3</v>
      </c>
      <c r="DS84" s="434">
        <f t="shared" si="5"/>
        <v>5.491358341226754E-5</v>
      </c>
    </row>
    <row r="85" spans="2:124" ht="20.100000000000001" customHeight="1" x14ac:dyDescent="0.4">
      <c r="B85" s="11">
        <v>30</v>
      </c>
      <c r="C85" s="8" t="s">
        <v>184</v>
      </c>
      <c r="D85" s="422">
        <v>171</v>
      </c>
      <c r="E85" s="422">
        <v>152</v>
      </c>
      <c r="F85" s="422">
        <v>103</v>
      </c>
      <c r="G85" s="422">
        <v>70</v>
      </c>
      <c r="H85" s="422">
        <v>0</v>
      </c>
      <c r="I85" s="422">
        <v>4</v>
      </c>
      <c r="J85" s="422">
        <v>0</v>
      </c>
      <c r="K85" s="422">
        <v>0</v>
      </c>
      <c r="L85" s="422">
        <v>0</v>
      </c>
      <c r="M85" s="422">
        <v>0</v>
      </c>
      <c r="N85" s="422">
        <v>0</v>
      </c>
      <c r="O85" s="422">
        <v>20</v>
      </c>
      <c r="P85" s="422">
        <v>5</v>
      </c>
      <c r="Q85" s="422">
        <v>147</v>
      </c>
      <c r="R85" s="422">
        <v>0</v>
      </c>
      <c r="S85" s="422">
        <v>0</v>
      </c>
      <c r="T85" s="422">
        <v>9</v>
      </c>
      <c r="U85" s="422">
        <v>39</v>
      </c>
      <c r="V85" s="422">
        <v>318</v>
      </c>
      <c r="W85" s="422">
        <v>0</v>
      </c>
      <c r="X85" s="422">
        <v>1</v>
      </c>
      <c r="Y85" s="422">
        <v>235</v>
      </c>
      <c r="Z85" s="422">
        <v>193</v>
      </c>
      <c r="AA85" s="422">
        <v>10</v>
      </c>
      <c r="AB85" s="422">
        <v>15</v>
      </c>
      <c r="AC85" s="422">
        <v>0</v>
      </c>
      <c r="AD85" s="422">
        <v>74</v>
      </c>
      <c r="AE85" s="422">
        <v>1099</v>
      </c>
      <c r="AF85" s="422">
        <v>331</v>
      </c>
      <c r="AG85" s="422">
        <v>775</v>
      </c>
      <c r="AH85" s="422">
        <v>0</v>
      </c>
      <c r="AI85" s="422">
        <v>33</v>
      </c>
      <c r="AJ85" s="422">
        <v>281</v>
      </c>
      <c r="AK85" s="422">
        <v>0</v>
      </c>
      <c r="AL85" s="422">
        <v>110</v>
      </c>
      <c r="AM85" s="422">
        <v>244</v>
      </c>
      <c r="AN85" s="422">
        <v>108</v>
      </c>
      <c r="AO85" s="422">
        <v>284</v>
      </c>
      <c r="AP85" s="422">
        <v>1120</v>
      </c>
      <c r="AQ85" s="422">
        <v>76</v>
      </c>
      <c r="AR85" s="422">
        <v>453</v>
      </c>
      <c r="AS85" s="422">
        <v>1220</v>
      </c>
      <c r="AT85" s="422">
        <v>176</v>
      </c>
      <c r="AU85" s="422">
        <v>6</v>
      </c>
      <c r="AV85" s="422">
        <v>24</v>
      </c>
      <c r="AW85" s="422">
        <v>995</v>
      </c>
      <c r="AX85" s="422">
        <v>137</v>
      </c>
      <c r="AY85" s="422">
        <v>24</v>
      </c>
      <c r="AZ85" s="422">
        <v>414</v>
      </c>
      <c r="BA85" s="422">
        <v>340</v>
      </c>
      <c r="BB85" s="422">
        <v>16</v>
      </c>
      <c r="BC85" s="422">
        <v>2</v>
      </c>
      <c r="BD85" s="422">
        <v>107</v>
      </c>
      <c r="BE85" s="422">
        <v>0</v>
      </c>
      <c r="BF85" s="422">
        <v>7268</v>
      </c>
      <c r="BG85" s="422">
        <v>6289</v>
      </c>
      <c r="BH85" s="422">
        <v>4366</v>
      </c>
      <c r="BI85" s="422">
        <v>6987</v>
      </c>
      <c r="BJ85" s="422">
        <v>5</v>
      </c>
      <c r="BK85" s="422">
        <v>3</v>
      </c>
      <c r="BL85" s="422">
        <v>432</v>
      </c>
      <c r="BM85" s="422">
        <v>0</v>
      </c>
      <c r="BN85" s="422">
        <v>80</v>
      </c>
      <c r="BO85" s="422">
        <v>48</v>
      </c>
      <c r="BP85" s="422">
        <v>1</v>
      </c>
      <c r="BQ85" s="422">
        <v>0</v>
      </c>
      <c r="BR85" s="422">
        <v>0</v>
      </c>
      <c r="BS85" s="422">
        <v>0</v>
      </c>
      <c r="BT85" s="422">
        <v>0</v>
      </c>
      <c r="BU85" s="422">
        <v>0</v>
      </c>
      <c r="BV85" s="422">
        <v>0</v>
      </c>
      <c r="BW85" s="422">
        <v>0</v>
      </c>
      <c r="BX85" s="422">
        <v>0</v>
      </c>
      <c r="BY85" s="422">
        <v>0</v>
      </c>
      <c r="BZ85" s="422">
        <v>0</v>
      </c>
      <c r="CA85" s="422">
        <v>0</v>
      </c>
      <c r="CB85" s="422">
        <v>0</v>
      </c>
      <c r="CC85" s="422">
        <v>0</v>
      </c>
      <c r="CD85" s="422">
        <v>0</v>
      </c>
      <c r="CE85" s="422">
        <v>0</v>
      </c>
      <c r="CF85" s="422">
        <v>0</v>
      </c>
      <c r="CG85" s="422">
        <v>5</v>
      </c>
      <c r="CH85" s="422">
        <v>45</v>
      </c>
      <c r="CI85" s="422">
        <v>506</v>
      </c>
      <c r="CJ85" s="422">
        <v>52</v>
      </c>
      <c r="CK85" s="422">
        <v>29</v>
      </c>
      <c r="CL85" s="422">
        <v>0</v>
      </c>
      <c r="CM85" s="422">
        <v>0</v>
      </c>
      <c r="CN85" s="422">
        <v>1</v>
      </c>
      <c r="CO85" s="422">
        <v>0</v>
      </c>
      <c r="CP85" s="422">
        <v>0</v>
      </c>
      <c r="CQ85" s="422">
        <v>0</v>
      </c>
      <c r="CR85" s="422">
        <v>43</v>
      </c>
      <c r="CS85" s="422">
        <v>1</v>
      </c>
      <c r="CT85" s="422">
        <v>4</v>
      </c>
      <c r="CU85" s="422">
        <v>36</v>
      </c>
      <c r="CV85" s="422">
        <v>3</v>
      </c>
      <c r="CW85" s="422">
        <v>79</v>
      </c>
      <c r="CX85" s="422">
        <v>64</v>
      </c>
      <c r="CY85" s="422">
        <v>127</v>
      </c>
      <c r="CZ85" s="422">
        <v>129</v>
      </c>
      <c r="DA85" s="423">
        <v>36544</v>
      </c>
      <c r="DB85" s="422">
        <v>52</v>
      </c>
      <c r="DC85" s="422">
        <v>1922</v>
      </c>
      <c r="DD85" s="422">
        <v>0</v>
      </c>
      <c r="DE85" s="422">
        <v>0</v>
      </c>
      <c r="DF85" s="422">
        <v>0</v>
      </c>
      <c r="DG85" s="422">
        <v>-699</v>
      </c>
      <c r="DH85" s="423">
        <v>1275</v>
      </c>
      <c r="DI85" s="423">
        <v>37819</v>
      </c>
      <c r="DJ85" s="423">
        <v>22757</v>
      </c>
      <c r="DK85" s="423">
        <v>24032</v>
      </c>
      <c r="DL85" s="423">
        <v>60576</v>
      </c>
      <c r="DM85" s="423">
        <v>-37037</v>
      </c>
      <c r="DN85" s="423">
        <v>-13005</v>
      </c>
      <c r="DO85" s="423">
        <v>23539</v>
      </c>
      <c r="DQ85" s="433">
        <f t="shared" si="3"/>
        <v>0.97932256273301777</v>
      </c>
      <c r="DR85" s="428">
        <f t="shared" si="4"/>
        <v>2.0677437266982235E-2</v>
      </c>
      <c r="DS85" s="434">
        <f t="shared" si="5"/>
        <v>3.7560109365970893E-4</v>
      </c>
    </row>
    <row r="86" spans="2:124" ht="20.100000000000001" customHeight="1" x14ac:dyDescent="0.4">
      <c r="B86" s="11">
        <v>31</v>
      </c>
      <c r="C86" s="8" t="s">
        <v>887</v>
      </c>
      <c r="D86" s="422">
        <v>0</v>
      </c>
      <c r="E86" s="422">
        <v>0</v>
      </c>
      <c r="F86" s="422">
        <v>0</v>
      </c>
      <c r="G86" s="422">
        <v>0</v>
      </c>
      <c r="H86" s="422">
        <v>0</v>
      </c>
      <c r="I86" s="422">
        <v>0</v>
      </c>
      <c r="J86" s="422">
        <v>0</v>
      </c>
      <c r="K86" s="422">
        <v>0</v>
      </c>
      <c r="L86" s="422">
        <v>0</v>
      </c>
      <c r="M86" s="422">
        <v>0</v>
      </c>
      <c r="N86" s="422">
        <v>0</v>
      </c>
      <c r="O86" s="422">
        <v>0</v>
      </c>
      <c r="P86" s="422">
        <v>0</v>
      </c>
      <c r="Q86" s="422">
        <v>0</v>
      </c>
      <c r="R86" s="422">
        <v>0</v>
      </c>
      <c r="S86" s="422">
        <v>0</v>
      </c>
      <c r="T86" s="422">
        <v>0</v>
      </c>
      <c r="U86" s="422">
        <v>0</v>
      </c>
      <c r="V86" s="422">
        <v>0</v>
      </c>
      <c r="W86" s="422">
        <v>0</v>
      </c>
      <c r="X86" s="422">
        <v>0</v>
      </c>
      <c r="Y86" s="422">
        <v>2</v>
      </c>
      <c r="Z86" s="422">
        <v>0</v>
      </c>
      <c r="AA86" s="422">
        <v>0</v>
      </c>
      <c r="AB86" s="422">
        <v>0</v>
      </c>
      <c r="AC86" s="422">
        <v>0</v>
      </c>
      <c r="AD86" s="422">
        <v>0</v>
      </c>
      <c r="AE86" s="422">
        <v>0</v>
      </c>
      <c r="AF86" s="422">
        <v>0</v>
      </c>
      <c r="AG86" s="422">
        <v>0</v>
      </c>
      <c r="AH86" s="422">
        <v>0</v>
      </c>
      <c r="AI86" s="422">
        <v>69281</v>
      </c>
      <c r="AJ86" s="422">
        <v>2157</v>
      </c>
      <c r="AK86" s="422">
        <v>-113</v>
      </c>
      <c r="AL86" s="422">
        <v>0</v>
      </c>
      <c r="AM86" s="422">
        <v>-53</v>
      </c>
      <c r="AN86" s="422">
        <v>-77</v>
      </c>
      <c r="AO86" s="422">
        <v>-18</v>
      </c>
      <c r="AP86" s="422">
        <v>-155</v>
      </c>
      <c r="AQ86" s="422">
        <v>-35</v>
      </c>
      <c r="AR86" s="422">
        <v>0</v>
      </c>
      <c r="AS86" s="422">
        <v>-2</v>
      </c>
      <c r="AT86" s="422">
        <v>-11</v>
      </c>
      <c r="AU86" s="422">
        <v>-2</v>
      </c>
      <c r="AV86" s="422">
        <v>0</v>
      </c>
      <c r="AW86" s="422">
        <v>-68</v>
      </c>
      <c r="AX86" s="422">
        <v>-4</v>
      </c>
      <c r="AY86" s="422">
        <v>0</v>
      </c>
      <c r="AZ86" s="422">
        <v>-31</v>
      </c>
      <c r="BA86" s="422">
        <v>-33</v>
      </c>
      <c r="BB86" s="422">
        <v>-18</v>
      </c>
      <c r="BC86" s="422">
        <v>-1</v>
      </c>
      <c r="BD86" s="422">
        <v>-1</v>
      </c>
      <c r="BE86" s="422">
        <v>0</v>
      </c>
      <c r="BF86" s="422">
        <v>0</v>
      </c>
      <c r="BG86" s="422">
        <v>-156</v>
      </c>
      <c r="BH86" s="422">
        <v>-62</v>
      </c>
      <c r="BI86" s="422">
        <v>-33</v>
      </c>
      <c r="BJ86" s="422">
        <v>0</v>
      </c>
      <c r="BK86" s="422">
        <v>0</v>
      </c>
      <c r="BL86" s="422">
        <v>0</v>
      </c>
      <c r="BM86" s="422">
        <v>0</v>
      </c>
      <c r="BN86" s="422">
        <v>0</v>
      </c>
      <c r="BO86" s="422">
        <v>0</v>
      </c>
      <c r="BP86" s="422">
        <v>0</v>
      </c>
      <c r="BQ86" s="422">
        <v>0</v>
      </c>
      <c r="BR86" s="422">
        <v>0</v>
      </c>
      <c r="BS86" s="422">
        <v>0</v>
      </c>
      <c r="BT86" s="422">
        <v>0</v>
      </c>
      <c r="BU86" s="422">
        <v>0</v>
      </c>
      <c r="BV86" s="422">
        <v>0</v>
      </c>
      <c r="BW86" s="422">
        <v>0</v>
      </c>
      <c r="BX86" s="422">
        <v>0</v>
      </c>
      <c r="BY86" s="422">
        <v>0</v>
      </c>
      <c r="BZ86" s="422">
        <v>0</v>
      </c>
      <c r="CA86" s="422">
        <v>0</v>
      </c>
      <c r="CB86" s="422">
        <v>0</v>
      </c>
      <c r="CC86" s="422">
        <v>0</v>
      </c>
      <c r="CD86" s="422">
        <v>0</v>
      </c>
      <c r="CE86" s="422">
        <v>0</v>
      </c>
      <c r="CF86" s="422">
        <v>0</v>
      </c>
      <c r="CG86" s="422">
        <v>0</v>
      </c>
      <c r="CH86" s="422">
        <v>0</v>
      </c>
      <c r="CI86" s="422">
        <v>0</v>
      </c>
      <c r="CJ86" s="422">
        <v>0</v>
      </c>
      <c r="CK86" s="422">
        <v>0</v>
      </c>
      <c r="CL86" s="422">
        <v>0</v>
      </c>
      <c r="CM86" s="422">
        <v>0</v>
      </c>
      <c r="CN86" s="422">
        <v>0</v>
      </c>
      <c r="CO86" s="422">
        <v>0</v>
      </c>
      <c r="CP86" s="422">
        <v>0</v>
      </c>
      <c r="CQ86" s="422">
        <v>0</v>
      </c>
      <c r="CR86" s="422">
        <v>0</v>
      </c>
      <c r="CS86" s="422">
        <v>0</v>
      </c>
      <c r="CT86" s="422">
        <v>0</v>
      </c>
      <c r="CU86" s="422">
        <v>0</v>
      </c>
      <c r="CV86" s="422">
        <v>0</v>
      </c>
      <c r="CW86" s="422">
        <v>0</v>
      </c>
      <c r="CX86" s="422">
        <v>0</v>
      </c>
      <c r="CY86" s="422">
        <v>0</v>
      </c>
      <c r="CZ86" s="422">
        <v>0</v>
      </c>
      <c r="DA86" s="423">
        <v>70567</v>
      </c>
      <c r="DB86" s="422">
        <v>0</v>
      </c>
      <c r="DC86" s="422">
        <v>-678</v>
      </c>
      <c r="DD86" s="422">
        <v>0</v>
      </c>
      <c r="DE86" s="422">
        <v>2205</v>
      </c>
      <c r="DF86" s="422">
        <v>0</v>
      </c>
      <c r="DG86" s="422">
        <v>-2</v>
      </c>
      <c r="DH86" s="423">
        <v>1525</v>
      </c>
      <c r="DI86" s="423">
        <v>72092</v>
      </c>
      <c r="DJ86" s="423">
        <v>0</v>
      </c>
      <c r="DK86" s="423">
        <v>1525</v>
      </c>
      <c r="DL86" s="423">
        <v>72092</v>
      </c>
      <c r="DM86" s="423">
        <v>-72092</v>
      </c>
      <c r="DN86" s="423">
        <v>-70567</v>
      </c>
      <c r="DO86" s="423">
        <v>0</v>
      </c>
      <c r="DQ86" s="433">
        <f t="shared" si="3"/>
        <v>1</v>
      </c>
      <c r="DR86" s="428">
        <f t="shared" si="4"/>
        <v>0</v>
      </c>
      <c r="DS86" s="434">
        <f t="shared" si="5"/>
        <v>-1.324961194075352E-4</v>
      </c>
      <c r="DT86" s="2"/>
    </row>
    <row r="87" spans="2:124" ht="20.100000000000001" customHeight="1" x14ac:dyDescent="0.4">
      <c r="B87" s="11">
        <v>32</v>
      </c>
      <c r="C87" s="8" t="s">
        <v>888</v>
      </c>
      <c r="D87" s="422">
        <v>0</v>
      </c>
      <c r="E87" s="422">
        <v>3</v>
      </c>
      <c r="F87" s="422">
        <v>0</v>
      </c>
      <c r="G87" s="422">
        <v>0</v>
      </c>
      <c r="H87" s="422">
        <v>0</v>
      </c>
      <c r="I87" s="422">
        <v>6</v>
      </c>
      <c r="J87" s="422">
        <v>0</v>
      </c>
      <c r="K87" s="422">
        <v>22</v>
      </c>
      <c r="L87" s="422">
        <v>0</v>
      </c>
      <c r="M87" s="422">
        <v>0</v>
      </c>
      <c r="N87" s="422">
        <v>0</v>
      </c>
      <c r="O87" s="422">
        <v>0</v>
      </c>
      <c r="P87" s="422">
        <v>0</v>
      </c>
      <c r="Q87" s="422">
        <v>0</v>
      </c>
      <c r="R87" s="422">
        <v>0</v>
      </c>
      <c r="S87" s="422">
        <v>5</v>
      </c>
      <c r="T87" s="422">
        <v>30</v>
      </c>
      <c r="U87" s="422">
        <v>240</v>
      </c>
      <c r="V87" s="422">
        <v>0</v>
      </c>
      <c r="W87" s="422">
        <v>0</v>
      </c>
      <c r="X87" s="422">
        <v>0</v>
      </c>
      <c r="Y87" s="422">
        <v>0</v>
      </c>
      <c r="Z87" s="422">
        <v>0</v>
      </c>
      <c r="AA87" s="422">
        <v>104</v>
      </c>
      <c r="AB87" s="422">
        <v>133</v>
      </c>
      <c r="AC87" s="422">
        <v>0</v>
      </c>
      <c r="AD87" s="422">
        <v>0</v>
      </c>
      <c r="AE87" s="422">
        <v>716</v>
      </c>
      <c r="AF87" s="422">
        <v>0</v>
      </c>
      <c r="AG87" s="422">
        <v>40</v>
      </c>
      <c r="AH87" s="422">
        <v>0</v>
      </c>
      <c r="AI87" s="422">
        <v>7924</v>
      </c>
      <c r="AJ87" s="422">
        <v>1973</v>
      </c>
      <c r="AK87" s="422">
        <v>13476</v>
      </c>
      <c r="AL87" s="422">
        <v>75</v>
      </c>
      <c r="AM87" s="422">
        <v>13948</v>
      </c>
      <c r="AN87" s="422">
        <v>3731</v>
      </c>
      <c r="AO87" s="422">
        <v>1097</v>
      </c>
      <c r="AP87" s="422">
        <v>9685</v>
      </c>
      <c r="AQ87" s="422">
        <v>734</v>
      </c>
      <c r="AR87" s="422">
        <v>2</v>
      </c>
      <c r="AS87" s="422">
        <v>2336</v>
      </c>
      <c r="AT87" s="422">
        <v>1723</v>
      </c>
      <c r="AU87" s="422">
        <v>106</v>
      </c>
      <c r="AV87" s="422">
        <v>47</v>
      </c>
      <c r="AW87" s="422">
        <v>1119</v>
      </c>
      <c r="AX87" s="422">
        <v>543</v>
      </c>
      <c r="AY87" s="422">
        <v>46</v>
      </c>
      <c r="AZ87" s="422">
        <v>8653</v>
      </c>
      <c r="BA87" s="422">
        <v>4533</v>
      </c>
      <c r="BB87" s="422">
        <v>1249</v>
      </c>
      <c r="BC87" s="422">
        <v>97</v>
      </c>
      <c r="BD87" s="422">
        <v>200</v>
      </c>
      <c r="BE87" s="422">
        <v>0</v>
      </c>
      <c r="BF87" s="422">
        <v>15695</v>
      </c>
      <c r="BG87" s="422">
        <v>5402</v>
      </c>
      <c r="BH87" s="422">
        <v>13952</v>
      </c>
      <c r="BI87" s="422">
        <v>17666</v>
      </c>
      <c r="BJ87" s="422">
        <v>0</v>
      </c>
      <c r="BK87" s="422">
        <v>0</v>
      </c>
      <c r="BL87" s="422">
        <v>0</v>
      </c>
      <c r="BM87" s="422">
        <v>0</v>
      </c>
      <c r="BN87" s="422">
        <v>0</v>
      </c>
      <c r="BO87" s="422">
        <v>0</v>
      </c>
      <c r="BP87" s="422">
        <v>0</v>
      </c>
      <c r="BQ87" s="422">
        <v>0</v>
      </c>
      <c r="BR87" s="422">
        <v>0</v>
      </c>
      <c r="BS87" s="422">
        <v>0</v>
      </c>
      <c r="BT87" s="422">
        <v>0</v>
      </c>
      <c r="BU87" s="422">
        <v>0</v>
      </c>
      <c r="BV87" s="422">
        <v>0</v>
      </c>
      <c r="BW87" s="422">
        <v>0</v>
      </c>
      <c r="BX87" s="422">
        <v>0</v>
      </c>
      <c r="BY87" s="422">
        <v>0</v>
      </c>
      <c r="BZ87" s="422">
        <v>0</v>
      </c>
      <c r="CA87" s="422">
        <v>53</v>
      </c>
      <c r="CB87" s="422">
        <v>0</v>
      </c>
      <c r="CC87" s="422">
        <v>0</v>
      </c>
      <c r="CD87" s="422">
        <v>0</v>
      </c>
      <c r="CE87" s="422">
        <v>0</v>
      </c>
      <c r="CF87" s="422">
        <v>0</v>
      </c>
      <c r="CG87" s="422">
        <v>0</v>
      </c>
      <c r="CH87" s="422">
        <v>2</v>
      </c>
      <c r="CI87" s="422">
        <v>0</v>
      </c>
      <c r="CJ87" s="422">
        <v>0</v>
      </c>
      <c r="CK87" s="422">
        <v>0</v>
      </c>
      <c r="CL87" s="422">
        <v>0</v>
      </c>
      <c r="CM87" s="422">
        <v>0</v>
      </c>
      <c r="CN87" s="422">
        <v>0</v>
      </c>
      <c r="CO87" s="422">
        <v>0</v>
      </c>
      <c r="CP87" s="422">
        <v>0</v>
      </c>
      <c r="CQ87" s="422">
        <v>0</v>
      </c>
      <c r="CR87" s="422">
        <v>67</v>
      </c>
      <c r="CS87" s="422">
        <v>0</v>
      </c>
      <c r="CT87" s="422">
        <v>0</v>
      </c>
      <c r="CU87" s="422">
        <v>0</v>
      </c>
      <c r="CV87" s="422">
        <v>0</v>
      </c>
      <c r="CW87" s="422">
        <v>0</v>
      </c>
      <c r="CX87" s="422">
        <v>10</v>
      </c>
      <c r="CY87" s="422">
        <v>0</v>
      </c>
      <c r="CZ87" s="422">
        <v>282</v>
      </c>
      <c r="DA87" s="423">
        <v>127725</v>
      </c>
      <c r="DB87" s="422">
        <v>0</v>
      </c>
      <c r="DC87" s="422">
        <v>0</v>
      </c>
      <c r="DD87" s="422">
        <v>0</v>
      </c>
      <c r="DE87" s="422">
        <v>0</v>
      </c>
      <c r="DF87" s="422">
        <v>0</v>
      </c>
      <c r="DG87" s="422">
        <v>-2805</v>
      </c>
      <c r="DH87" s="423">
        <v>-2805</v>
      </c>
      <c r="DI87" s="423">
        <v>124920</v>
      </c>
      <c r="DJ87" s="423">
        <v>101983</v>
      </c>
      <c r="DK87" s="423">
        <v>99178</v>
      </c>
      <c r="DL87" s="423">
        <v>226903</v>
      </c>
      <c r="DM87" s="423">
        <v>-118032</v>
      </c>
      <c r="DN87" s="423">
        <v>-18854</v>
      </c>
      <c r="DO87" s="423">
        <v>108871</v>
      </c>
      <c r="DQ87" s="433">
        <f t="shared" si="3"/>
        <v>0.94486071085494716</v>
      </c>
      <c r="DR87" s="428">
        <f t="shared" si="4"/>
        <v>5.5139289145052839E-2</v>
      </c>
      <c r="DS87" s="434">
        <f t="shared" si="5"/>
        <v>0</v>
      </c>
    </row>
    <row r="88" spans="2:124" ht="20.100000000000001" customHeight="1" x14ac:dyDescent="0.4">
      <c r="B88" s="11">
        <v>33</v>
      </c>
      <c r="C88" s="8" t="s">
        <v>889</v>
      </c>
      <c r="D88" s="422">
        <v>0</v>
      </c>
      <c r="E88" s="422">
        <v>0</v>
      </c>
      <c r="F88" s="422">
        <v>0</v>
      </c>
      <c r="G88" s="422">
        <v>0</v>
      </c>
      <c r="H88" s="422">
        <v>0</v>
      </c>
      <c r="I88" s="422">
        <v>11</v>
      </c>
      <c r="J88" s="422">
        <v>0</v>
      </c>
      <c r="K88" s="422">
        <v>2</v>
      </c>
      <c r="L88" s="422">
        <v>0</v>
      </c>
      <c r="M88" s="422">
        <v>0</v>
      </c>
      <c r="N88" s="422">
        <v>0</v>
      </c>
      <c r="O88" s="422">
        <v>0</v>
      </c>
      <c r="P88" s="422">
        <v>0</v>
      </c>
      <c r="Q88" s="422">
        <v>0</v>
      </c>
      <c r="R88" s="422">
        <v>0</v>
      </c>
      <c r="S88" s="422">
        <v>0</v>
      </c>
      <c r="T88" s="422">
        <v>0</v>
      </c>
      <c r="U88" s="422">
        <v>6</v>
      </c>
      <c r="V88" s="422">
        <v>0</v>
      </c>
      <c r="W88" s="422">
        <v>0</v>
      </c>
      <c r="X88" s="422">
        <v>0</v>
      </c>
      <c r="Y88" s="422">
        <v>0</v>
      </c>
      <c r="Z88" s="422">
        <v>0</v>
      </c>
      <c r="AA88" s="422">
        <v>0</v>
      </c>
      <c r="AB88" s="422">
        <v>0</v>
      </c>
      <c r="AC88" s="422">
        <v>0</v>
      </c>
      <c r="AD88" s="422">
        <v>0</v>
      </c>
      <c r="AE88" s="422">
        <v>6</v>
      </c>
      <c r="AF88" s="422">
        <v>31</v>
      </c>
      <c r="AG88" s="422">
        <v>5</v>
      </c>
      <c r="AH88" s="422">
        <v>0</v>
      </c>
      <c r="AI88" s="422">
        <v>0</v>
      </c>
      <c r="AJ88" s="422">
        <v>150</v>
      </c>
      <c r="AK88" s="422">
        <v>0</v>
      </c>
      <c r="AL88" s="422">
        <v>0</v>
      </c>
      <c r="AM88" s="422">
        <v>837</v>
      </c>
      <c r="AN88" s="422">
        <v>341</v>
      </c>
      <c r="AO88" s="422">
        <v>396</v>
      </c>
      <c r="AP88" s="422">
        <v>3532</v>
      </c>
      <c r="AQ88" s="422">
        <v>356</v>
      </c>
      <c r="AR88" s="422">
        <v>0</v>
      </c>
      <c r="AS88" s="422">
        <v>173</v>
      </c>
      <c r="AT88" s="422">
        <v>460</v>
      </c>
      <c r="AU88" s="422">
        <v>4</v>
      </c>
      <c r="AV88" s="422">
        <v>27</v>
      </c>
      <c r="AW88" s="422">
        <v>203</v>
      </c>
      <c r="AX88" s="422">
        <v>42</v>
      </c>
      <c r="AY88" s="422">
        <v>25</v>
      </c>
      <c r="AZ88" s="422">
        <v>110</v>
      </c>
      <c r="BA88" s="422">
        <v>5592</v>
      </c>
      <c r="BB88" s="422">
        <v>147</v>
      </c>
      <c r="BC88" s="422">
        <v>64</v>
      </c>
      <c r="BD88" s="422">
        <v>65</v>
      </c>
      <c r="BE88" s="422">
        <v>0</v>
      </c>
      <c r="BF88" s="422">
        <v>240</v>
      </c>
      <c r="BG88" s="422">
        <v>100</v>
      </c>
      <c r="BH88" s="422">
        <v>880</v>
      </c>
      <c r="BI88" s="422">
        <v>5641</v>
      </c>
      <c r="BJ88" s="422">
        <v>0</v>
      </c>
      <c r="BK88" s="422">
        <v>0</v>
      </c>
      <c r="BL88" s="422">
        <v>2</v>
      </c>
      <c r="BM88" s="422">
        <v>0</v>
      </c>
      <c r="BN88" s="422">
        <v>0</v>
      </c>
      <c r="BO88" s="422">
        <v>0</v>
      </c>
      <c r="BP88" s="422">
        <v>0</v>
      </c>
      <c r="BQ88" s="422">
        <v>0</v>
      </c>
      <c r="BR88" s="422">
        <v>0</v>
      </c>
      <c r="BS88" s="422">
        <v>0</v>
      </c>
      <c r="BT88" s="422">
        <v>0</v>
      </c>
      <c r="BU88" s="422">
        <v>0</v>
      </c>
      <c r="BV88" s="422">
        <v>0</v>
      </c>
      <c r="BW88" s="422">
        <v>0</v>
      </c>
      <c r="BX88" s="422">
        <v>0</v>
      </c>
      <c r="BY88" s="422">
        <v>0</v>
      </c>
      <c r="BZ88" s="422">
        <v>0</v>
      </c>
      <c r="CA88" s="422">
        <v>0</v>
      </c>
      <c r="CB88" s="422">
        <v>0</v>
      </c>
      <c r="CC88" s="422">
        <v>0</v>
      </c>
      <c r="CD88" s="422">
        <v>0</v>
      </c>
      <c r="CE88" s="422">
        <v>0</v>
      </c>
      <c r="CF88" s="422">
        <v>0</v>
      </c>
      <c r="CG88" s="422">
        <v>0</v>
      </c>
      <c r="CH88" s="422">
        <v>2</v>
      </c>
      <c r="CI88" s="422">
        <v>0</v>
      </c>
      <c r="CJ88" s="422">
        <v>0</v>
      </c>
      <c r="CK88" s="422">
        <v>0</v>
      </c>
      <c r="CL88" s="422">
        <v>0</v>
      </c>
      <c r="CM88" s="422">
        <v>0</v>
      </c>
      <c r="CN88" s="422">
        <v>1</v>
      </c>
      <c r="CO88" s="422">
        <v>0</v>
      </c>
      <c r="CP88" s="422">
        <v>0</v>
      </c>
      <c r="CQ88" s="422">
        <v>0</v>
      </c>
      <c r="CR88" s="422">
        <v>0</v>
      </c>
      <c r="CS88" s="422">
        <v>0</v>
      </c>
      <c r="CT88" s="422">
        <v>2</v>
      </c>
      <c r="CU88" s="422">
        <v>11</v>
      </c>
      <c r="CV88" s="422">
        <v>0</v>
      </c>
      <c r="CW88" s="422">
        <v>0</v>
      </c>
      <c r="CX88" s="422">
        <v>2</v>
      </c>
      <c r="CY88" s="422">
        <v>1</v>
      </c>
      <c r="CZ88" s="422">
        <v>69</v>
      </c>
      <c r="DA88" s="423">
        <v>19536</v>
      </c>
      <c r="DB88" s="422">
        <v>0</v>
      </c>
      <c r="DC88" s="422">
        <v>1</v>
      </c>
      <c r="DD88" s="422">
        <v>0</v>
      </c>
      <c r="DE88" s="422">
        <v>0</v>
      </c>
      <c r="DF88" s="422">
        <v>0</v>
      </c>
      <c r="DG88" s="422">
        <v>40</v>
      </c>
      <c r="DH88" s="423">
        <v>41</v>
      </c>
      <c r="DI88" s="423">
        <v>19577</v>
      </c>
      <c r="DJ88" s="423">
        <v>17440</v>
      </c>
      <c r="DK88" s="423">
        <v>17481</v>
      </c>
      <c r="DL88" s="423">
        <v>37017</v>
      </c>
      <c r="DM88" s="423">
        <v>-17941</v>
      </c>
      <c r="DN88" s="423">
        <v>-460</v>
      </c>
      <c r="DO88" s="423">
        <v>19076</v>
      </c>
      <c r="DQ88" s="433">
        <f t="shared" si="3"/>
        <v>0.91643254839863109</v>
      </c>
      <c r="DR88" s="428">
        <f t="shared" si="4"/>
        <v>8.3567451601368914E-2</v>
      </c>
      <c r="DS88" s="434">
        <f t="shared" si="5"/>
        <v>1.9542200502586312E-7</v>
      </c>
    </row>
    <row r="89" spans="2:124" ht="20.100000000000001" customHeight="1" x14ac:dyDescent="0.4">
      <c r="B89" s="11">
        <v>34</v>
      </c>
      <c r="C89" s="8" t="s">
        <v>198</v>
      </c>
      <c r="D89" s="422">
        <v>0</v>
      </c>
      <c r="E89" s="422">
        <v>0</v>
      </c>
      <c r="F89" s="422">
        <v>0</v>
      </c>
      <c r="G89" s="422">
        <v>0</v>
      </c>
      <c r="H89" s="422">
        <v>0</v>
      </c>
      <c r="I89" s="422">
        <v>0</v>
      </c>
      <c r="J89" s="422">
        <v>0</v>
      </c>
      <c r="K89" s="422">
        <v>0</v>
      </c>
      <c r="L89" s="422">
        <v>0</v>
      </c>
      <c r="M89" s="422">
        <v>0</v>
      </c>
      <c r="N89" s="422">
        <v>0</v>
      </c>
      <c r="O89" s="422">
        <v>0</v>
      </c>
      <c r="P89" s="422">
        <v>0</v>
      </c>
      <c r="Q89" s="422">
        <v>0</v>
      </c>
      <c r="R89" s="422">
        <v>0</v>
      </c>
      <c r="S89" s="422">
        <v>0</v>
      </c>
      <c r="T89" s="422">
        <v>3</v>
      </c>
      <c r="U89" s="422">
        <v>334</v>
      </c>
      <c r="V89" s="422">
        <v>0</v>
      </c>
      <c r="W89" s="422">
        <v>0</v>
      </c>
      <c r="X89" s="422">
        <v>0</v>
      </c>
      <c r="Y89" s="422">
        <v>10</v>
      </c>
      <c r="Z89" s="422">
        <v>0</v>
      </c>
      <c r="AA89" s="422">
        <v>4</v>
      </c>
      <c r="AB89" s="422">
        <v>0</v>
      </c>
      <c r="AC89" s="422">
        <v>0</v>
      </c>
      <c r="AD89" s="422">
        <v>0</v>
      </c>
      <c r="AE89" s="422">
        <v>147</v>
      </c>
      <c r="AF89" s="422">
        <v>16</v>
      </c>
      <c r="AG89" s="422">
        <v>42</v>
      </c>
      <c r="AH89" s="422">
        <v>0</v>
      </c>
      <c r="AI89" s="422">
        <v>0</v>
      </c>
      <c r="AJ89" s="422">
        <v>17</v>
      </c>
      <c r="AK89" s="422">
        <v>0</v>
      </c>
      <c r="AL89" s="422">
        <v>25</v>
      </c>
      <c r="AM89" s="422">
        <v>10309</v>
      </c>
      <c r="AN89" s="422">
        <v>3483</v>
      </c>
      <c r="AO89" s="422">
        <v>327</v>
      </c>
      <c r="AP89" s="422">
        <v>2219</v>
      </c>
      <c r="AQ89" s="422">
        <v>206</v>
      </c>
      <c r="AR89" s="422">
        <v>9</v>
      </c>
      <c r="AS89" s="422">
        <v>1700</v>
      </c>
      <c r="AT89" s="422">
        <v>586</v>
      </c>
      <c r="AU89" s="422">
        <v>98</v>
      </c>
      <c r="AV89" s="422">
        <v>0</v>
      </c>
      <c r="AW89" s="422">
        <v>843</v>
      </c>
      <c r="AX89" s="422">
        <v>133</v>
      </c>
      <c r="AY89" s="422">
        <v>17</v>
      </c>
      <c r="AZ89" s="422">
        <v>1253</v>
      </c>
      <c r="BA89" s="422">
        <v>1438</v>
      </c>
      <c r="BB89" s="422">
        <v>400</v>
      </c>
      <c r="BC89" s="422">
        <v>85</v>
      </c>
      <c r="BD89" s="422">
        <v>171</v>
      </c>
      <c r="BE89" s="422">
        <v>0</v>
      </c>
      <c r="BF89" s="422">
        <v>209</v>
      </c>
      <c r="BG89" s="422">
        <v>262</v>
      </c>
      <c r="BH89" s="422">
        <v>217</v>
      </c>
      <c r="BI89" s="422">
        <v>50</v>
      </c>
      <c r="BJ89" s="422">
        <v>0</v>
      </c>
      <c r="BK89" s="422">
        <v>0</v>
      </c>
      <c r="BL89" s="422">
        <v>0</v>
      </c>
      <c r="BM89" s="422">
        <v>0</v>
      </c>
      <c r="BN89" s="422">
        <v>0</v>
      </c>
      <c r="BO89" s="422">
        <v>0</v>
      </c>
      <c r="BP89" s="422">
        <v>0</v>
      </c>
      <c r="BQ89" s="422">
        <v>0</v>
      </c>
      <c r="BR89" s="422">
        <v>0</v>
      </c>
      <c r="BS89" s="422">
        <v>0</v>
      </c>
      <c r="BT89" s="422">
        <v>0</v>
      </c>
      <c r="BU89" s="422">
        <v>0</v>
      </c>
      <c r="BV89" s="422">
        <v>0</v>
      </c>
      <c r="BW89" s="422">
        <v>0</v>
      </c>
      <c r="BX89" s="422">
        <v>0</v>
      </c>
      <c r="BY89" s="422">
        <v>0</v>
      </c>
      <c r="BZ89" s="422">
        <v>0</v>
      </c>
      <c r="CA89" s="422">
        <v>0</v>
      </c>
      <c r="CB89" s="422">
        <v>0</v>
      </c>
      <c r="CC89" s="422">
        <v>0</v>
      </c>
      <c r="CD89" s="422">
        <v>0</v>
      </c>
      <c r="CE89" s="422">
        <v>0</v>
      </c>
      <c r="CF89" s="422">
        <v>0</v>
      </c>
      <c r="CG89" s="422">
        <v>0</v>
      </c>
      <c r="CH89" s="422">
        <v>33</v>
      </c>
      <c r="CI89" s="422">
        <v>0</v>
      </c>
      <c r="CJ89" s="422">
        <v>0</v>
      </c>
      <c r="CK89" s="422">
        <v>0</v>
      </c>
      <c r="CL89" s="422">
        <v>0</v>
      </c>
      <c r="CM89" s="422">
        <v>0</v>
      </c>
      <c r="CN89" s="422">
        <v>0</v>
      </c>
      <c r="CO89" s="422">
        <v>0</v>
      </c>
      <c r="CP89" s="422">
        <v>0</v>
      </c>
      <c r="CQ89" s="422">
        <v>0</v>
      </c>
      <c r="CR89" s="422">
        <v>113</v>
      </c>
      <c r="CS89" s="422">
        <v>0</v>
      </c>
      <c r="CT89" s="422">
        <v>0</v>
      </c>
      <c r="CU89" s="422">
        <v>0</v>
      </c>
      <c r="CV89" s="422">
        <v>0</v>
      </c>
      <c r="CW89" s="422">
        <v>0</v>
      </c>
      <c r="CX89" s="422">
        <v>0</v>
      </c>
      <c r="CY89" s="422">
        <v>0</v>
      </c>
      <c r="CZ89" s="422">
        <v>53</v>
      </c>
      <c r="DA89" s="423">
        <v>24812</v>
      </c>
      <c r="DB89" s="422">
        <v>0</v>
      </c>
      <c r="DC89" s="422">
        <v>0</v>
      </c>
      <c r="DD89" s="422">
        <v>0</v>
      </c>
      <c r="DE89" s="422">
        <v>0</v>
      </c>
      <c r="DF89" s="422">
        <v>0</v>
      </c>
      <c r="DG89" s="422">
        <v>-172</v>
      </c>
      <c r="DH89" s="423">
        <v>-172</v>
      </c>
      <c r="DI89" s="423">
        <v>24640</v>
      </c>
      <c r="DJ89" s="423">
        <v>14454</v>
      </c>
      <c r="DK89" s="423">
        <v>14282</v>
      </c>
      <c r="DL89" s="423">
        <v>39094</v>
      </c>
      <c r="DM89" s="423">
        <v>-16055</v>
      </c>
      <c r="DN89" s="423">
        <v>-1773</v>
      </c>
      <c r="DO89" s="423">
        <v>23039</v>
      </c>
      <c r="DQ89" s="433">
        <f t="shared" si="3"/>
        <v>0.65158279220779225</v>
      </c>
      <c r="DR89" s="428">
        <f t="shared" si="4"/>
        <v>0.34841720779220775</v>
      </c>
      <c r="DS89" s="434">
        <f t="shared" si="5"/>
        <v>0</v>
      </c>
    </row>
    <row r="90" spans="2:124" ht="20.100000000000001" customHeight="1" x14ac:dyDescent="0.4">
      <c r="B90" s="11">
        <v>35</v>
      </c>
      <c r="C90" s="8" t="s">
        <v>890</v>
      </c>
      <c r="D90" s="422">
        <v>0</v>
      </c>
      <c r="E90" s="422">
        <v>0</v>
      </c>
      <c r="F90" s="422">
        <v>0</v>
      </c>
      <c r="G90" s="422">
        <v>0</v>
      </c>
      <c r="H90" s="422">
        <v>0</v>
      </c>
      <c r="I90" s="422">
        <v>0</v>
      </c>
      <c r="J90" s="422">
        <v>0</v>
      </c>
      <c r="K90" s="422">
        <v>1</v>
      </c>
      <c r="L90" s="422">
        <v>42</v>
      </c>
      <c r="M90" s="422">
        <v>76</v>
      </c>
      <c r="N90" s="422">
        <v>0</v>
      </c>
      <c r="O90" s="422">
        <v>605</v>
      </c>
      <c r="P90" s="422">
        <v>287</v>
      </c>
      <c r="Q90" s="422">
        <v>0</v>
      </c>
      <c r="R90" s="422">
        <v>0</v>
      </c>
      <c r="S90" s="422">
        <v>0</v>
      </c>
      <c r="T90" s="422">
        <v>58</v>
      </c>
      <c r="U90" s="422">
        <v>143</v>
      </c>
      <c r="V90" s="422">
        <v>2</v>
      </c>
      <c r="W90" s="422">
        <v>5</v>
      </c>
      <c r="X90" s="422">
        <v>131</v>
      </c>
      <c r="Y90" s="422">
        <v>810</v>
      </c>
      <c r="Z90" s="422">
        <v>6</v>
      </c>
      <c r="AA90" s="422">
        <v>179</v>
      </c>
      <c r="AB90" s="422">
        <v>192</v>
      </c>
      <c r="AC90" s="422">
        <v>2</v>
      </c>
      <c r="AD90" s="422">
        <v>15</v>
      </c>
      <c r="AE90" s="422">
        <v>3</v>
      </c>
      <c r="AF90" s="422">
        <v>463</v>
      </c>
      <c r="AG90" s="422">
        <v>217</v>
      </c>
      <c r="AH90" s="422">
        <v>0</v>
      </c>
      <c r="AI90" s="422">
        <v>89</v>
      </c>
      <c r="AJ90" s="422">
        <v>55</v>
      </c>
      <c r="AK90" s="422">
        <v>-5</v>
      </c>
      <c r="AL90" s="422">
        <v>30234</v>
      </c>
      <c r="AM90" s="422">
        <v>10161</v>
      </c>
      <c r="AN90" s="422">
        <v>2848</v>
      </c>
      <c r="AO90" s="422">
        <v>837</v>
      </c>
      <c r="AP90" s="422">
        <v>5834</v>
      </c>
      <c r="AQ90" s="422">
        <v>1468</v>
      </c>
      <c r="AR90" s="422">
        <v>1243</v>
      </c>
      <c r="AS90" s="422">
        <v>24709</v>
      </c>
      <c r="AT90" s="422">
        <v>3255</v>
      </c>
      <c r="AU90" s="422">
        <v>224</v>
      </c>
      <c r="AV90" s="422">
        <v>264</v>
      </c>
      <c r="AW90" s="422">
        <v>12643</v>
      </c>
      <c r="AX90" s="422">
        <v>3173</v>
      </c>
      <c r="AY90" s="422">
        <v>327</v>
      </c>
      <c r="AZ90" s="422">
        <v>1574</v>
      </c>
      <c r="BA90" s="422">
        <v>11831</v>
      </c>
      <c r="BB90" s="422">
        <v>200</v>
      </c>
      <c r="BC90" s="422">
        <v>33</v>
      </c>
      <c r="BD90" s="422">
        <v>2063</v>
      </c>
      <c r="BE90" s="422">
        <v>0</v>
      </c>
      <c r="BF90" s="422">
        <v>5453</v>
      </c>
      <c r="BG90" s="422">
        <v>3513</v>
      </c>
      <c r="BH90" s="422">
        <v>2811</v>
      </c>
      <c r="BI90" s="422">
        <v>11388</v>
      </c>
      <c r="BJ90" s="422">
        <v>42</v>
      </c>
      <c r="BK90" s="422">
        <v>0</v>
      </c>
      <c r="BL90" s="422">
        <v>29</v>
      </c>
      <c r="BM90" s="422">
        <v>1</v>
      </c>
      <c r="BN90" s="422">
        <v>17</v>
      </c>
      <c r="BO90" s="422">
        <v>9</v>
      </c>
      <c r="BP90" s="422">
        <v>0</v>
      </c>
      <c r="BQ90" s="422">
        <v>0</v>
      </c>
      <c r="BR90" s="422">
        <v>0</v>
      </c>
      <c r="BS90" s="422">
        <v>0</v>
      </c>
      <c r="BT90" s="422">
        <v>0</v>
      </c>
      <c r="BU90" s="422">
        <v>0</v>
      </c>
      <c r="BV90" s="422">
        <v>0</v>
      </c>
      <c r="BW90" s="422">
        <v>4</v>
      </c>
      <c r="BX90" s="422">
        <v>0</v>
      </c>
      <c r="BY90" s="422">
        <v>0</v>
      </c>
      <c r="BZ90" s="422">
        <v>0</v>
      </c>
      <c r="CA90" s="422">
        <v>1</v>
      </c>
      <c r="CB90" s="422">
        <v>0</v>
      </c>
      <c r="CC90" s="422">
        <v>0</v>
      </c>
      <c r="CD90" s="422">
        <v>0</v>
      </c>
      <c r="CE90" s="422">
        <v>0</v>
      </c>
      <c r="CF90" s="422">
        <v>0</v>
      </c>
      <c r="CG90" s="422">
        <v>50</v>
      </c>
      <c r="CH90" s="422">
        <v>233</v>
      </c>
      <c r="CI90" s="422">
        <v>0</v>
      </c>
      <c r="CJ90" s="422">
        <v>64</v>
      </c>
      <c r="CK90" s="422">
        <v>1242</v>
      </c>
      <c r="CL90" s="422">
        <v>0</v>
      </c>
      <c r="CM90" s="422">
        <v>20</v>
      </c>
      <c r="CN90" s="422">
        <v>64</v>
      </c>
      <c r="CO90" s="422">
        <v>17</v>
      </c>
      <c r="CP90" s="422">
        <v>0</v>
      </c>
      <c r="CQ90" s="422">
        <v>0</v>
      </c>
      <c r="CR90" s="422">
        <v>527</v>
      </c>
      <c r="CS90" s="422">
        <v>28</v>
      </c>
      <c r="CT90" s="422">
        <v>65</v>
      </c>
      <c r="CU90" s="422">
        <v>151</v>
      </c>
      <c r="CV90" s="422">
        <v>58</v>
      </c>
      <c r="CW90" s="422">
        <v>0</v>
      </c>
      <c r="CX90" s="422">
        <v>42</v>
      </c>
      <c r="CY90" s="422">
        <v>24</v>
      </c>
      <c r="CZ90" s="422">
        <v>312</v>
      </c>
      <c r="DA90" s="423">
        <v>142462</v>
      </c>
      <c r="DB90" s="422">
        <v>23</v>
      </c>
      <c r="DC90" s="422">
        <v>3304</v>
      </c>
      <c r="DD90" s="422">
        <v>0</v>
      </c>
      <c r="DE90" s="422">
        <v>0</v>
      </c>
      <c r="DF90" s="422">
        <v>0</v>
      </c>
      <c r="DG90" s="422">
        <v>-1222</v>
      </c>
      <c r="DH90" s="423">
        <v>2105</v>
      </c>
      <c r="DI90" s="423">
        <v>144567</v>
      </c>
      <c r="DJ90" s="423">
        <v>56537</v>
      </c>
      <c r="DK90" s="423">
        <v>58642</v>
      </c>
      <c r="DL90" s="423">
        <v>201104</v>
      </c>
      <c r="DM90" s="423">
        <v>-135950</v>
      </c>
      <c r="DN90" s="423">
        <v>-77308</v>
      </c>
      <c r="DO90" s="423">
        <v>65154</v>
      </c>
      <c r="DQ90" s="433">
        <f t="shared" si="3"/>
        <v>0.94039441919663547</v>
      </c>
      <c r="DR90" s="428">
        <f t="shared" si="4"/>
        <v>5.9605580803364533E-2</v>
      </c>
      <c r="DS90" s="434">
        <f t="shared" si="5"/>
        <v>6.4567430460545181E-4</v>
      </c>
    </row>
    <row r="91" spans="2:124" ht="20.100000000000001" customHeight="1" x14ac:dyDescent="0.4">
      <c r="B91" s="11">
        <v>36</v>
      </c>
      <c r="C91" s="8" t="s">
        <v>891</v>
      </c>
      <c r="D91" s="422">
        <v>0</v>
      </c>
      <c r="E91" s="422">
        <v>0</v>
      </c>
      <c r="F91" s="422">
        <v>0</v>
      </c>
      <c r="G91" s="422">
        <v>0</v>
      </c>
      <c r="H91" s="422">
        <v>1</v>
      </c>
      <c r="I91" s="422">
        <v>16</v>
      </c>
      <c r="J91" s="422">
        <v>0</v>
      </c>
      <c r="K91" s="422">
        <v>0</v>
      </c>
      <c r="L91" s="422">
        <v>0</v>
      </c>
      <c r="M91" s="422">
        <v>0</v>
      </c>
      <c r="N91" s="422">
        <v>0</v>
      </c>
      <c r="O91" s="422">
        <v>0</v>
      </c>
      <c r="P91" s="422">
        <v>0</v>
      </c>
      <c r="Q91" s="422">
        <v>0</v>
      </c>
      <c r="R91" s="422">
        <v>0</v>
      </c>
      <c r="S91" s="422">
        <v>0</v>
      </c>
      <c r="T91" s="422">
        <v>3</v>
      </c>
      <c r="U91" s="422">
        <v>12</v>
      </c>
      <c r="V91" s="422">
        <v>0</v>
      </c>
      <c r="W91" s="422">
        <v>0</v>
      </c>
      <c r="X91" s="422">
        <v>0</v>
      </c>
      <c r="Y91" s="422">
        <v>0</v>
      </c>
      <c r="Z91" s="422">
        <v>0</v>
      </c>
      <c r="AA91" s="422">
        <v>0</v>
      </c>
      <c r="AB91" s="422">
        <v>0</v>
      </c>
      <c r="AC91" s="422">
        <v>0</v>
      </c>
      <c r="AD91" s="422">
        <v>0</v>
      </c>
      <c r="AE91" s="422">
        <v>9</v>
      </c>
      <c r="AF91" s="422">
        <v>0</v>
      </c>
      <c r="AG91" s="422">
        <v>0</v>
      </c>
      <c r="AH91" s="422">
        <v>0</v>
      </c>
      <c r="AI91" s="422">
        <v>0</v>
      </c>
      <c r="AJ91" s="422">
        <v>1</v>
      </c>
      <c r="AK91" s="422">
        <v>0</v>
      </c>
      <c r="AL91" s="422">
        <v>0</v>
      </c>
      <c r="AM91" s="422">
        <v>1096</v>
      </c>
      <c r="AN91" s="422">
        <v>57</v>
      </c>
      <c r="AO91" s="422">
        <v>14</v>
      </c>
      <c r="AP91" s="422">
        <v>20</v>
      </c>
      <c r="AQ91" s="422">
        <v>0</v>
      </c>
      <c r="AR91" s="422">
        <v>0</v>
      </c>
      <c r="AS91" s="422">
        <v>18</v>
      </c>
      <c r="AT91" s="422">
        <v>0</v>
      </c>
      <c r="AU91" s="422">
        <v>0</v>
      </c>
      <c r="AV91" s="422">
        <v>0</v>
      </c>
      <c r="AW91" s="422">
        <v>0</v>
      </c>
      <c r="AX91" s="422">
        <v>6</v>
      </c>
      <c r="AY91" s="422">
        <v>0</v>
      </c>
      <c r="AZ91" s="422">
        <v>0</v>
      </c>
      <c r="BA91" s="422">
        <v>0</v>
      </c>
      <c r="BB91" s="422">
        <v>100</v>
      </c>
      <c r="BC91" s="422">
        <v>13</v>
      </c>
      <c r="BD91" s="422">
        <v>699</v>
      </c>
      <c r="BE91" s="422">
        <v>0</v>
      </c>
      <c r="BF91" s="422">
        <v>59636</v>
      </c>
      <c r="BG91" s="422">
        <v>37613</v>
      </c>
      <c r="BH91" s="422">
        <v>18498</v>
      </c>
      <c r="BI91" s="422">
        <v>36314</v>
      </c>
      <c r="BJ91" s="422">
        <v>0</v>
      </c>
      <c r="BK91" s="422">
        <v>0</v>
      </c>
      <c r="BL91" s="422">
        <v>0</v>
      </c>
      <c r="BM91" s="422">
        <v>0</v>
      </c>
      <c r="BN91" s="422">
        <v>0</v>
      </c>
      <c r="BO91" s="422">
        <v>0</v>
      </c>
      <c r="BP91" s="422">
        <v>0</v>
      </c>
      <c r="BQ91" s="422">
        <v>0</v>
      </c>
      <c r="BR91" s="422">
        <v>20</v>
      </c>
      <c r="BS91" s="422">
        <v>6</v>
      </c>
      <c r="BT91" s="422">
        <v>2</v>
      </c>
      <c r="BU91" s="422">
        <v>0</v>
      </c>
      <c r="BV91" s="422">
        <v>0</v>
      </c>
      <c r="BW91" s="422">
        <v>22</v>
      </c>
      <c r="BX91" s="422">
        <v>0</v>
      </c>
      <c r="BY91" s="422">
        <v>0</v>
      </c>
      <c r="BZ91" s="422">
        <v>0</v>
      </c>
      <c r="CA91" s="422">
        <v>0</v>
      </c>
      <c r="CB91" s="422">
        <v>0</v>
      </c>
      <c r="CC91" s="422">
        <v>0</v>
      </c>
      <c r="CD91" s="422">
        <v>0</v>
      </c>
      <c r="CE91" s="422">
        <v>0</v>
      </c>
      <c r="CF91" s="422">
        <v>0</v>
      </c>
      <c r="CG91" s="422">
        <v>0</v>
      </c>
      <c r="CH91" s="422">
        <v>3</v>
      </c>
      <c r="CI91" s="422">
        <v>0</v>
      </c>
      <c r="CJ91" s="422">
        <v>0</v>
      </c>
      <c r="CK91" s="422">
        <v>0</v>
      </c>
      <c r="CL91" s="422">
        <v>0</v>
      </c>
      <c r="CM91" s="422">
        <v>0</v>
      </c>
      <c r="CN91" s="422">
        <v>0</v>
      </c>
      <c r="CO91" s="422">
        <v>0</v>
      </c>
      <c r="CP91" s="422">
        <v>28</v>
      </c>
      <c r="CQ91" s="422">
        <v>0</v>
      </c>
      <c r="CR91" s="422">
        <v>43</v>
      </c>
      <c r="CS91" s="422">
        <v>0</v>
      </c>
      <c r="CT91" s="422">
        <v>0</v>
      </c>
      <c r="CU91" s="422">
        <v>0</v>
      </c>
      <c r="CV91" s="422">
        <v>0</v>
      </c>
      <c r="CW91" s="422">
        <v>0</v>
      </c>
      <c r="CX91" s="422">
        <v>0</v>
      </c>
      <c r="CY91" s="422">
        <v>0</v>
      </c>
      <c r="CZ91" s="422">
        <v>39</v>
      </c>
      <c r="DA91" s="423">
        <v>154289</v>
      </c>
      <c r="DB91" s="422">
        <v>0</v>
      </c>
      <c r="DC91" s="422">
        <v>988</v>
      </c>
      <c r="DD91" s="422">
        <v>22</v>
      </c>
      <c r="DE91" s="422">
        <v>14</v>
      </c>
      <c r="DF91" s="422">
        <v>480</v>
      </c>
      <c r="DG91" s="422">
        <v>366</v>
      </c>
      <c r="DH91" s="423">
        <v>1870</v>
      </c>
      <c r="DI91" s="423">
        <v>156159</v>
      </c>
      <c r="DJ91" s="423">
        <v>64718</v>
      </c>
      <c r="DK91" s="423">
        <v>66588</v>
      </c>
      <c r="DL91" s="423">
        <v>220877</v>
      </c>
      <c r="DM91" s="423">
        <v>-120368</v>
      </c>
      <c r="DN91" s="423">
        <v>-53780</v>
      </c>
      <c r="DO91" s="423">
        <v>100509</v>
      </c>
      <c r="DQ91" s="433">
        <f t="shared" si="3"/>
        <v>0.77080411631734325</v>
      </c>
      <c r="DR91" s="428">
        <f t="shared" si="4"/>
        <v>0.22919588368265675</v>
      </c>
      <c r="DS91" s="434">
        <f t="shared" si="5"/>
        <v>1.9307694096555277E-4</v>
      </c>
    </row>
    <row r="92" spans="2:124" ht="20.100000000000001" customHeight="1" x14ac:dyDescent="0.4">
      <c r="B92" s="11">
        <v>37</v>
      </c>
      <c r="C92" s="8" t="s">
        <v>217</v>
      </c>
      <c r="D92" s="422">
        <v>195</v>
      </c>
      <c r="E92" s="422">
        <v>59</v>
      </c>
      <c r="F92" s="422">
        <v>65</v>
      </c>
      <c r="G92" s="422">
        <v>1</v>
      </c>
      <c r="H92" s="422">
        <v>10</v>
      </c>
      <c r="I92" s="422">
        <v>99</v>
      </c>
      <c r="J92" s="422">
        <v>0</v>
      </c>
      <c r="K92" s="422">
        <v>529</v>
      </c>
      <c r="L92" s="422">
        <v>283</v>
      </c>
      <c r="M92" s="422">
        <v>1113</v>
      </c>
      <c r="N92" s="422">
        <v>1</v>
      </c>
      <c r="O92" s="422">
        <v>582</v>
      </c>
      <c r="P92" s="422">
        <v>4015</v>
      </c>
      <c r="Q92" s="422">
        <v>86</v>
      </c>
      <c r="R92" s="422">
        <v>0</v>
      </c>
      <c r="S92" s="422">
        <v>79</v>
      </c>
      <c r="T92" s="422">
        <v>497</v>
      </c>
      <c r="U92" s="422">
        <v>708</v>
      </c>
      <c r="V92" s="422">
        <v>192</v>
      </c>
      <c r="W92" s="422">
        <v>20</v>
      </c>
      <c r="X92" s="422">
        <v>41</v>
      </c>
      <c r="Y92" s="422">
        <v>812</v>
      </c>
      <c r="Z92" s="422">
        <v>194</v>
      </c>
      <c r="AA92" s="422">
        <v>135</v>
      </c>
      <c r="AB92" s="422">
        <v>1231</v>
      </c>
      <c r="AC92" s="422">
        <v>24</v>
      </c>
      <c r="AD92" s="422">
        <v>67</v>
      </c>
      <c r="AE92" s="422">
        <v>530</v>
      </c>
      <c r="AF92" s="422">
        <v>262</v>
      </c>
      <c r="AG92" s="422">
        <v>272</v>
      </c>
      <c r="AH92" s="422">
        <v>0</v>
      </c>
      <c r="AI92" s="422">
        <v>5</v>
      </c>
      <c r="AJ92" s="422">
        <v>283</v>
      </c>
      <c r="AK92" s="422">
        <v>1</v>
      </c>
      <c r="AL92" s="422">
        <v>188</v>
      </c>
      <c r="AM92" s="422">
        <v>5508</v>
      </c>
      <c r="AN92" s="422">
        <v>2202</v>
      </c>
      <c r="AO92" s="422">
        <v>421</v>
      </c>
      <c r="AP92" s="422">
        <v>7780</v>
      </c>
      <c r="AQ92" s="422">
        <v>1773</v>
      </c>
      <c r="AR92" s="422">
        <v>459</v>
      </c>
      <c r="AS92" s="422">
        <v>10644</v>
      </c>
      <c r="AT92" s="422">
        <v>1237</v>
      </c>
      <c r="AU92" s="422">
        <v>122</v>
      </c>
      <c r="AV92" s="422">
        <v>250</v>
      </c>
      <c r="AW92" s="422">
        <v>1323</v>
      </c>
      <c r="AX92" s="422">
        <v>2012</v>
      </c>
      <c r="AY92" s="422">
        <v>604</v>
      </c>
      <c r="AZ92" s="422">
        <v>966</v>
      </c>
      <c r="BA92" s="422">
        <v>2700</v>
      </c>
      <c r="BB92" s="422">
        <v>368</v>
      </c>
      <c r="BC92" s="422">
        <v>30</v>
      </c>
      <c r="BD92" s="422">
        <v>1566</v>
      </c>
      <c r="BE92" s="422">
        <v>3</v>
      </c>
      <c r="BF92" s="422">
        <v>15172</v>
      </c>
      <c r="BG92" s="422">
        <v>28335</v>
      </c>
      <c r="BH92" s="422">
        <v>5033</v>
      </c>
      <c r="BI92" s="422">
        <v>3244</v>
      </c>
      <c r="BJ92" s="422">
        <v>43</v>
      </c>
      <c r="BK92" s="422">
        <v>55</v>
      </c>
      <c r="BL92" s="422">
        <v>83</v>
      </c>
      <c r="BM92" s="422">
        <v>13</v>
      </c>
      <c r="BN92" s="422">
        <v>4201</v>
      </c>
      <c r="BO92" s="422">
        <v>1607</v>
      </c>
      <c r="BP92" s="422">
        <v>48</v>
      </c>
      <c r="BQ92" s="422">
        <v>10</v>
      </c>
      <c r="BR92" s="422">
        <v>57</v>
      </c>
      <c r="BS92" s="422">
        <v>358</v>
      </c>
      <c r="BT92" s="422">
        <v>22</v>
      </c>
      <c r="BU92" s="422">
        <v>563</v>
      </c>
      <c r="BV92" s="422">
        <v>0</v>
      </c>
      <c r="BW92" s="422">
        <v>91</v>
      </c>
      <c r="BX92" s="422">
        <v>2</v>
      </c>
      <c r="BY92" s="422">
        <v>1</v>
      </c>
      <c r="BZ92" s="422">
        <v>77</v>
      </c>
      <c r="CA92" s="422">
        <v>153</v>
      </c>
      <c r="CB92" s="422">
        <v>0</v>
      </c>
      <c r="CC92" s="422">
        <v>159</v>
      </c>
      <c r="CD92" s="422">
        <v>5</v>
      </c>
      <c r="CE92" s="422">
        <v>34</v>
      </c>
      <c r="CF92" s="422">
        <v>6</v>
      </c>
      <c r="CG92" s="422">
        <v>31</v>
      </c>
      <c r="CH92" s="422">
        <v>4905</v>
      </c>
      <c r="CI92" s="422">
        <v>77</v>
      </c>
      <c r="CJ92" s="422">
        <v>70</v>
      </c>
      <c r="CK92" s="422">
        <v>180</v>
      </c>
      <c r="CL92" s="422">
        <v>1</v>
      </c>
      <c r="CM92" s="422">
        <v>85</v>
      </c>
      <c r="CN92" s="422">
        <v>92</v>
      </c>
      <c r="CO92" s="422">
        <v>194</v>
      </c>
      <c r="CP92" s="422">
        <v>207</v>
      </c>
      <c r="CQ92" s="422">
        <v>1</v>
      </c>
      <c r="CR92" s="422">
        <v>1197</v>
      </c>
      <c r="CS92" s="422">
        <v>181</v>
      </c>
      <c r="CT92" s="422">
        <v>95</v>
      </c>
      <c r="CU92" s="422">
        <v>1196</v>
      </c>
      <c r="CV92" s="422">
        <v>325</v>
      </c>
      <c r="CW92" s="422">
        <v>17</v>
      </c>
      <c r="CX92" s="422">
        <v>519</v>
      </c>
      <c r="CY92" s="422">
        <v>9</v>
      </c>
      <c r="CZ92" s="422">
        <v>437</v>
      </c>
      <c r="DA92" s="423">
        <v>121738</v>
      </c>
      <c r="DB92" s="422">
        <v>522</v>
      </c>
      <c r="DC92" s="422">
        <v>3457</v>
      </c>
      <c r="DD92" s="422">
        <v>0</v>
      </c>
      <c r="DE92" s="422">
        <v>784</v>
      </c>
      <c r="DF92" s="422">
        <v>1991</v>
      </c>
      <c r="DG92" s="422">
        <v>-1992</v>
      </c>
      <c r="DH92" s="423">
        <v>4762</v>
      </c>
      <c r="DI92" s="423">
        <v>126500</v>
      </c>
      <c r="DJ92" s="423">
        <v>30668</v>
      </c>
      <c r="DK92" s="423">
        <v>35430</v>
      </c>
      <c r="DL92" s="423">
        <v>157168</v>
      </c>
      <c r="DM92" s="423">
        <v>-115401</v>
      </c>
      <c r="DN92" s="423">
        <v>-79971</v>
      </c>
      <c r="DO92" s="423">
        <v>41767</v>
      </c>
      <c r="DQ92" s="433">
        <f t="shared" si="3"/>
        <v>0.91226086956521735</v>
      </c>
      <c r="DR92" s="428">
        <f t="shared" si="4"/>
        <v>8.7739130434782653E-2</v>
      </c>
      <c r="DS92" s="434">
        <f t="shared" si="5"/>
        <v>6.7557387137440878E-4</v>
      </c>
    </row>
    <row r="93" spans="2:124" ht="20.100000000000001" customHeight="1" x14ac:dyDescent="0.4">
      <c r="B93" s="11">
        <v>38</v>
      </c>
      <c r="C93" s="8" t="s">
        <v>840</v>
      </c>
      <c r="D93" s="422">
        <v>0</v>
      </c>
      <c r="E93" s="422">
        <v>0</v>
      </c>
      <c r="F93" s="422">
        <v>0</v>
      </c>
      <c r="G93" s="422">
        <v>0</v>
      </c>
      <c r="H93" s="422">
        <v>0</v>
      </c>
      <c r="I93" s="422">
        <v>0</v>
      </c>
      <c r="J93" s="422">
        <v>0</v>
      </c>
      <c r="K93" s="422">
        <v>69</v>
      </c>
      <c r="L93" s="422">
        <v>0</v>
      </c>
      <c r="M93" s="422">
        <v>0</v>
      </c>
      <c r="N93" s="422">
        <v>0</v>
      </c>
      <c r="O93" s="422">
        <v>0</v>
      </c>
      <c r="P93" s="422">
        <v>0</v>
      </c>
      <c r="Q93" s="422">
        <v>0</v>
      </c>
      <c r="R93" s="422">
        <v>0</v>
      </c>
      <c r="S93" s="422">
        <v>0</v>
      </c>
      <c r="T93" s="422">
        <v>4</v>
      </c>
      <c r="U93" s="422">
        <v>106</v>
      </c>
      <c r="V93" s="422">
        <v>0</v>
      </c>
      <c r="W93" s="422">
        <v>0</v>
      </c>
      <c r="X93" s="422">
        <v>0</v>
      </c>
      <c r="Y93" s="422">
        <v>3</v>
      </c>
      <c r="Z93" s="422">
        <v>0</v>
      </c>
      <c r="AA93" s="422">
        <v>35</v>
      </c>
      <c r="AB93" s="422">
        <v>0</v>
      </c>
      <c r="AC93" s="422">
        <v>0</v>
      </c>
      <c r="AD93" s="422">
        <v>54</v>
      </c>
      <c r="AE93" s="422">
        <v>0</v>
      </c>
      <c r="AF93" s="422">
        <v>71</v>
      </c>
      <c r="AG93" s="422">
        <v>46</v>
      </c>
      <c r="AH93" s="422">
        <v>0</v>
      </c>
      <c r="AI93" s="422">
        <v>0</v>
      </c>
      <c r="AJ93" s="422">
        <v>46</v>
      </c>
      <c r="AK93" s="422">
        <v>0</v>
      </c>
      <c r="AL93" s="422">
        <v>0</v>
      </c>
      <c r="AM93" s="422">
        <v>66</v>
      </c>
      <c r="AN93" s="422">
        <v>26</v>
      </c>
      <c r="AO93" s="422">
        <v>2612</v>
      </c>
      <c r="AP93" s="422">
        <v>8362</v>
      </c>
      <c r="AQ93" s="422">
        <v>332</v>
      </c>
      <c r="AR93" s="422">
        <v>70</v>
      </c>
      <c r="AS93" s="422">
        <v>1028</v>
      </c>
      <c r="AT93" s="422">
        <v>317</v>
      </c>
      <c r="AU93" s="422">
        <v>184</v>
      </c>
      <c r="AV93" s="422">
        <v>33</v>
      </c>
      <c r="AW93" s="422">
        <v>24</v>
      </c>
      <c r="AX93" s="422">
        <v>235</v>
      </c>
      <c r="AY93" s="422">
        <v>15</v>
      </c>
      <c r="AZ93" s="422">
        <v>96</v>
      </c>
      <c r="BA93" s="422">
        <v>2153</v>
      </c>
      <c r="BB93" s="422">
        <v>335</v>
      </c>
      <c r="BC93" s="422">
        <v>56</v>
      </c>
      <c r="BD93" s="422">
        <v>26</v>
      </c>
      <c r="BE93" s="422">
        <v>0</v>
      </c>
      <c r="BF93" s="422">
        <v>6920</v>
      </c>
      <c r="BG93" s="422">
        <v>286</v>
      </c>
      <c r="BH93" s="422">
        <v>4758</v>
      </c>
      <c r="BI93" s="422">
        <v>4035</v>
      </c>
      <c r="BJ93" s="422">
        <v>0</v>
      </c>
      <c r="BK93" s="422">
        <v>0</v>
      </c>
      <c r="BL93" s="422">
        <v>938</v>
      </c>
      <c r="BM93" s="422">
        <v>0</v>
      </c>
      <c r="BN93" s="422">
        <v>4</v>
      </c>
      <c r="BO93" s="422">
        <v>4</v>
      </c>
      <c r="BP93" s="422">
        <v>0</v>
      </c>
      <c r="BQ93" s="422">
        <v>0</v>
      </c>
      <c r="BR93" s="422">
        <v>0</v>
      </c>
      <c r="BS93" s="422">
        <v>0</v>
      </c>
      <c r="BT93" s="422">
        <v>18</v>
      </c>
      <c r="BU93" s="422">
        <v>2</v>
      </c>
      <c r="BV93" s="422">
        <v>0</v>
      </c>
      <c r="BW93" s="422">
        <v>0</v>
      </c>
      <c r="BX93" s="422">
        <v>2</v>
      </c>
      <c r="BY93" s="422">
        <v>0</v>
      </c>
      <c r="BZ93" s="422">
        <v>4</v>
      </c>
      <c r="CA93" s="422">
        <v>38</v>
      </c>
      <c r="CB93" s="422">
        <v>1</v>
      </c>
      <c r="CC93" s="422">
        <v>0</v>
      </c>
      <c r="CD93" s="422">
        <v>1</v>
      </c>
      <c r="CE93" s="422">
        <v>0</v>
      </c>
      <c r="CF93" s="422">
        <v>0</v>
      </c>
      <c r="CG93" s="422">
        <v>2</v>
      </c>
      <c r="CH93" s="422">
        <v>378</v>
      </c>
      <c r="CI93" s="422">
        <v>0</v>
      </c>
      <c r="CJ93" s="422">
        <v>0</v>
      </c>
      <c r="CK93" s="422">
        <v>0</v>
      </c>
      <c r="CL93" s="422">
        <v>0</v>
      </c>
      <c r="CM93" s="422">
        <v>0</v>
      </c>
      <c r="CN93" s="422">
        <v>0</v>
      </c>
      <c r="CO93" s="422">
        <v>0</v>
      </c>
      <c r="CP93" s="422">
        <v>1</v>
      </c>
      <c r="CQ93" s="422">
        <v>0</v>
      </c>
      <c r="CR93" s="422">
        <v>10604</v>
      </c>
      <c r="CS93" s="422">
        <v>77</v>
      </c>
      <c r="CT93" s="422">
        <v>0</v>
      </c>
      <c r="CU93" s="422">
        <v>0</v>
      </c>
      <c r="CV93" s="422">
        <v>0</v>
      </c>
      <c r="CW93" s="422">
        <v>0</v>
      </c>
      <c r="CX93" s="422">
        <v>9</v>
      </c>
      <c r="CY93" s="422">
        <v>0</v>
      </c>
      <c r="CZ93" s="422">
        <v>0</v>
      </c>
      <c r="DA93" s="423">
        <v>44486</v>
      </c>
      <c r="DB93" s="422">
        <v>0</v>
      </c>
      <c r="DC93" s="422">
        <v>260</v>
      </c>
      <c r="DD93" s="422">
        <v>0</v>
      </c>
      <c r="DE93" s="422">
        <v>6798</v>
      </c>
      <c r="DF93" s="422">
        <v>4213</v>
      </c>
      <c r="DG93" s="422">
        <v>47</v>
      </c>
      <c r="DH93" s="423">
        <v>11318</v>
      </c>
      <c r="DI93" s="423">
        <v>55804</v>
      </c>
      <c r="DJ93" s="423">
        <v>11755</v>
      </c>
      <c r="DK93" s="423">
        <v>23073</v>
      </c>
      <c r="DL93" s="423">
        <v>67559</v>
      </c>
      <c r="DM93" s="423">
        <v>-50286</v>
      </c>
      <c r="DN93" s="423">
        <v>-27213</v>
      </c>
      <c r="DO93" s="423">
        <v>17273</v>
      </c>
      <c r="DQ93" s="433">
        <f t="shared" si="3"/>
        <v>0.90111819941222848</v>
      </c>
      <c r="DR93" s="428">
        <f t="shared" si="4"/>
        <v>9.8881800587771518E-2</v>
      </c>
      <c r="DS93" s="434">
        <f t="shared" si="5"/>
        <v>5.0809721306724413E-5</v>
      </c>
    </row>
    <row r="94" spans="2:124" ht="20.100000000000001" customHeight="1" x14ac:dyDescent="0.4">
      <c r="B94" s="11">
        <v>39</v>
      </c>
      <c r="C94" s="8" t="s">
        <v>841</v>
      </c>
      <c r="D94" s="422">
        <v>0</v>
      </c>
      <c r="E94" s="422">
        <v>0</v>
      </c>
      <c r="F94" s="422">
        <v>0</v>
      </c>
      <c r="G94" s="422">
        <v>0</v>
      </c>
      <c r="H94" s="422">
        <v>3</v>
      </c>
      <c r="I94" s="422">
        <v>0</v>
      </c>
      <c r="J94" s="422">
        <v>0</v>
      </c>
      <c r="K94" s="422">
        <v>55</v>
      </c>
      <c r="L94" s="422">
        <v>0</v>
      </c>
      <c r="M94" s="422">
        <v>0</v>
      </c>
      <c r="N94" s="422">
        <v>0</v>
      </c>
      <c r="O94" s="422">
        <v>0</v>
      </c>
      <c r="P94" s="422">
        <v>0</v>
      </c>
      <c r="Q94" s="422">
        <v>0</v>
      </c>
      <c r="R94" s="422">
        <v>0</v>
      </c>
      <c r="S94" s="422">
        <v>0</v>
      </c>
      <c r="T94" s="422">
        <v>2</v>
      </c>
      <c r="U94" s="422">
        <v>7</v>
      </c>
      <c r="V94" s="422">
        <v>0</v>
      </c>
      <c r="W94" s="422">
        <v>0</v>
      </c>
      <c r="X94" s="422">
        <v>0</v>
      </c>
      <c r="Y94" s="422">
        <v>0</v>
      </c>
      <c r="Z94" s="422">
        <v>8</v>
      </c>
      <c r="AA94" s="422">
        <v>237</v>
      </c>
      <c r="AB94" s="422">
        <v>0</v>
      </c>
      <c r="AC94" s="422">
        <v>0</v>
      </c>
      <c r="AD94" s="422">
        <v>4</v>
      </c>
      <c r="AE94" s="422">
        <v>0</v>
      </c>
      <c r="AF94" s="422">
        <v>62</v>
      </c>
      <c r="AG94" s="422">
        <v>44</v>
      </c>
      <c r="AH94" s="422">
        <v>0</v>
      </c>
      <c r="AI94" s="422">
        <v>0</v>
      </c>
      <c r="AJ94" s="422">
        <v>41</v>
      </c>
      <c r="AK94" s="422">
        <v>11</v>
      </c>
      <c r="AL94" s="422">
        <v>8</v>
      </c>
      <c r="AM94" s="422">
        <v>5</v>
      </c>
      <c r="AN94" s="422">
        <v>23</v>
      </c>
      <c r="AO94" s="422">
        <v>146</v>
      </c>
      <c r="AP94" s="422">
        <v>28536</v>
      </c>
      <c r="AQ94" s="422">
        <v>46</v>
      </c>
      <c r="AR94" s="422">
        <v>161</v>
      </c>
      <c r="AS94" s="422">
        <v>822</v>
      </c>
      <c r="AT94" s="422">
        <v>200</v>
      </c>
      <c r="AU94" s="422">
        <v>7</v>
      </c>
      <c r="AV94" s="422">
        <v>33</v>
      </c>
      <c r="AW94" s="422">
        <v>46</v>
      </c>
      <c r="AX94" s="422">
        <v>99</v>
      </c>
      <c r="AY94" s="422">
        <v>18</v>
      </c>
      <c r="AZ94" s="422">
        <v>77</v>
      </c>
      <c r="BA94" s="422">
        <v>230</v>
      </c>
      <c r="BB94" s="422">
        <v>48</v>
      </c>
      <c r="BC94" s="422">
        <v>10</v>
      </c>
      <c r="BD94" s="422">
        <v>7</v>
      </c>
      <c r="BE94" s="422">
        <v>0</v>
      </c>
      <c r="BF94" s="422">
        <v>19</v>
      </c>
      <c r="BG94" s="422">
        <v>46</v>
      </c>
      <c r="BH94" s="422">
        <v>76</v>
      </c>
      <c r="BI94" s="422">
        <v>7</v>
      </c>
      <c r="BJ94" s="422">
        <v>0</v>
      </c>
      <c r="BK94" s="422">
        <v>1</v>
      </c>
      <c r="BL94" s="422">
        <v>22</v>
      </c>
      <c r="BM94" s="422">
        <v>0</v>
      </c>
      <c r="BN94" s="422">
        <v>4</v>
      </c>
      <c r="BO94" s="422">
        <v>2</v>
      </c>
      <c r="BP94" s="422">
        <v>0</v>
      </c>
      <c r="BQ94" s="422">
        <v>0</v>
      </c>
      <c r="BR94" s="422">
        <v>0</v>
      </c>
      <c r="BS94" s="422">
        <v>0</v>
      </c>
      <c r="BT94" s="422">
        <v>1</v>
      </c>
      <c r="BU94" s="422">
        <v>7</v>
      </c>
      <c r="BV94" s="422">
        <v>0</v>
      </c>
      <c r="BW94" s="422">
        <v>7</v>
      </c>
      <c r="BX94" s="422">
        <v>1</v>
      </c>
      <c r="BY94" s="422">
        <v>0</v>
      </c>
      <c r="BZ94" s="422">
        <v>2</v>
      </c>
      <c r="CA94" s="422">
        <v>14</v>
      </c>
      <c r="CB94" s="422">
        <v>1</v>
      </c>
      <c r="CC94" s="422">
        <v>1</v>
      </c>
      <c r="CD94" s="422">
        <v>0</v>
      </c>
      <c r="CE94" s="422">
        <v>0</v>
      </c>
      <c r="CF94" s="422">
        <v>0</v>
      </c>
      <c r="CG94" s="422">
        <v>0</v>
      </c>
      <c r="CH94" s="422">
        <v>17</v>
      </c>
      <c r="CI94" s="422">
        <v>0</v>
      </c>
      <c r="CJ94" s="422">
        <v>0</v>
      </c>
      <c r="CK94" s="422">
        <v>0</v>
      </c>
      <c r="CL94" s="422">
        <v>0</v>
      </c>
      <c r="CM94" s="422">
        <v>0</v>
      </c>
      <c r="CN94" s="422">
        <v>0</v>
      </c>
      <c r="CO94" s="422">
        <v>0</v>
      </c>
      <c r="CP94" s="422">
        <v>21</v>
      </c>
      <c r="CQ94" s="422">
        <v>0</v>
      </c>
      <c r="CR94" s="422">
        <v>15707</v>
      </c>
      <c r="CS94" s="422">
        <v>6</v>
      </c>
      <c r="CT94" s="422">
        <v>0</v>
      </c>
      <c r="CU94" s="422">
        <v>0</v>
      </c>
      <c r="CV94" s="422">
        <v>0</v>
      </c>
      <c r="CW94" s="422">
        <v>0</v>
      </c>
      <c r="CX94" s="422">
        <v>5</v>
      </c>
      <c r="CY94" s="422">
        <v>0</v>
      </c>
      <c r="CZ94" s="422">
        <v>0</v>
      </c>
      <c r="DA94" s="423">
        <v>46963</v>
      </c>
      <c r="DB94" s="422">
        <v>0</v>
      </c>
      <c r="DC94" s="422">
        <v>53</v>
      </c>
      <c r="DD94" s="422">
        <v>0</v>
      </c>
      <c r="DE94" s="422">
        <v>4310</v>
      </c>
      <c r="DF94" s="422">
        <v>119374</v>
      </c>
      <c r="DG94" s="422">
        <v>1975</v>
      </c>
      <c r="DH94" s="423">
        <v>125712</v>
      </c>
      <c r="DI94" s="423">
        <v>172675</v>
      </c>
      <c r="DJ94" s="423">
        <v>156396</v>
      </c>
      <c r="DK94" s="423">
        <v>282108</v>
      </c>
      <c r="DL94" s="423">
        <v>329071</v>
      </c>
      <c r="DM94" s="423">
        <v>-87483</v>
      </c>
      <c r="DN94" s="423">
        <v>194625</v>
      </c>
      <c r="DO94" s="423">
        <v>241588</v>
      </c>
      <c r="DQ94" s="433">
        <f t="shared" si="3"/>
        <v>0.50663384971767766</v>
      </c>
      <c r="DR94" s="428">
        <f t="shared" si="4"/>
        <v>0.49336615028232234</v>
      </c>
      <c r="DS94" s="434">
        <f t="shared" si="5"/>
        <v>1.0357366266370746E-5</v>
      </c>
    </row>
    <row r="95" spans="2:124" ht="20.100000000000001" customHeight="1" x14ac:dyDescent="0.4">
      <c r="B95" s="11">
        <v>40</v>
      </c>
      <c r="C95" s="8" t="s">
        <v>842</v>
      </c>
      <c r="D95" s="422">
        <v>1</v>
      </c>
      <c r="E95" s="422">
        <v>0</v>
      </c>
      <c r="F95" s="422">
        <v>0</v>
      </c>
      <c r="G95" s="422">
        <v>74</v>
      </c>
      <c r="H95" s="422">
        <v>0</v>
      </c>
      <c r="I95" s="422">
        <v>1</v>
      </c>
      <c r="J95" s="422">
        <v>0</v>
      </c>
      <c r="K95" s="422">
        <v>0</v>
      </c>
      <c r="L95" s="422">
        <v>0</v>
      </c>
      <c r="M95" s="422">
        <v>0</v>
      </c>
      <c r="N95" s="422">
        <v>0</v>
      </c>
      <c r="O95" s="422">
        <v>0</v>
      </c>
      <c r="P95" s="422">
        <v>0</v>
      </c>
      <c r="Q95" s="422">
        <v>0</v>
      </c>
      <c r="R95" s="422">
        <v>0</v>
      </c>
      <c r="S95" s="422">
        <v>0</v>
      </c>
      <c r="T95" s="422">
        <v>0</v>
      </c>
      <c r="U95" s="422">
        <v>0</v>
      </c>
      <c r="V95" s="422">
        <v>0</v>
      </c>
      <c r="W95" s="422">
        <v>0</v>
      </c>
      <c r="X95" s="422">
        <v>0</v>
      </c>
      <c r="Y95" s="422">
        <v>0</v>
      </c>
      <c r="Z95" s="422">
        <v>0</v>
      </c>
      <c r="AA95" s="422">
        <v>0</v>
      </c>
      <c r="AB95" s="422">
        <v>0</v>
      </c>
      <c r="AC95" s="422">
        <v>0</v>
      </c>
      <c r="AD95" s="422">
        <v>0</v>
      </c>
      <c r="AE95" s="422">
        <v>0</v>
      </c>
      <c r="AF95" s="422">
        <v>0</v>
      </c>
      <c r="AG95" s="422">
        <v>0</v>
      </c>
      <c r="AH95" s="422">
        <v>0</v>
      </c>
      <c r="AI95" s="422">
        <v>0</v>
      </c>
      <c r="AJ95" s="422">
        <v>0</v>
      </c>
      <c r="AK95" s="422">
        <v>0</v>
      </c>
      <c r="AL95" s="422">
        <v>0</v>
      </c>
      <c r="AM95" s="422">
        <v>2</v>
      </c>
      <c r="AN95" s="422">
        <v>0</v>
      </c>
      <c r="AO95" s="422">
        <v>39</v>
      </c>
      <c r="AP95" s="422">
        <v>728</v>
      </c>
      <c r="AQ95" s="422">
        <v>5540</v>
      </c>
      <c r="AR95" s="422">
        <v>1</v>
      </c>
      <c r="AS95" s="422">
        <v>0</v>
      </c>
      <c r="AT95" s="422">
        <v>158</v>
      </c>
      <c r="AU95" s="422">
        <v>0</v>
      </c>
      <c r="AV95" s="422">
        <v>8</v>
      </c>
      <c r="AW95" s="422">
        <v>0</v>
      </c>
      <c r="AX95" s="422">
        <v>28</v>
      </c>
      <c r="AY95" s="422">
        <v>35</v>
      </c>
      <c r="AZ95" s="422">
        <v>42</v>
      </c>
      <c r="BA95" s="422">
        <v>56</v>
      </c>
      <c r="BB95" s="422">
        <v>22</v>
      </c>
      <c r="BC95" s="422">
        <v>0</v>
      </c>
      <c r="BD95" s="422">
        <v>45</v>
      </c>
      <c r="BE95" s="422">
        <v>0</v>
      </c>
      <c r="BF95" s="422">
        <v>282</v>
      </c>
      <c r="BG95" s="422">
        <v>0</v>
      </c>
      <c r="BH95" s="422">
        <v>35</v>
      </c>
      <c r="BI95" s="422">
        <v>0</v>
      </c>
      <c r="BJ95" s="422">
        <v>0</v>
      </c>
      <c r="BK95" s="422">
        <v>0</v>
      </c>
      <c r="BL95" s="422">
        <v>9</v>
      </c>
      <c r="BM95" s="422">
        <v>2</v>
      </c>
      <c r="BN95" s="422">
        <v>1965</v>
      </c>
      <c r="BO95" s="422">
        <v>259</v>
      </c>
      <c r="BP95" s="422">
        <v>5</v>
      </c>
      <c r="BQ95" s="422">
        <v>0</v>
      </c>
      <c r="BR95" s="422">
        <v>0</v>
      </c>
      <c r="BS95" s="422">
        <v>0</v>
      </c>
      <c r="BT95" s="422">
        <v>0</v>
      </c>
      <c r="BU95" s="422">
        <v>1</v>
      </c>
      <c r="BV95" s="422">
        <v>0</v>
      </c>
      <c r="BW95" s="422">
        <v>0</v>
      </c>
      <c r="BX95" s="422">
        <v>0</v>
      </c>
      <c r="BY95" s="422">
        <v>0</v>
      </c>
      <c r="BZ95" s="422">
        <v>3</v>
      </c>
      <c r="CA95" s="422">
        <v>12</v>
      </c>
      <c r="CB95" s="422">
        <v>1</v>
      </c>
      <c r="CC95" s="422">
        <v>3</v>
      </c>
      <c r="CD95" s="422">
        <v>2</v>
      </c>
      <c r="CE95" s="422">
        <v>0</v>
      </c>
      <c r="CF95" s="422">
        <v>2</v>
      </c>
      <c r="CG95" s="422">
        <v>87</v>
      </c>
      <c r="CH95" s="422">
        <v>3677</v>
      </c>
      <c r="CI95" s="422">
        <v>0</v>
      </c>
      <c r="CJ95" s="422">
        <v>0</v>
      </c>
      <c r="CK95" s="422">
        <v>10104</v>
      </c>
      <c r="CL95" s="422">
        <v>241</v>
      </c>
      <c r="CM95" s="422">
        <v>414</v>
      </c>
      <c r="CN95" s="422">
        <v>385</v>
      </c>
      <c r="CO95" s="422">
        <v>0</v>
      </c>
      <c r="CP95" s="422">
        <v>501</v>
      </c>
      <c r="CQ95" s="422">
        <v>0</v>
      </c>
      <c r="CR95" s="422">
        <v>5148</v>
      </c>
      <c r="CS95" s="422">
        <v>161</v>
      </c>
      <c r="CT95" s="422">
        <v>4</v>
      </c>
      <c r="CU95" s="422">
        <v>0</v>
      </c>
      <c r="CV95" s="422">
        <v>1</v>
      </c>
      <c r="CW95" s="422">
        <v>528</v>
      </c>
      <c r="CX95" s="422">
        <v>48</v>
      </c>
      <c r="CY95" s="422">
        <v>628</v>
      </c>
      <c r="CZ95" s="422">
        <v>0</v>
      </c>
      <c r="DA95" s="423">
        <v>31288</v>
      </c>
      <c r="DB95" s="422">
        <v>40</v>
      </c>
      <c r="DC95" s="422">
        <v>1257</v>
      </c>
      <c r="DD95" s="422">
        <v>1</v>
      </c>
      <c r="DE95" s="422">
        <v>19256</v>
      </c>
      <c r="DF95" s="422">
        <v>30293</v>
      </c>
      <c r="DG95" s="422">
        <v>1211</v>
      </c>
      <c r="DH95" s="423">
        <v>52058</v>
      </c>
      <c r="DI95" s="423">
        <v>83346</v>
      </c>
      <c r="DJ95" s="423">
        <v>61229</v>
      </c>
      <c r="DK95" s="423">
        <v>113287</v>
      </c>
      <c r="DL95" s="423">
        <v>144575</v>
      </c>
      <c r="DM95" s="423">
        <v>-68622</v>
      </c>
      <c r="DN95" s="423">
        <v>44665</v>
      </c>
      <c r="DO95" s="423">
        <v>75953</v>
      </c>
      <c r="DQ95" s="433">
        <f t="shared" si="3"/>
        <v>0.82333885249442085</v>
      </c>
      <c r="DR95" s="428">
        <f t="shared" si="4"/>
        <v>0.17666114750557915</v>
      </c>
      <c r="DS95" s="434">
        <f t="shared" si="5"/>
        <v>2.4564546031750992E-4</v>
      </c>
    </row>
    <row r="96" spans="2:124" ht="20.100000000000001" customHeight="1" x14ac:dyDescent="0.4">
      <c r="B96" s="11">
        <v>41</v>
      </c>
      <c r="C96" s="8" t="s">
        <v>892</v>
      </c>
      <c r="D96" s="422">
        <v>0</v>
      </c>
      <c r="E96" s="422">
        <v>0</v>
      </c>
      <c r="F96" s="422">
        <v>0</v>
      </c>
      <c r="G96" s="422">
        <v>0</v>
      </c>
      <c r="H96" s="422">
        <v>0</v>
      </c>
      <c r="I96" s="422">
        <v>0</v>
      </c>
      <c r="J96" s="422">
        <v>0</v>
      </c>
      <c r="K96" s="422">
        <v>0</v>
      </c>
      <c r="L96" s="422">
        <v>0</v>
      </c>
      <c r="M96" s="422">
        <v>0</v>
      </c>
      <c r="N96" s="422">
        <v>0</v>
      </c>
      <c r="O96" s="422">
        <v>0</v>
      </c>
      <c r="P96" s="422">
        <v>0</v>
      </c>
      <c r="Q96" s="422">
        <v>0</v>
      </c>
      <c r="R96" s="422">
        <v>0</v>
      </c>
      <c r="S96" s="422">
        <v>0</v>
      </c>
      <c r="T96" s="422">
        <v>0</v>
      </c>
      <c r="U96" s="422">
        <v>0</v>
      </c>
      <c r="V96" s="422">
        <v>0</v>
      </c>
      <c r="W96" s="422">
        <v>0</v>
      </c>
      <c r="X96" s="422">
        <v>0</v>
      </c>
      <c r="Y96" s="422">
        <v>0</v>
      </c>
      <c r="Z96" s="422">
        <v>0</v>
      </c>
      <c r="AA96" s="422">
        <v>0</v>
      </c>
      <c r="AB96" s="422">
        <v>0</v>
      </c>
      <c r="AC96" s="422">
        <v>0</v>
      </c>
      <c r="AD96" s="422">
        <v>0</v>
      </c>
      <c r="AE96" s="422">
        <v>0</v>
      </c>
      <c r="AF96" s="422">
        <v>0</v>
      </c>
      <c r="AG96" s="422">
        <v>0</v>
      </c>
      <c r="AH96" s="422">
        <v>0</v>
      </c>
      <c r="AI96" s="422">
        <v>0</v>
      </c>
      <c r="AJ96" s="422">
        <v>0</v>
      </c>
      <c r="AK96" s="422">
        <v>0</v>
      </c>
      <c r="AL96" s="422">
        <v>0</v>
      </c>
      <c r="AM96" s="422">
        <v>0</v>
      </c>
      <c r="AN96" s="422">
        <v>3</v>
      </c>
      <c r="AO96" s="422">
        <v>34</v>
      </c>
      <c r="AP96" s="422">
        <v>647</v>
      </c>
      <c r="AQ96" s="422">
        <v>10532</v>
      </c>
      <c r="AR96" s="422">
        <v>5254</v>
      </c>
      <c r="AS96" s="422">
        <v>17400</v>
      </c>
      <c r="AT96" s="422">
        <v>2614</v>
      </c>
      <c r="AU96" s="422">
        <v>732</v>
      </c>
      <c r="AV96" s="422">
        <v>2463</v>
      </c>
      <c r="AW96" s="422">
        <v>5631</v>
      </c>
      <c r="AX96" s="422">
        <v>8784</v>
      </c>
      <c r="AY96" s="422">
        <v>5202</v>
      </c>
      <c r="AZ96" s="422">
        <v>0</v>
      </c>
      <c r="BA96" s="422">
        <v>1798</v>
      </c>
      <c r="BB96" s="422">
        <v>0</v>
      </c>
      <c r="BC96" s="422">
        <v>1</v>
      </c>
      <c r="BD96" s="422">
        <v>42</v>
      </c>
      <c r="BE96" s="422">
        <v>0</v>
      </c>
      <c r="BF96" s="422">
        <v>0</v>
      </c>
      <c r="BG96" s="422">
        <v>0</v>
      </c>
      <c r="BH96" s="422">
        <v>0</v>
      </c>
      <c r="BI96" s="422">
        <v>0</v>
      </c>
      <c r="BJ96" s="422">
        <v>0</v>
      </c>
      <c r="BK96" s="422">
        <v>0</v>
      </c>
      <c r="BL96" s="422">
        <v>0</v>
      </c>
      <c r="BM96" s="422">
        <v>0</v>
      </c>
      <c r="BN96" s="422">
        <v>0</v>
      </c>
      <c r="BO96" s="422">
        <v>0</v>
      </c>
      <c r="BP96" s="422">
        <v>0</v>
      </c>
      <c r="BQ96" s="422">
        <v>0</v>
      </c>
      <c r="BR96" s="422">
        <v>0</v>
      </c>
      <c r="BS96" s="422">
        <v>0</v>
      </c>
      <c r="BT96" s="422">
        <v>0</v>
      </c>
      <c r="BU96" s="422">
        <v>0</v>
      </c>
      <c r="BV96" s="422">
        <v>0</v>
      </c>
      <c r="BW96" s="422">
        <v>0</v>
      </c>
      <c r="BX96" s="422">
        <v>0</v>
      </c>
      <c r="BY96" s="422">
        <v>0</v>
      </c>
      <c r="BZ96" s="422">
        <v>0</v>
      </c>
      <c r="CA96" s="422">
        <v>0</v>
      </c>
      <c r="CB96" s="422">
        <v>0</v>
      </c>
      <c r="CC96" s="422">
        <v>0</v>
      </c>
      <c r="CD96" s="422">
        <v>0</v>
      </c>
      <c r="CE96" s="422">
        <v>0</v>
      </c>
      <c r="CF96" s="422">
        <v>0</v>
      </c>
      <c r="CG96" s="422">
        <v>0</v>
      </c>
      <c r="CH96" s="422">
        <v>0</v>
      </c>
      <c r="CI96" s="422">
        <v>0</v>
      </c>
      <c r="CJ96" s="422">
        <v>13</v>
      </c>
      <c r="CK96" s="422">
        <v>0</v>
      </c>
      <c r="CL96" s="422">
        <v>0</v>
      </c>
      <c r="CM96" s="422">
        <v>0</v>
      </c>
      <c r="CN96" s="422">
        <v>0</v>
      </c>
      <c r="CO96" s="422">
        <v>0</v>
      </c>
      <c r="CP96" s="422">
        <v>0</v>
      </c>
      <c r="CQ96" s="422">
        <v>0</v>
      </c>
      <c r="CR96" s="422">
        <v>4344</v>
      </c>
      <c r="CS96" s="422">
        <v>0</v>
      </c>
      <c r="CT96" s="422">
        <v>0</v>
      </c>
      <c r="CU96" s="422">
        <v>0</v>
      </c>
      <c r="CV96" s="422">
        <v>0</v>
      </c>
      <c r="CW96" s="422">
        <v>0</v>
      </c>
      <c r="CX96" s="422">
        <v>0</v>
      </c>
      <c r="CY96" s="422">
        <v>0</v>
      </c>
      <c r="CZ96" s="422">
        <v>0</v>
      </c>
      <c r="DA96" s="423">
        <v>65494</v>
      </c>
      <c r="DB96" s="422">
        <v>0</v>
      </c>
      <c r="DC96" s="422">
        <v>33</v>
      </c>
      <c r="DD96" s="422">
        <v>0</v>
      </c>
      <c r="DE96" s="422">
        <v>0</v>
      </c>
      <c r="DF96" s="422">
        <v>0</v>
      </c>
      <c r="DG96" s="422">
        <v>11</v>
      </c>
      <c r="DH96" s="423">
        <v>44</v>
      </c>
      <c r="DI96" s="423">
        <v>65538</v>
      </c>
      <c r="DJ96" s="423">
        <v>38118</v>
      </c>
      <c r="DK96" s="423">
        <v>38162</v>
      </c>
      <c r="DL96" s="423">
        <v>103656</v>
      </c>
      <c r="DM96" s="423">
        <v>-64153</v>
      </c>
      <c r="DN96" s="423">
        <v>-25991</v>
      </c>
      <c r="DO96" s="423">
        <v>39503</v>
      </c>
      <c r="DQ96" s="433">
        <f t="shared" si="3"/>
        <v>0.97886722206963894</v>
      </c>
      <c r="DR96" s="428">
        <f t="shared" si="4"/>
        <v>2.1132777930361057E-2</v>
      </c>
      <c r="DS96" s="434">
        <f t="shared" si="5"/>
        <v>6.4489261658534833E-6</v>
      </c>
    </row>
    <row r="97" spans="2:123" ht="20.100000000000001" customHeight="1" x14ac:dyDescent="0.4">
      <c r="B97" s="11">
        <v>42</v>
      </c>
      <c r="C97" s="8" t="s">
        <v>253</v>
      </c>
      <c r="D97" s="422">
        <v>0</v>
      </c>
      <c r="E97" s="422">
        <v>0</v>
      </c>
      <c r="F97" s="422">
        <v>0</v>
      </c>
      <c r="G97" s="422">
        <v>0</v>
      </c>
      <c r="H97" s="422">
        <v>0</v>
      </c>
      <c r="I97" s="422">
        <v>0</v>
      </c>
      <c r="J97" s="422">
        <v>0</v>
      </c>
      <c r="K97" s="422">
        <v>0</v>
      </c>
      <c r="L97" s="422">
        <v>0</v>
      </c>
      <c r="M97" s="422">
        <v>1</v>
      </c>
      <c r="N97" s="422">
        <v>0</v>
      </c>
      <c r="O97" s="422">
        <v>0</v>
      </c>
      <c r="P97" s="422">
        <v>1</v>
      </c>
      <c r="Q97" s="422">
        <v>0</v>
      </c>
      <c r="R97" s="422">
        <v>0</v>
      </c>
      <c r="S97" s="422">
        <v>0</v>
      </c>
      <c r="T97" s="422">
        <v>0</v>
      </c>
      <c r="U97" s="422">
        <v>0</v>
      </c>
      <c r="V97" s="422">
        <v>0</v>
      </c>
      <c r="W97" s="422">
        <v>0</v>
      </c>
      <c r="X97" s="422">
        <v>59</v>
      </c>
      <c r="Y97" s="422">
        <v>0</v>
      </c>
      <c r="Z97" s="422">
        <v>0</v>
      </c>
      <c r="AA97" s="422">
        <v>0</v>
      </c>
      <c r="AB97" s="422">
        <v>0</v>
      </c>
      <c r="AC97" s="422">
        <v>0</v>
      </c>
      <c r="AD97" s="422">
        <v>0</v>
      </c>
      <c r="AE97" s="422">
        <v>0</v>
      </c>
      <c r="AF97" s="422">
        <v>0</v>
      </c>
      <c r="AG97" s="422">
        <v>0</v>
      </c>
      <c r="AH97" s="422">
        <v>0</v>
      </c>
      <c r="AI97" s="422">
        <v>0</v>
      </c>
      <c r="AJ97" s="422">
        <v>0</v>
      </c>
      <c r="AK97" s="422">
        <v>0</v>
      </c>
      <c r="AL97" s="422">
        <v>28</v>
      </c>
      <c r="AM97" s="422">
        <v>0</v>
      </c>
      <c r="AN97" s="422">
        <v>7</v>
      </c>
      <c r="AO97" s="422">
        <v>69</v>
      </c>
      <c r="AP97" s="422">
        <v>2361</v>
      </c>
      <c r="AQ97" s="422">
        <v>3832</v>
      </c>
      <c r="AR97" s="422">
        <v>4929</v>
      </c>
      <c r="AS97" s="422">
        <v>73437</v>
      </c>
      <c r="AT97" s="422">
        <v>1548</v>
      </c>
      <c r="AU97" s="422">
        <v>136</v>
      </c>
      <c r="AV97" s="422">
        <v>1184</v>
      </c>
      <c r="AW97" s="422">
        <v>598</v>
      </c>
      <c r="AX97" s="422">
        <v>9231</v>
      </c>
      <c r="AY97" s="422">
        <v>1555</v>
      </c>
      <c r="AZ97" s="422">
        <v>134</v>
      </c>
      <c r="BA97" s="422">
        <v>1716</v>
      </c>
      <c r="BB97" s="422">
        <v>13</v>
      </c>
      <c r="BC97" s="422">
        <v>2</v>
      </c>
      <c r="BD97" s="422">
        <v>53</v>
      </c>
      <c r="BE97" s="422">
        <v>0</v>
      </c>
      <c r="BF97" s="422">
        <v>437</v>
      </c>
      <c r="BG97" s="422">
        <v>67</v>
      </c>
      <c r="BH97" s="422">
        <v>38</v>
      </c>
      <c r="BI97" s="422">
        <v>4</v>
      </c>
      <c r="BJ97" s="422">
        <v>1</v>
      </c>
      <c r="BK97" s="422">
        <v>0</v>
      </c>
      <c r="BL97" s="422">
        <v>2</v>
      </c>
      <c r="BM97" s="422">
        <v>0</v>
      </c>
      <c r="BN97" s="422">
        <v>14</v>
      </c>
      <c r="BO97" s="422">
        <v>33</v>
      </c>
      <c r="BP97" s="422">
        <v>21</v>
      </c>
      <c r="BQ97" s="422">
        <v>0</v>
      </c>
      <c r="BR97" s="422">
        <v>0</v>
      </c>
      <c r="BS97" s="422">
        <v>0</v>
      </c>
      <c r="BT97" s="422">
        <v>1</v>
      </c>
      <c r="BU97" s="422">
        <v>0</v>
      </c>
      <c r="BV97" s="422">
        <v>0</v>
      </c>
      <c r="BW97" s="422">
        <v>0</v>
      </c>
      <c r="BX97" s="422">
        <v>0</v>
      </c>
      <c r="BY97" s="422">
        <v>0</v>
      </c>
      <c r="BZ97" s="422">
        <v>0</v>
      </c>
      <c r="CA97" s="422">
        <v>1</v>
      </c>
      <c r="CB97" s="422">
        <v>0</v>
      </c>
      <c r="CC97" s="422">
        <v>68</v>
      </c>
      <c r="CD97" s="422">
        <v>254</v>
      </c>
      <c r="CE97" s="422">
        <v>173</v>
      </c>
      <c r="CF97" s="422">
        <v>6</v>
      </c>
      <c r="CG97" s="422">
        <v>302</v>
      </c>
      <c r="CH97" s="422">
        <v>2547</v>
      </c>
      <c r="CI97" s="422">
        <v>17</v>
      </c>
      <c r="CJ97" s="422">
        <v>1035</v>
      </c>
      <c r="CK97" s="422">
        <v>0</v>
      </c>
      <c r="CL97" s="422">
        <v>0</v>
      </c>
      <c r="CM97" s="422">
        <v>4</v>
      </c>
      <c r="CN97" s="422">
        <v>0</v>
      </c>
      <c r="CO97" s="422">
        <v>0</v>
      </c>
      <c r="CP97" s="422">
        <v>2</v>
      </c>
      <c r="CQ97" s="422">
        <v>0</v>
      </c>
      <c r="CR97" s="422">
        <v>11526</v>
      </c>
      <c r="CS97" s="422">
        <v>28</v>
      </c>
      <c r="CT97" s="422">
        <v>0</v>
      </c>
      <c r="CU97" s="422">
        <v>0</v>
      </c>
      <c r="CV97" s="422">
        <v>0</v>
      </c>
      <c r="CW97" s="422">
        <v>0</v>
      </c>
      <c r="CX97" s="422">
        <v>13</v>
      </c>
      <c r="CY97" s="422">
        <v>914</v>
      </c>
      <c r="CZ97" s="422">
        <v>0</v>
      </c>
      <c r="DA97" s="423">
        <v>118402</v>
      </c>
      <c r="DB97" s="422">
        <v>9</v>
      </c>
      <c r="DC97" s="422">
        <v>2665</v>
      </c>
      <c r="DD97" s="422">
        <v>0</v>
      </c>
      <c r="DE97" s="422">
        <v>0</v>
      </c>
      <c r="DF97" s="422">
        <v>0</v>
      </c>
      <c r="DG97" s="422">
        <v>-540</v>
      </c>
      <c r="DH97" s="423">
        <v>2134</v>
      </c>
      <c r="DI97" s="423">
        <v>120536</v>
      </c>
      <c r="DJ97" s="423">
        <v>359113</v>
      </c>
      <c r="DK97" s="423">
        <v>361247</v>
      </c>
      <c r="DL97" s="423">
        <v>479649</v>
      </c>
      <c r="DM97" s="423">
        <v>-116780</v>
      </c>
      <c r="DN97" s="423">
        <v>244467</v>
      </c>
      <c r="DO97" s="423">
        <v>362869</v>
      </c>
      <c r="DQ97" s="433">
        <f t="shared" si="3"/>
        <v>0.96883918497378374</v>
      </c>
      <c r="DR97" s="428">
        <f t="shared" si="4"/>
        <v>3.116081502621626E-2</v>
      </c>
      <c r="DS97" s="434">
        <f t="shared" si="5"/>
        <v>5.2079964339392523E-4</v>
      </c>
    </row>
    <row r="98" spans="2:123" ht="20.100000000000001" customHeight="1" x14ac:dyDescent="0.4">
      <c r="B98" s="11">
        <v>43</v>
      </c>
      <c r="C98" s="8" t="s">
        <v>893</v>
      </c>
      <c r="D98" s="422">
        <v>0</v>
      </c>
      <c r="E98" s="422">
        <v>0</v>
      </c>
      <c r="F98" s="422">
        <v>2</v>
      </c>
      <c r="G98" s="422">
        <v>0</v>
      </c>
      <c r="H98" s="422">
        <v>0</v>
      </c>
      <c r="I98" s="422">
        <v>58</v>
      </c>
      <c r="J98" s="422">
        <v>0</v>
      </c>
      <c r="K98" s="422">
        <v>0</v>
      </c>
      <c r="L98" s="422">
        <v>0</v>
      </c>
      <c r="M98" s="422">
        <v>0</v>
      </c>
      <c r="N98" s="422">
        <v>0</v>
      </c>
      <c r="O98" s="422">
        <v>0</v>
      </c>
      <c r="P98" s="422">
        <v>0</v>
      </c>
      <c r="Q98" s="422">
        <v>0</v>
      </c>
      <c r="R98" s="422">
        <v>0</v>
      </c>
      <c r="S98" s="422">
        <v>0</v>
      </c>
      <c r="T98" s="422">
        <v>1</v>
      </c>
      <c r="U98" s="422">
        <v>3</v>
      </c>
      <c r="V98" s="422">
        <v>0</v>
      </c>
      <c r="W98" s="422">
        <v>0</v>
      </c>
      <c r="X98" s="422">
        <v>0</v>
      </c>
      <c r="Y98" s="422">
        <v>0</v>
      </c>
      <c r="Z98" s="422">
        <v>0</v>
      </c>
      <c r="AA98" s="422">
        <v>0</v>
      </c>
      <c r="AB98" s="422">
        <v>0</v>
      </c>
      <c r="AC98" s="422">
        <v>0</v>
      </c>
      <c r="AD98" s="422">
        <v>0</v>
      </c>
      <c r="AE98" s="422">
        <v>0</v>
      </c>
      <c r="AF98" s="422">
        <v>0</v>
      </c>
      <c r="AG98" s="422">
        <v>0</v>
      </c>
      <c r="AH98" s="422">
        <v>0</v>
      </c>
      <c r="AI98" s="422">
        <v>0</v>
      </c>
      <c r="AJ98" s="422">
        <v>0</v>
      </c>
      <c r="AK98" s="422">
        <v>0</v>
      </c>
      <c r="AL98" s="422">
        <v>2</v>
      </c>
      <c r="AM98" s="422">
        <v>204</v>
      </c>
      <c r="AN98" s="422">
        <v>0</v>
      </c>
      <c r="AO98" s="422">
        <v>104</v>
      </c>
      <c r="AP98" s="422">
        <v>3260</v>
      </c>
      <c r="AQ98" s="422">
        <v>641</v>
      </c>
      <c r="AR98" s="422">
        <v>0</v>
      </c>
      <c r="AS98" s="422">
        <v>391</v>
      </c>
      <c r="AT98" s="422">
        <v>4497</v>
      </c>
      <c r="AU98" s="422">
        <v>112</v>
      </c>
      <c r="AV98" s="422">
        <v>93</v>
      </c>
      <c r="AW98" s="422">
        <v>57</v>
      </c>
      <c r="AX98" s="422">
        <v>1019</v>
      </c>
      <c r="AY98" s="422">
        <v>195</v>
      </c>
      <c r="AZ98" s="422">
        <v>5204</v>
      </c>
      <c r="BA98" s="422">
        <v>11224</v>
      </c>
      <c r="BB98" s="422">
        <v>159</v>
      </c>
      <c r="BC98" s="422">
        <v>18</v>
      </c>
      <c r="BD98" s="422">
        <v>3</v>
      </c>
      <c r="BE98" s="422">
        <v>0</v>
      </c>
      <c r="BF98" s="422">
        <v>1673</v>
      </c>
      <c r="BG98" s="422">
        <v>1362</v>
      </c>
      <c r="BH98" s="422">
        <v>1608</v>
      </c>
      <c r="BI98" s="422">
        <v>2686</v>
      </c>
      <c r="BJ98" s="422">
        <v>0</v>
      </c>
      <c r="BK98" s="422">
        <v>0</v>
      </c>
      <c r="BL98" s="422">
        <v>0</v>
      </c>
      <c r="BM98" s="422">
        <v>0</v>
      </c>
      <c r="BN98" s="422">
        <v>0</v>
      </c>
      <c r="BO98" s="422">
        <v>0</v>
      </c>
      <c r="BP98" s="422">
        <v>0</v>
      </c>
      <c r="BQ98" s="422">
        <v>0</v>
      </c>
      <c r="BR98" s="422">
        <v>0</v>
      </c>
      <c r="BS98" s="422">
        <v>0</v>
      </c>
      <c r="BT98" s="422">
        <v>4</v>
      </c>
      <c r="BU98" s="422">
        <v>0</v>
      </c>
      <c r="BV98" s="422">
        <v>1</v>
      </c>
      <c r="BW98" s="422">
        <v>0</v>
      </c>
      <c r="BX98" s="422">
        <v>0</v>
      </c>
      <c r="BY98" s="422">
        <v>0</v>
      </c>
      <c r="BZ98" s="422">
        <v>0</v>
      </c>
      <c r="CA98" s="422">
        <v>0</v>
      </c>
      <c r="CB98" s="422">
        <v>0</v>
      </c>
      <c r="CC98" s="422">
        <v>1</v>
      </c>
      <c r="CD98" s="422">
        <v>0</v>
      </c>
      <c r="CE98" s="422">
        <v>0</v>
      </c>
      <c r="CF98" s="422">
        <v>0</v>
      </c>
      <c r="CG98" s="422">
        <v>0</v>
      </c>
      <c r="CH98" s="422">
        <v>1</v>
      </c>
      <c r="CI98" s="422">
        <v>0</v>
      </c>
      <c r="CJ98" s="422">
        <v>0</v>
      </c>
      <c r="CK98" s="422">
        <v>0</v>
      </c>
      <c r="CL98" s="422">
        <v>0</v>
      </c>
      <c r="CM98" s="422">
        <v>0</v>
      </c>
      <c r="CN98" s="422">
        <v>0</v>
      </c>
      <c r="CO98" s="422">
        <v>0</v>
      </c>
      <c r="CP98" s="422">
        <v>0</v>
      </c>
      <c r="CQ98" s="422">
        <v>0</v>
      </c>
      <c r="CR98" s="422">
        <v>4925</v>
      </c>
      <c r="CS98" s="422">
        <v>0</v>
      </c>
      <c r="CT98" s="422">
        <v>0</v>
      </c>
      <c r="CU98" s="422">
        <v>0</v>
      </c>
      <c r="CV98" s="422">
        <v>0</v>
      </c>
      <c r="CW98" s="422">
        <v>0</v>
      </c>
      <c r="CX98" s="422">
        <v>3</v>
      </c>
      <c r="CY98" s="422">
        <v>0</v>
      </c>
      <c r="CZ98" s="422">
        <v>6</v>
      </c>
      <c r="DA98" s="423">
        <v>39517</v>
      </c>
      <c r="DB98" s="422">
        <v>0</v>
      </c>
      <c r="DC98" s="422">
        <v>146</v>
      </c>
      <c r="DD98" s="422">
        <v>0</v>
      </c>
      <c r="DE98" s="422">
        <v>3368</v>
      </c>
      <c r="DF98" s="422">
        <v>22045</v>
      </c>
      <c r="DG98" s="422">
        <v>-828</v>
      </c>
      <c r="DH98" s="423">
        <v>24731</v>
      </c>
      <c r="DI98" s="423">
        <v>64248</v>
      </c>
      <c r="DJ98" s="423">
        <v>29374</v>
      </c>
      <c r="DK98" s="423">
        <v>54105</v>
      </c>
      <c r="DL98" s="423">
        <v>93622</v>
      </c>
      <c r="DM98" s="423">
        <v>-49969</v>
      </c>
      <c r="DN98" s="423">
        <v>4136</v>
      </c>
      <c r="DO98" s="423">
        <v>43653</v>
      </c>
      <c r="DQ98" s="433">
        <f t="shared" si="3"/>
        <v>0.77775183663304692</v>
      </c>
      <c r="DR98" s="428">
        <f t="shared" si="4"/>
        <v>0.22224816336695308</v>
      </c>
      <c r="DS98" s="434">
        <f t="shared" si="5"/>
        <v>2.8531612733776015E-5</v>
      </c>
    </row>
    <row r="99" spans="2:123" ht="20.100000000000001" customHeight="1" x14ac:dyDescent="0.4">
      <c r="B99" s="11">
        <v>44</v>
      </c>
      <c r="C99" s="8" t="s">
        <v>894</v>
      </c>
      <c r="D99" s="422">
        <v>0</v>
      </c>
      <c r="E99" s="422">
        <v>0</v>
      </c>
      <c r="F99" s="422">
        <v>0</v>
      </c>
      <c r="G99" s="422">
        <v>0</v>
      </c>
      <c r="H99" s="422">
        <v>0</v>
      </c>
      <c r="I99" s="422">
        <v>0</v>
      </c>
      <c r="J99" s="422">
        <v>0</v>
      </c>
      <c r="K99" s="422">
        <v>0</v>
      </c>
      <c r="L99" s="422">
        <v>0</v>
      </c>
      <c r="M99" s="422">
        <v>0</v>
      </c>
      <c r="N99" s="422">
        <v>0</v>
      </c>
      <c r="O99" s="422">
        <v>0</v>
      </c>
      <c r="P99" s="422">
        <v>0</v>
      </c>
      <c r="Q99" s="422">
        <v>0</v>
      </c>
      <c r="R99" s="422">
        <v>0</v>
      </c>
      <c r="S99" s="422">
        <v>0</v>
      </c>
      <c r="T99" s="422">
        <v>0</v>
      </c>
      <c r="U99" s="422">
        <v>0</v>
      </c>
      <c r="V99" s="422">
        <v>0</v>
      </c>
      <c r="W99" s="422">
        <v>0</v>
      </c>
      <c r="X99" s="422">
        <v>0</v>
      </c>
      <c r="Y99" s="422">
        <v>0</v>
      </c>
      <c r="Z99" s="422">
        <v>0</v>
      </c>
      <c r="AA99" s="422">
        <v>0</v>
      </c>
      <c r="AB99" s="422">
        <v>0</v>
      </c>
      <c r="AC99" s="422">
        <v>0</v>
      </c>
      <c r="AD99" s="422">
        <v>0</v>
      </c>
      <c r="AE99" s="422">
        <v>0</v>
      </c>
      <c r="AF99" s="422">
        <v>0</v>
      </c>
      <c r="AG99" s="422">
        <v>0</v>
      </c>
      <c r="AH99" s="422">
        <v>0</v>
      </c>
      <c r="AI99" s="422">
        <v>0</v>
      </c>
      <c r="AJ99" s="422">
        <v>0</v>
      </c>
      <c r="AK99" s="422">
        <v>0</v>
      </c>
      <c r="AL99" s="422">
        <v>0</v>
      </c>
      <c r="AM99" s="422">
        <v>0</v>
      </c>
      <c r="AN99" s="422">
        <v>0</v>
      </c>
      <c r="AO99" s="422">
        <v>0</v>
      </c>
      <c r="AP99" s="422">
        <v>0</v>
      </c>
      <c r="AQ99" s="422">
        <v>0</v>
      </c>
      <c r="AR99" s="422">
        <v>0</v>
      </c>
      <c r="AS99" s="422">
        <v>0</v>
      </c>
      <c r="AT99" s="422">
        <v>0</v>
      </c>
      <c r="AU99" s="422">
        <v>316</v>
      </c>
      <c r="AV99" s="422">
        <v>0</v>
      </c>
      <c r="AW99" s="422">
        <v>0</v>
      </c>
      <c r="AX99" s="422">
        <v>0</v>
      </c>
      <c r="AY99" s="422">
        <v>0</v>
      </c>
      <c r="AZ99" s="422">
        <v>0</v>
      </c>
      <c r="BA99" s="422">
        <v>0</v>
      </c>
      <c r="BB99" s="422">
        <v>3</v>
      </c>
      <c r="BC99" s="422">
        <v>5</v>
      </c>
      <c r="BD99" s="422">
        <v>1</v>
      </c>
      <c r="BE99" s="422">
        <v>0</v>
      </c>
      <c r="BF99" s="422">
        <v>3037</v>
      </c>
      <c r="BG99" s="422">
        <v>0</v>
      </c>
      <c r="BH99" s="422">
        <v>0</v>
      </c>
      <c r="BI99" s="422">
        <v>0</v>
      </c>
      <c r="BJ99" s="422">
        <v>0</v>
      </c>
      <c r="BK99" s="422">
        <v>0</v>
      </c>
      <c r="BL99" s="422">
        <v>0</v>
      </c>
      <c r="BM99" s="422">
        <v>0</v>
      </c>
      <c r="BN99" s="422">
        <v>0</v>
      </c>
      <c r="BO99" s="422">
        <v>0</v>
      </c>
      <c r="BP99" s="422">
        <v>0</v>
      </c>
      <c r="BQ99" s="422">
        <v>0</v>
      </c>
      <c r="BR99" s="422">
        <v>0</v>
      </c>
      <c r="BS99" s="422">
        <v>0</v>
      </c>
      <c r="BT99" s="422">
        <v>0</v>
      </c>
      <c r="BU99" s="422">
        <v>15</v>
      </c>
      <c r="BV99" s="422">
        <v>0</v>
      </c>
      <c r="BW99" s="422">
        <v>0</v>
      </c>
      <c r="BX99" s="422">
        <v>0</v>
      </c>
      <c r="BY99" s="422">
        <v>0</v>
      </c>
      <c r="BZ99" s="422">
        <v>0</v>
      </c>
      <c r="CA99" s="422">
        <v>3</v>
      </c>
      <c r="CB99" s="422">
        <v>0</v>
      </c>
      <c r="CC99" s="422">
        <v>0</v>
      </c>
      <c r="CD99" s="422">
        <v>0</v>
      </c>
      <c r="CE99" s="422">
        <v>0</v>
      </c>
      <c r="CF99" s="422">
        <v>0</v>
      </c>
      <c r="CG99" s="422">
        <v>40</v>
      </c>
      <c r="CH99" s="422">
        <v>537</v>
      </c>
      <c r="CI99" s="422">
        <v>0</v>
      </c>
      <c r="CJ99" s="422">
        <v>0</v>
      </c>
      <c r="CK99" s="422">
        <v>0</v>
      </c>
      <c r="CL99" s="422">
        <v>0</v>
      </c>
      <c r="CM99" s="422">
        <v>0</v>
      </c>
      <c r="CN99" s="422">
        <v>0</v>
      </c>
      <c r="CO99" s="422">
        <v>0</v>
      </c>
      <c r="CP99" s="422">
        <v>26</v>
      </c>
      <c r="CQ99" s="422">
        <v>0</v>
      </c>
      <c r="CR99" s="422">
        <v>1836</v>
      </c>
      <c r="CS99" s="422">
        <v>17</v>
      </c>
      <c r="CT99" s="422">
        <v>0</v>
      </c>
      <c r="CU99" s="422">
        <v>0</v>
      </c>
      <c r="CV99" s="422">
        <v>0</v>
      </c>
      <c r="CW99" s="422">
        <v>29</v>
      </c>
      <c r="CX99" s="422">
        <v>2</v>
      </c>
      <c r="CY99" s="422">
        <v>0</v>
      </c>
      <c r="CZ99" s="422">
        <v>0</v>
      </c>
      <c r="DA99" s="423">
        <v>5867</v>
      </c>
      <c r="DB99" s="422">
        <v>977</v>
      </c>
      <c r="DC99" s="422">
        <v>26946</v>
      </c>
      <c r="DD99" s="422">
        <v>0</v>
      </c>
      <c r="DE99" s="422">
        <v>159</v>
      </c>
      <c r="DF99" s="422">
        <v>760</v>
      </c>
      <c r="DG99" s="422">
        <v>125</v>
      </c>
      <c r="DH99" s="423">
        <v>28967</v>
      </c>
      <c r="DI99" s="423">
        <v>34834</v>
      </c>
      <c r="DJ99" s="423">
        <v>518</v>
      </c>
      <c r="DK99" s="423">
        <v>29485</v>
      </c>
      <c r="DL99" s="423">
        <v>35352</v>
      </c>
      <c r="DM99" s="423">
        <v>-30739</v>
      </c>
      <c r="DN99" s="423">
        <v>-1254</v>
      </c>
      <c r="DO99" s="423">
        <v>4613</v>
      </c>
      <c r="DQ99" s="433">
        <f t="shared" si="3"/>
        <v>0.88244244129298965</v>
      </c>
      <c r="DR99" s="428">
        <f t="shared" si="4"/>
        <v>0.11755755870701035</v>
      </c>
      <c r="DS99" s="434">
        <f t="shared" si="5"/>
        <v>5.2658413474269078E-3</v>
      </c>
    </row>
    <row r="100" spans="2:123" ht="20.100000000000001" customHeight="1" x14ac:dyDescent="0.4">
      <c r="B100" s="11">
        <v>45</v>
      </c>
      <c r="C100" s="8" t="s">
        <v>895</v>
      </c>
      <c r="D100" s="422">
        <v>0</v>
      </c>
      <c r="E100" s="422">
        <v>0</v>
      </c>
      <c r="F100" s="422">
        <v>0</v>
      </c>
      <c r="G100" s="422">
        <v>0</v>
      </c>
      <c r="H100" s="422">
        <v>0</v>
      </c>
      <c r="I100" s="422">
        <v>0</v>
      </c>
      <c r="J100" s="422">
        <v>0</v>
      </c>
      <c r="K100" s="422">
        <v>0</v>
      </c>
      <c r="L100" s="422">
        <v>0</v>
      </c>
      <c r="M100" s="422">
        <v>0</v>
      </c>
      <c r="N100" s="422">
        <v>0</v>
      </c>
      <c r="O100" s="422">
        <v>0</v>
      </c>
      <c r="P100" s="422">
        <v>0</v>
      </c>
      <c r="Q100" s="422">
        <v>0</v>
      </c>
      <c r="R100" s="422">
        <v>0</v>
      </c>
      <c r="S100" s="422">
        <v>0</v>
      </c>
      <c r="T100" s="422">
        <v>0</v>
      </c>
      <c r="U100" s="422">
        <v>0</v>
      </c>
      <c r="V100" s="422">
        <v>0</v>
      </c>
      <c r="W100" s="422">
        <v>0</v>
      </c>
      <c r="X100" s="422">
        <v>0</v>
      </c>
      <c r="Y100" s="422">
        <v>0</v>
      </c>
      <c r="Z100" s="422">
        <v>0</v>
      </c>
      <c r="AA100" s="422">
        <v>0</v>
      </c>
      <c r="AB100" s="422">
        <v>0</v>
      </c>
      <c r="AC100" s="422">
        <v>0</v>
      </c>
      <c r="AD100" s="422">
        <v>0</v>
      </c>
      <c r="AE100" s="422">
        <v>0</v>
      </c>
      <c r="AF100" s="422">
        <v>0</v>
      </c>
      <c r="AG100" s="422">
        <v>0</v>
      </c>
      <c r="AH100" s="422">
        <v>0</v>
      </c>
      <c r="AI100" s="422">
        <v>0</v>
      </c>
      <c r="AJ100" s="422">
        <v>0</v>
      </c>
      <c r="AK100" s="422">
        <v>0</v>
      </c>
      <c r="AL100" s="422">
        <v>0</v>
      </c>
      <c r="AM100" s="422">
        <v>0</v>
      </c>
      <c r="AN100" s="422">
        <v>0</v>
      </c>
      <c r="AO100" s="422">
        <v>14</v>
      </c>
      <c r="AP100" s="422">
        <v>600</v>
      </c>
      <c r="AQ100" s="422">
        <v>462</v>
      </c>
      <c r="AR100" s="422">
        <v>1</v>
      </c>
      <c r="AS100" s="422">
        <v>0</v>
      </c>
      <c r="AT100" s="422">
        <v>305</v>
      </c>
      <c r="AU100" s="422">
        <v>0</v>
      </c>
      <c r="AV100" s="422">
        <v>297</v>
      </c>
      <c r="AW100" s="422">
        <v>0</v>
      </c>
      <c r="AX100" s="422">
        <v>14</v>
      </c>
      <c r="AY100" s="422">
        <v>4</v>
      </c>
      <c r="AZ100" s="422">
        <v>5</v>
      </c>
      <c r="BA100" s="422">
        <v>0</v>
      </c>
      <c r="BB100" s="422">
        <v>56</v>
      </c>
      <c r="BC100" s="422">
        <v>1</v>
      </c>
      <c r="BD100" s="422">
        <v>0</v>
      </c>
      <c r="BE100" s="422">
        <v>0</v>
      </c>
      <c r="BF100" s="422">
        <v>102</v>
      </c>
      <c r="BG100" s="422">
        <v>16</v>
      </c>
      <c r="BH100" s="422">
        <v>409</v>
      </c>
      <c r="BI100" s="422">
        <v>394</v>
      </c>
      <c r="BJ100" s="422">
        <v>0</v>
      </c>
      <c r="BK100" s="422">
        <v>0</v>
      </c>
      <c r="BL100" s="422">
        <v>0</v>
      </c>
      <c r="BM100" s="422">
        <v>0</v>
      </c>
      <c r="BN100" s="422">
        <v>0</v>
      </c>
      <c r="BO100" s="422">
        <v>0</v>
      </c>
      <c r="BP100" s="422">
        <v>0</v>
      </c>
      <c r="BQ100" s="422">
        <v>0</v>
      </c>
      <c r="BR100" s="422">
        <v>0</v>
      </c>
      <c r="BS100" s="422">
        <v>0</v>
      </c>
      <c r="BT100" s="422">
        <v>1</v>
      </c>
      <c r="BU100" s="422">
        <v>0</v>
      </c>
      <c r="BV100" s="422">
        <v>0</v>
      </c>
      <c r="BW100" s="422">
        <v>0</v>
      </c>
      <c r="BX100" s="422">
        <v>0</v>
      </c>
      <c r="BY100" s="422">
        <v>0</v>
      </c>
      <c r="BZ100" s="422">
        <v>0</v>
      </c>
      <c r="CA100" s="422">
        <v>0</v>
      </c>
      <c r="CB100" s="422">
        <v>0</v>
      </c>
      <c r="CC100" s="422">
        <v>0</v>
      </c>
      <c r="CD100" s="422">
        <v>0</v>
      </c>
      <c r="CE100" s="422">
        <v>1</v>
      </c>
      <c r="CF100" s="422">
        <v>0</v>
      </c>
      <c r="CG100" s="422">
        <v>0</v>
      </c>
      <c r="CH100" s="422">
        <v>1066</v>
      </c>
      <c r="CI100" s="422">
        <v>0</v>
      </c>
      <c r="CJ100" s="422">
        <v>0</v>
      </c>
      <c r="CK100" s="422">
        <v>45</v>
      </c>
      <c r="CL100" s="422">
        <v>0</v>
      </c>
      <c r="CM100" s="422">
        <v>0</v>
      </c>
      <c r="CN100" s="422">
        <v>0</v>
      </c>
      <c r="CO100" s="422">
        <v>0</v>
      </c>
      <c r="CP100" s="422">
        <v>0</v>
      </c>
      <c r="CQ100" s="422">
        <v>0</v>
      </c>
      <c r="CR100" s="422">
        <v>699</v>
      </c>
      <c r="CS100" s="422">
        <v>42</v>
      </c>
      <c r="CT100" s="422">
        <v>0</v>
      </c>
      <c r="CU100" s="422">
        <v>0</v>
      </c>
      <c r="CV100" s="422">
        <v>0</v>
      </c>
      <c r="CW100" s="422">
        <v>0</v>
      </c>
      <c r="CX100" s="422">
        <v>0</v>
      </c>
      <c r="CY100" s="422">
        <v>0</v>
      </c>
      <c r="CZ100" s="422">
        <v>0</v>
      </c>
      <c r="DA100" s="423">
        <v>4534</v>
      </c>
      <c r="DB100" s="422">
        <v>0</v>
      </c>
      <c r="DC100" s="422">
        <v>1</v>
      </c>
      <c r="DD100" s="422">
        <v>0</v>
      </c>
      <c r="DE100" s="422">
        <v>5564</v>
      </c>
      <c r="DF100" s="422">
        <v>5078</v>
      </c>
      <c r="DG100" s="422">
        <v>249</v>
      </c>
      <c r="DH100" s="423">
        <v>10892</v>
      </c>
      <c r="DI100" s="423">
        <v>15426</v>
      </c>
      <c r="DJ100" s="423">
        <v>6275</v>
      </c>
      <c r="DK100" s="423">
        <v>17167</v>
      </c>
      <c r="DL100" s="423">
        <v>21701</v>
      </c>
      <c r="DM100" s="423">
        <v>-10724</v>
      </c>
      <c r="DN100" s="423">
        <v>6443</v>
      </c>
      <c r="DO100" s="423">
        <v>10977</v>
      </c>
      <c r="DQ100" s="433">
        <f t="shared" si="3"/>
        <v>0.69518993906391802</v>
      </c>
      <c r="DR100" s="428">
        <f t="shared" si="4"/>
        <v>0.30481006093608198</v>
      </c>
      <c r="DS100" s="434">
        <f t="shared" si="5"/>
        <v>1.9542200502586312E-7</v>
      </c>
    </row>
    <row r="101" spans="2:123" ht="20.100000000000001" customHeight="1" x14ac:dyDescent="0.4">
      <c r="B101" s="11">
        <v>46</v>
      </c>
      <c r="C101" s="8" t="s">
        <v>896</v>
      </c>
      <c r="D101" s="422">
        <v>0</v>
      </c>
      <c r="E101" s="422">
        <v>0</v>
      </c>
      <c r="F101" s="422">
        <v>4</v>
      </c>
      <c r="G101" s="422">
        <v>0</v>
      </c>
      <c r="H101" s="422">
        <v>0</v>
      </c>
      <c r="I101" s="422">
        <v>72</v>
      </c>
      <c r="J101" s="422">
        <v>0</v>
      </c>
      <c r="K101" s="422">
        <v>0</v>
      </c>
      <c r="L101" s="422">
        <v>0</v>
      </c>
      <c r="M101" s="422">
        <v>0</v>
      </c>
      <c r="N101" s="422">
        <v>0</v>
      </c>
      <c r="O101" s="422">
        <v>0</v>
      </c>
      <c r="P101" s="422">
        <v>0</v>
      </c>
      <c r="Q101" s="422">
        <v>0</v>
      </c>
      <c r="R101" s="422">
        <v>0</v>
      </c>
      <c r="S101" s="422">
        <v>0</v>
      </c>
      <c r="T101" s="422">
        <v>0</v>
      </c>
      <c r="U101" s="422">
        <v>12</v>
      </c>
      <c r="V101" s="422">
        <v>0</v>
      </c>
      <c r="W101" s="422">
        <v>0</v>
      </c>
      <c r="X101" s="422">
        <v>1</v>
      </c>
      <c r="Y101" s="422">
        <v>0</v>
      </c>
      <c r="Z101" s="422">
        <v>0</v>
      </c>
      <c r="AA101" s="422">
        <v>2</v>
      </c>
      <c r="AB101" s="422">
        <v>0</v>
      </c>
      <c r="AC101" s="422">
        <v>0</v>
      </c>
      <c r="AD101" s="422">
        <v>0</v>
      </c>
      <c r="AE101" s="422">
        <v>0</v>
      </c>
      <c r="AF101" s="422">
        <v>0</v>
      </c>
      <c r="AG101" s="422">
        <v>3</v>
      </c>
      <c r="AH101" s="422">
        <v>0</v>
      </c>
      <c r="AI101" s="422">
        <v>0</v>
      </c>
      <c r="AJ101" s="422">
        <v>0</v>
      </c>
      <c r="AK101" s="422">
        <v>0</v>
      </c>
      <c r="AL101" s="422">
        <v>3</v>
      </c>
      <c r="AM101" s="422">
        <v>0</v>
      </c>
      <c r="AN101" s="422">
        <v>12</v>
      </c>
      <c r="AO101" s="422">
        <v>16</v>
      </c>
      <c r="AP101" s="422">
        <v>484</v>
      </c>
      <c r="AQ101" s="422">
        <v>196</v>
      </c>
      <c r="AR101" s="422">
        <v>1121</v>
      </c>
      <c r="AS101" s="422">
        <v>4452</v>
      </c>
      <c r="AT101" s="422">
        <v>382</v>
      </c>
      <c r="AU101" s="422">
        <v>32</v>
      </c>
      <c r="AV101" s="422">
        <v>47</v>
      </c>
      <c r="AW101" s="422">
        <v>5260</v>
      </c>
      <c r="AX101" s="422">
        <v>450</v>
      </c>
      <c r="AY101" s="422">
        <v>40</v>
      </c>
      <c r="AZ101" s="422">
        <v>4091</v>
      </c>
      <c r="BA101" s="422">
        <v>475</v>
      </c>
      <c r="BB101" s="422">
        <v>12</v>
      </c>
      <c r="BC101" s="422">
        <v>21</v>
      </c>
      <c r="BD101" s="422">
        <v>112</v>
      </c>
      <c r="BE101" s="422">
        <v>0</v>
      </c>
      <c r="BF101" s="422">
        <v>3636</v>
      </c>
      <c r="BG101" s="422">
        <v>1417</v>
      </c>
      <c r="BH101" s="422">
        <v>848</v>
      </c>
      <c r="BI101" s="422">
        <v>1069</v>
      </c>
      <c r="BJ101" s="422">
        <v>0</v>
      </c>
      <c r="BK101" s="422">
        <v>0</v>
      </c>
      <c r="BL101" s="422">
        <v>16</v>
      </c>
      <c r="BM101" s="422">
        <v>0</v>
      </c>
      <c r="BN101" s="422">
        <v>279</v>
      </c>
      <c r="BO101" s="422">
        <v>152</v>
      </c>
      <c r="BP101" s="422">
        <v>1</v>
      </c>
      <c r="BQ101" s="422">
        <v>13</v>
      </c>
      <c r="BR101" s="422">
        <v>4</v>
      </c>
      <c r="BS101" s="422">
        <v>0</v>
      </c>
      <c r="BT101" s="422">
        <v>23</v>
      </c>
      <c r="BU101" s="422">
        <v>8</v>
      </c>
      <c r="BV101" s="422">
        <v>30</v>
      </c>
      <c r="BW101" s="422">
        <v>7</v>
      </c>
      <c r="BX101" s="422">
        <v>2</v>
      </c>
      <c r="BY101" s="422">
        <v>0</v>
      </c>
      <c r="BZ101" s="422">
        <v>0</v>
      </c>
      <c r="CA101" s="422">
        <v>45</v>
      </c>
      <c r="CB101" s="422">
        <v>0</v>
      </c>
      <c r="CC101" s="422">
        <v>0</v>
      </c>
      <c r="CD101" s="422">
        <v>54</v>
      </c>
      <c r="CE101" s="422">
        <v>4</v>
      </c>
      <c r="CF101" s="422">
        <v>0</v>
      </c>
      <c r="CG101" s="422">
        <v>42</v>
      </c>
      <c r="CH101" s="422">
        <v>438</v>
      </c>
      <c r="CI101" s="422">
        <v>288</v>
      </c>
      <c r="CJ101" s="422">
        <v>142</v>
      </c>
      <c r="CK101" s="422">
        <v>24</v>
      </c>
      <c r="CL101" s="422">
        <v>10</v>
      </c>
      <c r="CM101" s="422">
        <v>0</v>
      </c>
      <c r="CN101" s="422">
        <v>1</v>
      </c>
      <c r="CO101" s="422">
        <v>0</v>
      </c>
      <c r="CP101" s="422">
        <v>7</v>
      </c>
      <c r="CQ101" s="422">
        <v>0</v>
      </c>
      <c r="CR101" s="422">
        <v>1643</v>
      </c>
      <c r="CS101" s="422">
        <v>64</v>
      </c>
      <c r="CT101" s="422">
        <v>10</v>
      </c>
      <c r="CU101" s="422">
        <v>20</v>
      </c>
      <c r="CV101" s="422">
        <v>2</v>
      </c>
      <c r="CW101" s="422">
        <v>51</v>
      </c>
      <c r="CX101" s="422">
        <v>11</v>
      </c>
      <c r="CY101" s="422">
        <v>0</v>
      </c>
      <c r="CZ101" s="422">
        <v>89</v>
      </c>
      <c r="DA101" s="423">
        <v>27750</v>
      </c>
      <c r="DB101" s="422">
        <v>170</v>
      </c>
      <c r="DC101" s="422">
        <v>13737</v>
      </c>
      <c r="DD101" s="422">
        <v>0</v>
      </c>
      <c r="DE101" s="422">
        <v>3907</v>
      </c>
      <c r="DF101" s="422">
        <v>9417</v>
      </c>
      <c r="DG101" s="422">
        <v>472</v>
      </c>
      <c r="DH101" s="423">
        <v>27703</v>
      </c>
      <c r="DI101" s="423">
        <v>55453</v>
      </c>
      <c r="DJ101" s="423">
        <v>72505</v>
      </c>
      <c r="DK101" s="423">
        <v>100208</v>
      </c>
      <c r="DL101" s="423">
        <v>127958</v>
      </c>
      <c r="DM101" s="423">
        <v>-45387</v>
      </c>
      <c r="DN101" s="423">
        <v>54821</v>
      </c>
      <c r="DO101" s="423">
        <v>82571</v>
      </c>
      <c r="DQ101" s="433">
        <f t="shared" si="3"/>
        <v>0.81847690837285625</v>
      </c>
      <c r="DR101" s="428">
        <f t="shared" si="4"/>
        <v>0.18152309162714375</v>
      </c>
      <c r="DS101" s="434">
        <f t="shared" si="5"/>
        <v>2.6845120830402817E-3</v>
      </c>
    </row>
    <row r="102" spans="2:123" ht="20.100000000000001" customHeight="1" x14ac:dyDescent="0.4">
      <c r="B102" s="11">
        <v>47</v>
      </c>
      <c r="C102" s="8" t="s">
        <v>897</v>
      </c>
      <c r="D102" s="422">
        <v>0</v>
      </c>
      <c r="E102" s="422">
        <v>0</v>
      </c>
      <c r="F102" s="422">
        <v>0</v>
      </c>
      <c r="G102" s="422">
        <v>1</v>
      </c>
      <c r="H102" s="422">
        <v>2</v>
      </c>
      <c r="I102" s="422">
        <v>3</v>
      </c>
      <c r="J102" s="422">
        <v>0</v>
      </c>
      <c r="K102" s="422">
        <v>0</v>
      </c>
      <c r="L102" s="422">
        <v>2</v>
      </c>
      <c r="M102" s="422">
        <v>4</v>
      </c>
      <c r="N102" s="422">
        <v>0</v>
      </c>
      <c r="O102" s="422">
        <v>3</v>
      </c>
      <c r="P102" s="422">
        <v>4</v>
      </c>
      <c r="Q102" s="422">
        <v>0</v>
      </c>
      <c r="R102" s="422">
        <v>0</v>
      </c>
      <c r="S102" s="422">
        <v>0</v>
      </c>
      <c r="T102" s="422">
        <v>0</v>
      </c>
      <c r="U102" s="422">
        <v>0</v>
      </c>
      <c r="V102" s="422">
        <v>0</v>
      </c>
      <c r="W102" s="422">
        <v>0</v>
      </c>
      <c r="X102" s="422">
        <v>0</v>
      </c>
      <c r="Y102" s="422">
        <v>3</v>
      </c>
      <c r="Z102" s="422">
        <v>1</v>
      </c>
      <c r="AA102" s="422">
        <v>0</v>
      </c>
      <c r="AB102" s="422">
        <v>5</v>
      </c>
      <c r="AC102" s="422">
        <v>0</v>
      </c>
      <c r="AD102" s="422">
        <v>0</v>
      </c>
      <c r="AE102" s="422">
        <v>0</v>
      </c>
      <c r="AF102" s="422">
        <v>0</v>
      </c>
      <c r="AG102" s="422">
        <v>1</v>
      </c>
      <c r="AH102" s="422">
        <v>0</v>
      </c>
      <c r="AI102" s="422">
        <v>0</v>
      </c>
      <c r="AJ102" s="422">
        <v>0</v>
      </c>
      <c r="AK102" s="422">
        <v>0</v>
      </c>
      <c r="AL102" s="422">
        <v>0</v>
      </c>
      <c r="AM102" s="422">
        <v>10</v>
      </c>
      <c r="AN102" s="422">
        <v>1</v>
      </c>
      <c r="AO102" s="422">
        <v>12</v>
      </c>
      <c r="AP102" s="422">
        <v>15</v>
      </c>
      <c r="AQ102" s="422">
        <v>0</v>
      </c>
      <c r="AR102" s="422">
        <v>5</v>
      </c>
      <c r="AS102" s="422">
        <v>14</v>
      </c>
      <c r="AT102" s="422">
        <v>1</v>
      </c>
      <c r="AU102" s="422">
        <v>0</v>
      </c>
      <c r="AV102" s="422">
        <v>1</v>
      </c>
      <c r="AW102" s="422">
        <v>7</v>
      </c>
      <c r="AX102" s="422">
        <v>905</v>
      </c>
      <c r="AY102" s="422">
        <v>2</v>
      </c>
      <c r="AZ102" s="422">
        <v>4455</v>
      </c>
      <c r="BA102" s="422">
        <v>5</v>
      </c>
      <c r="BB102" s="422">
        <v>75</v>
      </c>
      <c r="BC102" s="422">
        <v>10</v>
      </c>
      <c r="BD102" s="422">
        <v>4</v>
      </c>
      <c r="BE102" s="422">
        <v>1</v>
      </c>
      <c r="BF102" s="422">
        <v>1054</v>
      </c>
      <c r="BG102" s="422">
        <v>195</v>
      </c>
      <c r="BH102" s="422">
        <v>2577</v>
      </c>
      <c r="BI102" s="422">
        <v>1521</v>
      </c>
      <c r="BJ102" s="422">
        <v>2</v>
      </c>
      <c r="BK102" s="422">
        <v>0</v>
      </c>
      <c r="BL102" s="422">
        <v>1</v>
      </c>
      <c r="BM102" s="422">
        <v>1</v>
      </c>
      <c r="BN102" s="422">
        <v>395</v>
      </c>
      <c r="BO102" s="422">
        <v>221</v>
      </c>
      <c r="BP102" s="422">
        <v>65</v>
      </c>
      <c r="BQ102" s="422">
        <v>65</v>
      </c>
      <c r="BR102" s="422">
        <v>22</v>
      </c>
      <c r="BS102" s="422">
        <v>0</v>
      </c>
      <c r="BT102" s="422">
        <v>6</v>
      </c>
      <c r="BU102" s="422">
        <v>100</v>
      </c>
      <c r="BV102" s="422">
        <v>0</v>
      </c>
      <c r="BW102" s="422">
        <v>4</v>
      </c>
      <c r="BX102" s="422">
        <v>1</v>
      </c>
      <c r="BY102" s="422">
        <v>0</v>
      </c>
      <c r="BZ102" s="422">
        <v>1</v>
      </c>
      <c r="CA102" s="422">
        <v>6</v>
      </c>
      <c r="CB102" s="422">
        <v>0</v>
      </c>
      <c r="CC102" s="422">
        <v>1</v>
      </c>
      <c r="CD102" s="422">
        <v>10</v>
      </c>
      <c r="CE102" s="422">
        <v>62</v>
      </c>
      <c r="CF102" s="422">
        <v>0</v>
      </c>
      <c r="CG102" s="422">
        <v>26</v>
      </c>
      <c r="CH102" s="422">
        <v>1952</v>
      </c>
      <c r="CI102" s="422">
        <v>15</v>
      </c>
      <c r="CJ102" s="422">
        <v>73</v>
      </c>
      <c r="CK102" s="422">
        <v>21</v>
      </c>
      <c r="CL102" s="422">
        <v>0</v>
      </c>
      <c r="CM102" s="422">
        <v>9</v>
      </c>
      <c r="CN102" s="422">
        <v>0</v>
      </c>
      <c r="CO102" s="422">
        <v>6</v>
      </c>
      <c r="CP102" s="422">
        <v>30</v>
      </c>
      <c r="CQ102" s="422">
        <v>22</v>
      </c>
      <c r="CR102" s="422">
        <v>337</v>
      </c>
      <c r="CS102" s="422">
        <v>411</v>
      </c>
      <c r="CT102" s="422">
        <v>1</v>
      </c>
      <c r="CU102" s="422">
        <v>78</v>
      </c>
      <c r="CV102" s="422">
        <v>1</v>
      </c>
      <c r="CW102" s="422">
        <v>41</v>
      </c>
      <c r="CX102" s="422">
        <v>3</v>
      </c>
      <c r="CY102" s="422">
        <v>0</v>
      </c>
      <c r="CZ102" s="422">
        <v>0</v>
      </c>
      <c r="DA102" s="423">
        <v>14888</v>
      </c>
      <c r="DB102" s="422">
        <v>646</v>
      </c>
      <c r="DC102" s="422">
        <v>48517</v>
      </c>
      <c r="DD102" s="422">
        <v>0</v>
      </c>
      <c r="DE102" s="422">
        <v>24910</v>
      </c>
      <c r="DF102" s="422">
        <v>68685</v>
      </c>
      <c r="DG102" s="422">
        <v>148</v>
      </c>
      <c r="DH102" s="423">
        <v>142906</v>
      </c>
      <c r="DI102" s="423">
        <v>157794</v>
      </c>
      <c r="DJ102" s="423">
        <v>66325</v>
      </c>
      <c r="DK102" s="423">
        <v>209231</v>
      </c>
      <c r="DL102" s="423">
        <v>224119</v>
      </c>
      <c r="DM102" s="423">
        <v>-156381</v>
      </c>
      <c r="DN102" s="423">
        <v>52850</v>
      </c>
      <c r="DO102" s="423">
        <v>67738</v>
      </c>
      <c r="DQ102" s="433">
        <f t="shared" si="3"/>
        <v>0.99104528689303772</v>
      </c>
      <c r="DR102" s="428">
        <f t="shared" si="4"/>
        <v>8.9547131069622754E-3</v>
      </c>
      <c r="DS102" s="434">
        <f t="shared" si="5"/>
        <v>9.4812894178398013E-3</v>
      </c>
    </row>
    <row r="103" spans="2:123" ht="20.100000000000001" customHeight="1" x14ac:dyDescent="0.4">
      <c r="B103" s="11">
        <v>48</v>
      </c>
      <c r="C103" s="8" t="s">
        <v>898</v>
      </c>
      <c r="D103" s="422">
        <v>0</v>
      </c>
      <c r="E103" s="422">
        <v>0</v>
      </c>
      <c r="F103" s="422">
        <v>0</v>
      </c>
      <c r="G103" s="422">
        <v>0</v>
      </c>
      <c r="H103" s="422">
        <v>0</v>
      </c>
      <c r="I103" s="422">
        <v>0</v>
      </c>
      <c r="J103" s="422">
        <v>0</v>
      </c>
      <c r="K103" s="422">
        <v>0</v>
      </c>
      <c r="L103" s="422">
        <v>0</v>
      </c>
      <c r="M103" s="422">
        <v>0</v>
      </c>
      <c r="N103" s="422">
        <v>0</v>
      </c>
      <c r="O103" s="422">
        <v>0</v>
      </c>
      <c r="P103" s="422">
        <v>0</v>
      </c>
      <c r="Q103" s="422">
        <v>0</v>
      </c>
      <c r="R103" s="422">
        <v>0</v>
      </c>
      <c r="S103" s="422">
        <v>0</v>
      </c>
      <c r="T103" s="422">
        <v>0</v>
      </c>
      <c r="U103" s="422">
        <v>0</v>
      </c>
      <c r="V103" s="422">
        <v>0</v>
      </c>
      <c r="W103" s="422">
        <v>0</v>
      </c>
      <c r="X103" s="422">
        <v>0</v>
      </c>
      <c r="Y103" s="422">
        <v>0</v>
      </c>
      <c r="Z103" s="422">
        <v>0</v>
      </c>
      <c r="AA103" s="422">
        <v>0</v>
      </c>
      <c r="AB103" s="422">
        <v>0</v>
      </c>
      <c r="AC103" s="422">
        <v>0</v>
      </c>
      <c r="AD103" s="422">
        <v>0</v>
      </c>
      <c r="AE103" s="422">
        <v>0</v>
      </c>
      <c r="AF103" s="422">
        <v>0</v>
      </c>
      <c r="AG103" s="422">
        <v>0</v>
      </c>
      <c r="AH103" s="422">
        <v>0</v>
      </c>
      <c r="AI103" s="422">
        <v>0</v>
      </c>
      <c r="AJ103" s="422">
        <v>0</v>
      </c>
      <c r="AK103" s="422">
        <v>0</v>
      </c>
      <c r="AL103" s="422">
        <v>0</v>
      </c>
      <c r="AM103" s="422">
        <v>0</v>
      </c>
      <c r="AN103" s="422">
        <v>0</v>
      </c>
      <c r="AO103" s="422">
        <v>0</v>
      </c>
      <c r="AP103" s="422">
        <v>3</v>
      </c>
      <c r="AQ103" s="422">
        <v>0</v>
      </c>
      <c r="AR103" s="422">
        <v>0</v>
      </c>
      <c r="AS103" s="422">
        <v>0</v>
      </c>
      <c r="AT103" s="422">
        <v>0</v>
      </c>
      <c r="AU103" s="422">
        <v>0</v>
      </c>
      <c r="AV103" s="422">
        <v>0</v>
      </c>
      <c r="AW103" s="422">
        <v>0</v>
      </c>
      <c r="AX103" s="422">
        <v>7</v>
      </c>
      <c r="AY103" s="422">
        <v>952</v>
      </c>
      <c r="AZ103" s="422">
        <v>0</v>
      </c>
      <c r="BA103" s="422">
        <v>0</v>
      </c>
      <c r="BB103" s="422">
        <v>0</v>
      </c>
      <c r="BC103" s="422">
        <v>0</v>
      </c>
      <c r="BD103" s="422">
        <v>0</v>
      </c>
      <c r="BE103" s="422">
        <v>0</v>
      </c>
      <c r="BF103" s="422">
        <v>0</v>
      </c>
      <c r="BG103" s="422">
        <v>0</v>
      </c>
      <c r="BH103" s="422">
        <v>0</v>
      </c>
      <c r="BI103" s="422">
        <v>0</v>
      </c>
      <c r="BJ103" s="422">
        <v>0</v>
      </c>
      <c r="BK103" s="422">
        <v>0</v>
      </c>
      <c r="BL103" s="422">
        <v>0</v>
      </c>
      <c r="BM103" s="422">
        <v>0</v>
      </c>
      <c r="BN103" s="422">
        <v>0</v>
      </c>
      <c r="BO103" s="422">
        <v>0</v>
      </c>
      <c r="BP103" s="422">
        <v>0</v>
      </c>
      <c r="BQ103" s="422">
        <v>0</v>
      </c>
      <c r="BR103" s="422">
        <v>0</v>
      </c>
      <c r="BS103" s="422">
        <v>0</v>
      </c>
      <c r="BT103" s="422">
        <v>0</v>
      </c>
      <c r="BU103" s="422">
        <v>0</v>
      </c>
      <c r="BV103" s="422">
        <v>0</v>
      </c>
      <c r="BW103" s="422">
        <v>0</v>
      </c>
      <c r="BX103" s="422">
        <v>0</v>
      </c>
      <c r="BY103" s="422">
        <v>0</v>
      </c>
      <c r="BZ103" s="422">
        <v>0</v>
      </c>
      <c r="CA103" s="422">
        <v>0</v>
      </c>
      <c r="CB103" s="422">
        <v>0</v>
      </c>
      <c r="CC103" s="422">
        <v>18</v>
      </c>
      <c r="CD103" s="422">
        <v>9</v>
      </c>
      <c r="CE103" s="422">
        <v>0</v>
      </c>
      <c r="CF103" s="422">
        <v>0</v>
      </c>
      <c r="CG103" s="422">
        <v>0</v>
      </c>
      <c r="CH103" s="422">
        <v>0</v>
      </c>
      <c r="CI103" s="422">
        <v>0</v>
      </c>
      <c r="CJ103" s="422">
        <v>0</v>
      </c>
      <c r="CK103" s="422">
        <v>0</v>
      </c>
      <c r="CL103" s="422">
        <v>0</v>
      </c>
      <c r="CM103" s="422">
        <v>0</v>
      </c>
      <c r="CN103" s="422">
        <v>0</v>
      </c>
      <c r="CO103" s="422">
        <v>0</v>
      </c>
      <c r="CP103" s="422">
        <v>943</v>
      </c>
      <c r="CQ103" s="422">
        <v>0</v>
      </c>
      <c r="CR103" s="422">
        <v>458</v>
      </c>
      <c r="CS103" s="422">
        <v>0</v>
      </c>
      <c r="CT103" s="422">
        <v>0</v>
      </c>
      <c r="CU103" s="422">
        <v>0</v>
      </c>
      <c r="CV103" s="422">
        <v>0</v>
      </c>
      <c r="CW103" s="422">
        <v>0</v>
      </c>
      <c r="CX103" s="422">
        <v>0</v>
      </c>
      <c r="CY103" s="422">
        <v>0</v>
      </c>
      <c r="CZ103" s="422">
        <v>0</v>
      </c>
      <c r="DA103" s="423">
        <v>2390</v>
      </c>
      <c r="DB103" s="422">
        <v>0</v>
      </c>
      <c r="DC103" s="422">
        <v>4405</v>
      </c>
      <c r="DD103" s="422">
        <v>0</v>
      </c>
      <c r="DE103" s="422">
        <v>18498</v>
      </c>
      <c r="DF103" s="422">
        <v>22631</v>
      </c>
      <c r="DG103" s="422">
        <v>160</v>
      </c>
      <c r="DH103" s="423">
        <v>45694</v>
      </c>
      <c r="DI103" s="423">
        <v>48084</v>
      </c>
      <c r="DJ103" s="423">
        <v>19131</v>
      </c>
      <c r="DK103" s="423">
        <v>64825</v>
      </c>
      <c r="DL103" s="423">
        <v>67215</v>
      </c>
      <c r="DM103" s="423">
        <v>-48052</v>
      </c>
      <c r="DN103" s="423">
        <v>16773</v>
      </c>
      <c r="DO103" s="423">
        <v>19163</v>
      </c>
      <c r="DQ103" s="433">
        <f t="shared" si="3"/>
        <v>0.99933449796189999</v>
      </c>
      <c r="DR103" s="428">
        <f t="shared" si="4"/>
        <v>6.6550203810000763E-4</v>
      </c>
      <c r="DS103" s="434">
        <f t="shared" si="5"/>
        <v>8.6083393213892711E-4</v>
      </c>
    </row>
    <row r="104" spans="2:123" ht="20.100000000000001" customHeight="1" x14ac:dyDescent="0.4">
      <c r="B104" s="11">
        <v>49</v>
      </c>
      <c r="C104" s="8" t="s">
        <v>278</v>
      </c>
      <c r="D104" s="422">
        <v>0</v>
      </c>
      <c r="E104" s="422">
        <v>0</v>
      </c>
      <c r="F104" s="422">
        <v>0</v>
      </c>
      <c r="G104" s="422">
        <v>0</v>
      </c>
      <c r="H104" s="422">
        <v>0</v>
      </c>
      <c r="I104" s="422">
        <v>0</v>
      </c>
      <c r="J104" s="422">
        <v>0</v>
      </c>
      <c r="K104" s="422">
        <v>0</v>
      </c>
      <c r="L104" s="422">
        <v>0</v>
      </c>
      <c r="M104" s="422">
        <v>0</v>
      </c>
      <c r="N104" s="422">
        <v>0</v>
      </c>
      <c r="O104" s="422">
        <v>0</v>
      </c>
      <c r="P104" s="422">
        <v>0</v>
      </c>
      <c r="Q104" s="422">
        <v>0</v>
      </c>
      <c r="R104" s="422">
        <v>0</v>
      </c>
      <c r="S104" s="422">
        <v>0</v>
      </c>
      <c r="T104" s="422">
        <v>0</v>
      </c>
      <c r="U104" s="422">
        <v>0</v>
      </c>
      <c r="V104" s="422">
        <v>0</v>
      </c>
      <c r="W104" s="422">
        <v>0</v>
      </c>
      <c r="X104" s="422">
        <v>0</v>
      </c>
      <c r="Y104" s="422">
        <v>0</v>
      </c>
      <c r="Z104" s="422">
        <v>0</v>
      </c>
      <c r="AA104" s="422">
        <v>0</v>
      </c>
      <c r="AB104" s="422">
        <v>0</v>
      </c>
      <c r="AC104" s="422">
        <v>0</v>
      </c>
      <c r="AD104" s="422">
        <v>0</v>
      </c>
      <c r="AE104" s="422">
        <v>0</v>
      </c>
      <c r="AF104" s="422">
        <v>0</v>
      </c>
      <c r="AG104" s="422">
        <v>0</v>
      </c>
      <c r="AH104" s="422">
        <v>0</v>
      </c>
      <c r="AI104" s="422">
        <v>0</v>
      </c>
      <c r="AJ104" s="422">
        <v>0</v>
      </c>
      <c r="AK104" s="422">
        <v>0</v>
      </c>
      <c r="AL104" s="422">
        <v>0</v>
      </c>
      <c r="AM104" s="422">
        <v>0</v>
      </c>
      <c r="AN104" s="422">
        <v>0</v>
      </c>
      <c r="AO104" s="422">
        <v>0</v>
      </c>
      <c r="AP104" s="422">
        <v>0</v>
      </c>
      <c r="AQ104" s="422">
        <v>0</v>
      </c>
      <c r="AR104" s="422">
        <v>0</v>
      </c>
      <c r="AS104" s="422">
        <v>0</v>
      </c>
      <c r="AT104" s="422">
        <v>0</v>
      </c>
      <c r="AU104" s="422">
        <v>0</v>
      </c>
      <c r="AV104" s="422">
        <v>0</v>
      </c>
      <c r="AW104" s="422">
        <v>0</v>
      </c>
      <c r="AX104" s="422">
        <v>0</v>
      </c>
      <c r="AY104" s="422">
        <v>0</v>
      </c>
      <c r="AZ104" s="422">
        <v>229</v>
      </c>
      <c r="BA104" s="422">
        <v>0</v>
      </c>
      <c r="BB104" s="422">
        <v>0</v>
      </c>
      <c r="BC104" s="422">
        <v>0</v>
      </c>
      <c r="BD104" s="422">
        <v>0</v>
      </c>
      <c r="BE104" s="422">
        <v>0</v>
      </c>
      <c r="BF104" s="422">
        <v>0</v>
      </c>
      <c r="BG104" s="422">
        <v>0</v>
      </c>
      <c r="BH104" s="422">
        <v>0</v>
      </c>
      <c r="BI104" s="422">
        <v>0</v>
      </c>
      <c r="BJ104" s="422">
        <v>0</v>
      </c>
      <c r="BK104" s="422">
        <v>0</v>
      </c>
      <c r="BL104" s="422">
        <v>0</v>
      </c>
      <c r="BM104" s="422">
        <v>0</v>
      </c>
      <c r="BN104" s="422">
        <v>0</v>
      </c>
      <c r="BO104" s="422">
        <v>0</v>
      </c>
      <c r="BP104" s="422">
        <v>0</v>
      </c>
      <c r="BQ104" s="422">
        <v>0</v>
      </c>
      <c r="BR104" s="422">
        <v>0</v>
      </c>
      <c r="BS104" s="422">
        <v>0</v>
      </c>
      <c r="BT104" s="422">
        <v>0</v>
      </c>
      <c r="BU104" s="422">
        <v>0</v>
      </c>
      <c r="BV104" s="422">
        <v>0</v>
      </c>
      <c r="BW104" s="422">
        <v>0</v>
      </c>
      <c r="BX104" s="422">
        <v>0</v>
      </c>
      <c r="BY104" s="422">
        <v>0</v>
      </c>
      <c r="BZ104" s="422">
        <v>0</v>
      </c>
      <c r="CA104" s="422">
        <v>0</v>
      </c>
      <c r="CB104" s="422">
        <v>0</v>
      </c>
      <c r="CC104" s="422">
        <v>0</v>
      </c>
      <c r="CD104" s="422">
        <v>0</v>
      </c>
      <c r="CE104" s="422">
        <v>0</v>
      </c>
      <c r="CF104" s="422">
        <v>0</v>
      </c>
      <c r="CG104" s="422">
        <v>0</v>
      </c>
      <c r="CH104" s="422">
        <v>407</v>
      </c>
      <c r="CI104" s="422">
        <v>0</v>
      </c>
      <c r="CJ104" s="422">
        <v>0</v>
      </c>
      <c r="CK104" s="422">
        <v>0</v>
      </c>
      <c r="CL104" s="422">
        <v>0</v>
      </c>
      <c r="CM104" s="422">
        <v>0</v>
      </c>
      <c r="CN104" s="422">
        <v>0</v>
      </c>
      <c r="CO104" s="422">
        <v>0</v>
      </c>
      <c r="CP104" s="422">
        <v>0</v>
      </c>
      <c r="CQ104" s="422">
        <v>0</v>
      </c>
      <c r="CR104" s="422">
        <v>944</v>
      </c>
      <c r="CS104" s="422">
        <v>0</v>
      </c>
      <c r="CT104" s="422">
        <v>0</v>
      </c>
      <c r="CU104" s="422">
        <v>0</v>
      </c>
      <c r="CV104" s="422">
        <v>0</v>
      </c>
      <c r="CW104" s="422">
        <v>0</v>
      </c>
      <c r="CX104" s="422">
        <v>0</v>
      </c>
      <c r="CY104" s="422">
        <v>0</v>
      </c>
      <c r="CZ104" s="422">
        <v>0</v>
      </c>
      <c r="DA104" s="423">
        <v>1580</v>
      </c>
      <c r="DB104" s="422">
        <v>0</v>
      </c>
      <c r="DC104" s="422">
        <v>80820</v>
      </c>
      <c r="DD104" s="422">
        <v>0</v>
      </c>
      <c r="DE104" s="422">
        <v>6531</v>
      </c>
      <c r="DF104" s="422">
        <v>38953</v>
      </c>
      <c r="DG104" s="422">
        <v>-240</v>
      </c>
      <c r="DH104" s="423">
        <v>126064</v>
      </c>
      <c r="DI104" s="423">
        <v>127644</v>
      </c>
      <c r="DJ104" s="423">
        <v>248145</v>
      </c>
      <c r="DK104" s="423">
        <v>374209</v>
      </c>
      <c r="DL104" s="423">
        <v>375789</v>
      </c>
      <c r="DM104" s="423">
        <v>-123438</v>
      </c>
      <c r="DN104" s="423">
        <v>250771</v>
      </c>
      <c r="DO104" s="423">
        <v>252351</v>
      </c>
      <c r="DQ104" s="433">
        <f t="shared" si="3"/>
        <v>0.96704897997555705</v>
      </c>
      <c r="DR104" s="428">
        <f t="shared" si="4"/>
        <v>3.2951020024442945E-2</v>
      </c>
      <c r="DS104" s="434">
        <f t="shared" si="5"/>
        <v>1.5794006446190258E-2</v>
      </c>
    </row>
    <row r="105" spans="2:123" ht="20.100000000000001" customHeight="1" x14ac:dyDescent="0.4">
      <c r="B105" s="11">
        <v>50</v>
      </c>
      <c r="C105" s="8" t="s">
        <v>899</v>
      </c>
      <c r="D105" s="422">
        <v>0</v>
      </c>
      <c r="E105" s="422">
        <v>0</v>
      </c>
      <c r="F105" s="422">
        <v>0</v>
      </c>
      <c r="G105" s="422">
        <v>0</v>
      </c>
      <c r="H105" s="422">
        <v>0</v>
      </c>
      <c r="I105" s="422">
        <v>0</v>
      </c>
      <c r="J105" s="422">
        <v>0</v>
      </c>
      <c r="K105" s="422">
        <v>0</v>
      </c>
      <c r="L105" s="422">
        <v>0</v>
      </c>
      <c r="M105" s="422">
        <v>0</v>
      </c>
      <c r="N105" s="422">
        <v>0</v>
      </c>
      <c r="O105" s="422">
        <v>0</v>
      </c>
      <c r="P105" s="422">
        <v>0</v>
      </c>
      <c r="Q105" s="422">
        <v>0</v>
      </c>
      <c r="R105" s="422">
        <v>0</v>
      </c>
      <c r="S105" s="422">
        <v>0</v>
      </c>
      <c r="T105" s="422">
        <v>0</v>
      </c>
      <c r="U105" s="422">
        <v>0</v>
      </c>
      <c r="V105" s="422">
        <v>0</v>
      </c>
      <c r="W105" s="422">
        <v>0</v>
      </c>
      <c r="X105" s="422">
        <v>0</v>
      </c>
      <c r="Y105" s="422">
        <v>0</v>
      </c>
      <c r="Z105" s="422">
        <v>0</v>
      </c>
      <c r="AA105" s="422">
        <v>0</v>
      </c>
      <c r="AB105" s="422">
        <v>0</v>
      </c>
      <c r="AC105" s="422">
        <v>0</v>
      </c>
      <c r="AD105" s="422">
        <v>0</v>
      </c>
      <c r="AE105" s="422">
        <v>0</v>
      </c>
      <c r="AF105" s="422">
        <v>0</v>
      </c>
      <c r="AG105" s="422">
        <v>0</v>
      </c>
      <c r="AH105" s="422">
        <v>0</v>
      </c>
      <c r="AI105" s="422">
        <v>0</v>
      </c>
      <c r="AJ105" s="422">
        <v>0</v>
      </c>
      <c r="AK105" s="422">
        <v>0</v>
      </c>
      <c r="AL105" s="422">
        <v>0</v>
      </c>
      <c r="AM105" s="422">
        <v>0</v>
      </c>
      <c r="AN105" s="422">
        <v>0</v>
      </c>
      <c r="AO105" s="422">
        <v>0</v>
      </c>
      <c r="AP105" s="422">
        <v>5</v>
      </c>
      <c r="AQ105" s="422">
        <v>0</v>
      </c>
      <c r="AR105" s="422">
        <v>0</v>
      </c>
      <c r="AS105" s="422">
        <v>0</v>
      </c>
      <c r="AT105" s="422">
        <v>0</v>
      </c>
      <c r="AU105" s="422">
        <v>0</v>
      </c>
      <c r="AV105" s="422">
        <v>0</v>
      </c>
      <c r="AW105" s="422">
        <v>0</v>
      </c>
      <c r="AX105" s="422">
        <v>0</v>
      </c>
      <c r="AY105" s="422">
        <v>0</v>
      </c>
      <c r="AZ105" s="422">
        <v>147854</v>
      </c>
      <c r="BA105" s="422">
        <v>85861</v>
      </c>
      <c r="BB105" s="422">
        <v>0</v>
      </c>
      <c r="BC105" s="422">
        <v>231</v>
      </c>
      <c r="BD105" s="422">
        <v>0</v>
      </c>
      <c r="BE105" s="422">
        <v>0</v>
      </c>
      <c r="BF105" s="422">
        <v>0</v>
      </c>
      <c r="BG105" s="422">
        <v>0</v>
      </c>
      <c r="BH105" s="422">
        <v>0</v>
      </c>
      <c r="BI105" s="422">
        <v>0</v>
      </c>
      <c r="BJ105" s="422">
        <v>0</v>
      </c>
      <c r="BK105" s="422">
        <v>0</v>
      </c>
      <c r="BL105" s="422">
        <v>0</v>
      </c>
      <c r="BM105" s="422">
        <v>0</v>
      </c>
      <c r="BN105" s="422">
        <v>0</v>
      </c>
      <c r="BO105" s="422">
        <v>0</v>
      </c>
      <c r="BP105" s="422">
        <v>0</v>
      </c>
      <c r="BQ105" s="422">
        <v>0</v>
      </c>
      <c r="BR105" s="422">
        <v>0</v>
      </c>
      <c r="BS105" s="422">
        <v>0</v>
      </c>
      <c r="BT105" s="422">
        <v>0</v>
      </c>
      <c r="BU105" s="422">
        <v>0</v>
      </c>
      <c r="BV105" s="422">
        <v>28</v>
      </c>
      <c r="BW105" s="422">
        <v>0</v>
      </c>
      <c r="BX105" s="422">
        <v>0</v>
      </c>
      <c r="BY105" s="422">
        <v>0</v>
      </c>
      <c r="BZ105" s="422">
        <v>0</v>
      </c>
      <c r="CA105" s="422">
        <v>0</v>
      </c>
      <c r="CB105" s="422">
        <v>0</v>
      </c>
      <c r="CC105" s="422">
        <v>0</v>
      </c>
      <c r="CD105" s="422">
        <v>0</v>
      </c>
      <c r="CE105" s="422">
        <v>0</v>
      </c>
      <c r="CF105" s="422">
        <v>0</v>
      </c>
      <c r="CG105" s="422">
        <v>0</v>
      </c>
      <c r="CH105" s="422">
        <v>0</v>
      </c>
      <c r="CI105" s="422">
        <v>0</v>
      </c>
      <c r="CJ105" s="422">
        <v>0</v>
      </c>
      <c r="CK105" s="422">
        <v>0</v>
      </c>
      <c r="CL105" s="422">
        <v>0</v>
      </c>
      <c r="CM105" s="422">
        <v>0</v>
      </c>
      <c r="CN105" s="422">
        <v>0</v>
      </c>
      <c r="CO105" s="422">
        <v>0</v>
      </c>
      <c r="CP105" s="422">
        <v>0</v>
      </c>
      <c r="CQ105" s="422">
        <v>0</v>
      </c>
      <c r="CR105" s="422">
        <v>37762</v>
      </c>
      <c r="CS105" s="422">
        <v>0</v>
      </c>
      <c r="CT105" s="422">
        <v>0</v>
      </c>
      <c r="CU105" s="422">
        <v>0</v>
      </c>
      <c r="CV105" s="422">
        <v>0</v>
      </c>
      <c r="CW105" s="422">
        <v>0</v>
      </c>
      <c r="CX105" s="422">
        <v>0</v>
      </c>
      <c r="CY105" s="422">
        <v>0</v>
      </c>
      <c r="CZ105" s="422">
        <v>0</v>
      </c>
      <c r="DA105" s="423">
        <v>271741</v>
      </c>
      <c r="DB105" s="422">
        <v>0</v>
      </c>
      <c r="DC105" s="422">
        <v>114</v>
      </c>
      <c r="DD105" s="422">
        <v>0</v>
      </c>
      <c r="DE105" s="422">
        <v>0</v>
      </c>
      <c r="DF105" s="422">
        <v>0</v>
      </c>
      <c r="DG105" s="422">
        <v>420</v>
      </c>
      <c r="DH105" s="423">
        <v>534</v>
      </c>
      <c r="DI105" s="423">
        <v>272275</v>
      </c>
      <c r="DJ105" s="423">
        <v>199587</v>
      </c>
      <c r="DK105" s="423">
        <v>200121</v>
      </c>
      <c r="DL105" s="423">
        <v>471862</v>
      </c>
      <c r="DM105" s="423">
        <v>-236710</v>
      </c>
      <c r="DN105" s="423">
        <v>-36589</v>
      </c>
      <c r="DO105" s="423">
        <v>235152</v>
      </c>
      <c r="DQ105" s="433">
        <f t="shared" si="3"/>
        <v>0.86937838582315674</v>
      </c>
      <c r="DR105" s="428">
        <f t="shared" si="4"/>
        <v>0.13062161417684326</v>
      </c>
      <c r="DS105" s="434">
        <f t="shared" si="5"/>
        <v>2.2278108572948398E-5</v>
      </c>
    </row>
    <row r="106" spans="2:123" ht="20.100000000000001" customHeight="1" x14ac:dyDescent="0.4">
      <c r="B106" s="11">
        <v>51</v>
      </c>
      <c r="C106" s="8" t="s">
        <v>900</v>
      </c>
      <c r="D106" s="422">
        <v>0</v>
      </c>
      <c r="E106" s="422">
        <v>0</v>
      </c>
      <c r="F106" s="422">
        <v>0</v>
      </c>
      <c r="G106" s="422">
        <v>0</v>
      </c>
      <c r="H106" s="422">
        <v>0</v>
      </c>
      <c r="I106" s="422">
        <v>3683</v>
      </c>
      <c r="J106" s="422">
        <v>0</v>
      </c>
      <c r="K106" s="422">
        <v>1</v>
      </c>
      <c r="L106" s="422">
        <v>0</v>
      </c>
      <c r="M106" s="422">
        <v>0</v>
      </c>
      <c r="N106" s="422">
        <v>0</v>
      </c>
      <c r="O106" s="422">
        <v>0</v>
      </c>
      <c r="P106" s="422">
        <v>0</v>
      </c>
      <c r="Q106" s="422">
        <v>0</v>
      </c>
      <c r="R106" s="422">
        <v>0</v>
      </c>
      <c r="S106" s="422">
        <v>0</v>
      </c>
      <c r="T106" s="422">
        <v>0</v>
      </c>
      <c r="U106" s="422">
        <v>0</v>
      </c>
      <c r="V106" s="422">
        <v>0</v>
      </c>
      <c r="W106" s="422">
        <v>0</v>
      </c>
      <c r="X106" s="422">
        <v>0</v>
      </c>
      <c r="Y106" s="422">
        <v>0</v>
      </c>
      <c r="Z106" s="422">
        <v>0</v>
      </c>
      <c r="AA106" s="422">
        <v>0</v>
      </c>
      <c r="AB106" s="422">
        <v>0</v>
      </c>
      <c r="AC106" s="422">
        <v>0</v>
      </c>
      <c r="AD106" s="422">
        <v>0</v>
      </c>
      <c r="AE106" s="422">
        <v>0</v>
      </c>
      <c r="AF106" s="422">
        <v>0</v>
      </c>
      <c r="AG106" s="422">
        <v>0</v>
      </c>
      <c r="AH106" s="422">
        <v>0</v>
      </c>
      <c r="AI106" s="422">
        <v>0</v>
      </c>
      <c r="AJ106" s="422">
        <v>0</v>
      </c>
      <c r="AK106" s="422">
        <v>0</v>
      </c>
      <c r="AL106" s="422">
        <v>0</v>
      </c>
      <c r="AM106" s="422">
        <v>0</v>
      </c>
      <c r="AN106" s="422">
        <v>0</v>
      </c>
      <c r="AO106" s="422">
        <v>0</v>
      </c>
      <c r="AP106" s="422">
        <v>0</v>
      </c>
      <c r="AQ106" s="422">
        <v>0</v>
      </c>
      <c r="AR106" s="422">
        <v>0</v>
      </c>
      <c r="AS106" s="422">
        <v>0</v>
      </c>
      <c r="AT106" s="422">
        <v>0</v>
      </c>
      <c r="AU106" s="422">
        <v>0</v>
      </c>
      <c r="AV106" s="422">
        <v>0</v>
      </c>
      <c r="AW106" s="422">
        <v>0</v>
      </c>
      <c r="AX106" s="422">
        <v>0</v>
      </c>
      <c r="AY106" s="422">
        <v>0</v>
      </c>
      <c r="AZ106" s="422">
        <v>0</v>
      </c>
      <c r="BA106" s="422">
        <v>0</v>
      </c>
      <c r="BB106" s="422">
        <v>1222</v>
      </c>
      <c r="BC106" s="422">
        <v>0</v>
      </c>
      <c r="BD106" s="422">
        <v>0</v>
      </c>
      <c r="BE106" s="422">
        <v>0</v>
      </c>
      <c r="BF106" s="422">
        <v>0</v>
      </c>
      <c r="BG106" s="422">
        <v>0</v>
      </c>
      <c r="BH106" s="422">
        <v>0</v>
      </c>
      <c r="BI106" s="422">
        <v>0</v>
      </c>
      <c r="BJ106" s="422">
        <v>0</v>
      </c>
      <c r="BK106" s="422">
        <v>0</v>
      </c>
      <c r="BL106" s="422">
        <v>0</v>
      </c>
      <c r="BM106" s="422">
        <v>0</v>
      </c>
      <c r="BN106" s="422">
        <v>0</v>
      </c>
      <c r="BO106" s="422">
        <v>0</v>
      </c>
      <c r="BP106" s="422">
        <v>0</v>
      </c>
      <c r="BQ106" s="422">
        <v>0</v>
      </c>
      <c r="BR106" s="422">
        <v>0</v>
      </c>
      <c r="BS106" s="422">
        <v>0</v>
      </c>
      <c r="BT106" s="422">
        <v>0</v>
      </c>
      <c r="BU106" s="422">
        <v>0</v>
      </c>
      <c r="BV106" s="422">
        <v>0</v>
      </c>
      <c r="BW106" s="422">
        <v>927</v>
      </c>
      <c r="BX106" s="422">
        <v>0</v>
      </c>
      <c r="BY106" s="422">
        <v>0</v>
      </c>
      <c r="BZ106" s="422">
        <v>0</v>
      </c>
      <c r="CA106" s="422">
        <v>36</v>
      </c>
      <c r="CB106" s="422">
        <v>0</v>
      </c>
      <c r="CC106" s="422">
        <v>0</v>
      </c>
      <c r="CD106" s="422">
        <v>0</v>
      </c>
      <c r="CE106" s="422">
        <v>0</v>
      </c>
      <c r="CF106" s="422">
        <v>0</v>
      </c>
      <c r="CG106" s="422">
        <v>0</v>
      </c>
      <c r="CH106" s="422">
        <v>1387</v>
      </c>
      <c r="CI106" s="422">
        <v>33</v>
      </c>
      <c r="CJ106" s="422">
        <v>24</v>
      </c>
      <c r="CK106" s="422">
        <v>0</v>
      </c>
      <c r="CL106" s="422">
        <v>0</v>
      </c>
      <c r="CM106" s="422">
        <v>0</v>
      </c>
      <c r="CN106" s="422">
        <v>0</v>
      </c>
      <c r="CO106" s="422">
        <v>0</v>
      </c>
      <c r="CP106" s="422">
        <v>2</v>
      </c>
      <c r="CQ106" s="422">
        <v>0</v>
      </c>
      <c r="CR106" s="422">
        <v>0</v>
      </c>
      <c r="CS106" s="422">
        <v>1</v>
      </c>
      <c r="CT106" s="422">
        <v>0</v>
      </c>
      <c r="CU106" s="422">
        <v>0</v>
      </c>
      <c r="CV106" s="422">
        <v>0</v>
      </c>
      <c r="CW106" s="422">
        <v>1</v>
      </c>
      <c r="CX106" s="422">
        <v>0</v>
      </c>
      <c r="CY106" s="422">
        <v>0</v>
      </c>
      <c r="CZ106" s="422">
        <v>0</v>
      </c>
      <c r="DA106" s="423">
        <v>7317</v>
      </c>
      <c r="DB106" s="422">
        <v>0</v>
      </c>
      <c r="DC106" s="422">
        <v>225</v>
      </c>
      <c r="DD106" s="422">
        <v>0</v>
      </c>
      <c r="DE106" s="422">
        <v>8834</v>
      </c>
      <c r="DF106" s="422">
        <v>1795</v>
      </c>
      <c r="DG106" s="422">
        <v>-21</v>
      </c>
      <c r="DH106" s="423">
        <v>10833</v>
      </c>
      <c r="DI106" s="423">
        <v>18150</v>
      </c>
      <c r="DJ106" s="423">
        <v>7656</v>
      </c>
      <c r="DK106" s="423">
        <v>18489</v>
      </c>
      <c r="DL106" s="423">
        <v>25806</v>
      </c>
      <c r="DM106" s="423">
        <v>-15417</v>
      </c>
      <c r="DN106" s="423">
        <v>3072</v>
      </c>
      <c r="DO106" s="423">
        <v>10389</v>
      </c>
      <c r="DQ106" s="433">
        <f t="shared" si="3"/>
        <v>0.84942148760330582</v>
      </c>
      <c r="DR106" s="428">
        <f t="shared" si="4"/>
        <v>0.15057851239669418</v>
      </c>
      <c r="DS106" s="434">
        <f t="shared" si="5"/>
        <v>4.3969951130819204E-5</v>
      </c>
    </row>
    <row r="107" spans="2:123" ht="20.100000000000001" customHeight="1" x14ac:dyDescent="0.4">
      <c r="B107" s="11">
        <v>52</v>
      </c>
      <c r="C107" s="8" t="s">
        <v>901</v>
      </c>
      <c r="D107" s="422">
        <v>0</v>
      </c>
      <c r="E107" s="422">
        <v>0</v>
      </c>
      <c r="F107" s="422">
        <v>0</v>
      </c>
      <c r="G107" s="422">
        <v>0</v>
      </c>
      <c r="H107" s="422">
        <v>0</v>
      </c>
      <c r="I107" s="422">
        <v>0</v>
      </c>
      <c r="J107" s="422">
        <v>0</v>
      </c>
      <c r="K107" s="422">
        <v>0</v>
      </c>
      <c r="L107" s="422">
        <v>0</v>
      </c>
      <c r="M107" s="422">
        <v>0</v>
      </c>
      <c r="N107" s="422">
        <v>0</v>
      </c>
      <c r="O107" s="422">
        <v>0</v>
      </c>
      <c r="P107" s="422">
        <v>0</v>
      </c>
      <c r="Q107" s="422">
        <v>0</v>
      </c>
      <c r="R107" s="422">
        <v>0</v>
      </c>
      <c r="S107" s="422">
        <v>0</v>
      </c>
      <c r="T107" s="422">
        <v>0</v>
      </c>
      <c r="U107" s="422">
        <v>0</v>
      </c>
      <c r="V107" s="422">
        <v>0</v>
      </c>
      <c r="W107" s="422">
        <v>0</v>
      </c>
      <c r="X107" s="422">
        <v>0</v>
      </c>
      <c r="Y107" s="422">
        <v>0</v>
      </c>
      <c r="Z107" s="422">
        <v>0</v>
      </c>
      <c r="AA107" s="422">
        <v>0</v>
      </c>
      <c r="AB107" s="422">
        <v>0</v>
      </c>
      <c r="AC107" s="422">
        <v>0</v>
      </c>
      <c r="AD107" s="422">
        <v>0</v>
      </c>
      <c r="AE107" s="422">
        <v>0</v>
      </c>
      <c r="AF107" s="422">
        <v>0</v>
      </c>
      <c r="AG107" s="422">
        <v>0</v>
      </c>
      <c r="AH107" s="422">
        <v>0</v>
      </c>
      <c r="AI107" s="422">
        <v>0</v>
      </c>
      <c r="AJ107" s="422">
        <v>0</v>
      </c>
      <c r="AK107" s="422">
        <v>0</v>
      </c>
      <c r="AL107" s="422">
        <v>0</v>
      </c>
      <c r="AM107" s="422">
        <v>0</v>
      </c>
      <c r="AN107" s="422">
        <v>0</v>
      </c>
      <c r="AO107" s="422">
        <v>0</v>
      </c>
      <c r="AP107" s="422">
        <v>0</v>
      </c>
      <c r="AQ107" s="422">
        <v>0</v>
      </c>
      <c r="AR107" s="422">
        <v>0</v>
      </c>
      <c r="AS107" s="422">
        <v>0</v>
      </c>
      <c r="AT107" s="422">
        <v>0</v>
      </c>
      <c r="AU107" s="422">
        <v>0</v>
      </c>
      <c r="AV107" s="422">
        <v>0</v>
      </c>
      <c r="AW107" s="422">
        <v>0</v>
      </c>
      <c r="AX107" s="422">
        <v>0</v>
      </c>
      <c r="AY107" s="422">
        <v>0</v>
      </c>
      <c r="AZ107" s="422">
        <v>0</v>
      </c>
      <c r="BA107" s="422">
        <v>0</v>
      </c>
      <c r="BB107" s="422">
        <v>0</v>
      </c>
      <c r="BC107" s="422">
        <v>9516</v>
      </c>
      <c r="BD107" s="422">
        <v>0</v>
      </c>
      <c r="BE107" s="422">
        <v>0</v>
      </c>
      <c r="BF107" s="422">
        <v>0</v>
      </c>
      <c r="BG107" s="422">
        <v>0</v>
      </c>
      <c r="BH107" s="422">
        <v>0</v>
      </c>
      <c r="BI107" s="422">
        <v>0</v>
      </c>
      <c r="BJ107" s="422">
        <v>0</v>
      </c>
      <c r="BK107" s="422">
        <v>0</v>
      </c>
      <c r="BL107" s="422">
        <v>0</v>
      </c>
      <c r="BM107" s="422">
        <v>0</v>
      </c>
      <c r="BN107" s="422">
        <v>0</v>
      </c>
      <c r="BO107" s="422">
        <v>0</v>
      </c>
      <c r="BP107" s="422">
        <v>0</v>
      </c>
      <c r="BQ107" s="422">
        <v>0</v>
      </c>
      <c r="BR107" s="422">
        <v>0</v>
      </c>
      <c r="BS107" s="422">
        <v>0</v>
      </c>
      <c r="BT107" s="422">
        <v>4868</v>
      </c>
      <c r="BU107" s="422">
        <v>0</v>
      </c>
      <c r="BV107" s="422">
        <v>0</v>
      </c>
      <c r="BW107" s="422">
        <v>0</v>
      </c>
      <c r="BX107" s="422">
        <v>3151</v>
      </c>
      <c r="BY107" s="422">
        <v>0</v>
      </c>
      <c r="BZ107" s="422">
        <v>0</v>
      </c>
      <c r="CA107" s="422">
        <v>142</v>
      </c>
      <c r="CB107" s="422">
        <v>0</v>
      </c>
      <c r="CC107" s="422">
        <v>0</v>
      </c>
      <c r="CD107" s="422">
        <v>0</v>
      </c>
      <c r="CE107" s="422">
        <v>0</v>
      </c>
      <c r="CF107" s="422">
        <v>0</v>
      </c>
      <c r="CG107" s="422">
        <v>0</v>
      </c>
      <c r="CH107" s="422">
        <v>4436</v>
      </c>
      <c r="CI107" s="422">
        <v>0</v>
      </c>
      <c r="CJ107" s="422">
        <v>0</v>
      </c>
      <c r="CK107" s="422">
        <v>0</v>
      </c>
      <c r="CL107" s="422">
        <v>0</v>
      </c>
      <c r="CM107" s="422">
        <v>0</v>
      </c>
      <c r="CN107" s="422">
        <v>0</v>
      </c>
      <c r="CO107" s="422">
        <v>0</v>
      </c>
      <c r="CP107" s="422">
        <v>0</v>
      </c>
      <c r="CQ107" s="422">
        <v>0</v>
      </c>
      <c r="CR107" s="422">
        <v>2109</v>
      </c>
      <c r="CS107" s="422">
        <v>8</v>
      </c>
      <c r="CT107" s="422">
        <v>0</v>
      </c>
      <c r="CU107" s="422">
        <v>0</v>
      </c>
      <c r="CV107" s="422">
        <v>0</v>
      </c>
      <c r="CW107" s="422">
        <v>0</v>
      </c>
      <c r="CX107" s="422">
        <v>34</v>
      </c>
      <c r="CY107" s="422">
        <v>0</v>
      </c>
      <c r="CZ107" s="422">
        <v>0</v>
      </c>
      <c r="DA107" s="423">
        <v>24264</v>
      </c>
      <c r="DB107" s="422">
        <v>0</v>
      </c>
      <c r="DC107" s="422">
        <v>867</v>
      </c>
      <c r="DD107" s="422">
        <v>0</v>
      </c>
      <c r="DE107" s="422">
        <v>21768</v>
      </c>
      <c r="DF107" s="422">
        <v>1142</v>
      </c>
      <c r="DG107" s="422">
        <v>1</v>
      </c>
      <c r="DH107" s="423">
        <v>23778</v>
      </c>
      <c r="DI107" s="423">
        <v>48042</v>
      </c>
      <c r="DJ107" s="423">
        <v>8807</v>
      </c>
      <c r="DK107" s="423">
        <v>32585</v>
      </c>
      <c r="DL107" s="423">
        <v>56849</v>
      </c>
      <c r="DM107" s="423">
        <v>-39905</v>
      </c>
      <c r="DN107" s="423">
        <v>-7320</v>
      </c>
      <c r="DO107" s="423">
        <v>16944</v>
      </c>
      <c r="DQ107" s="433">
        <f t="shared" si="3"/>
        <v>0.83062736771991175</v>
      </c>
      <c r="DR107" s="428">
        <f t="shared" si="4"/>
        <v>0.16937263228008825</v>
      </c>
      <c r="DS107" s="434">
        <f t="shared" si="5"/>
        <v>1.6943087835742332E-4</v>
      </c>
    </row>
    <row r="108" spans="2:123" ht="20.100000000000001" customHeight="1" x14ac:dyDescent="0.4">
      <c r="B108" s="11">
        <v>53</v>
      </c>
      <c r="C108" s="8" t="s">
        <v>37</v>
      </c>
      <c r="D108" s="422">
        <v>5</v>
      </c>
      <c r="E108" s="422">
        <v>1</v>
      </c>
      <c r="F108" s="422">
        <v>3</v>
      </c>
      <c r="G108" s="422">
        <v>2</v>
      </c>
      <c r="H108" s="422">
        <v>3</v>
      </c>
      <c r="I108" s="422">
        <v>495</v>
      </c>
      <c r="J108" s="422">
        <v>0</v>
      </c>
      <c r="K108" s="422">
        <v>41</v>
      </c>
      <c r="L108" s="422">
        <v>9</v>
      </c>
      <c r="M108" s="422">
        <v>92</v>
      </c>
      <c r="N108" s="422">
        <v>0</v>
      </c>
      <c r="O108" s="422">
        <v>69</v>
      </c>
      <c r="P108" s="422">
        <v>245</v>
      </c>
      <c r="Q108" s="422">
        <v>0</v>
      </c>
      <c r="R108" s="422">
        <v>0</v>
      </c>
      <c r="S108" s="422">
        <v>421</v>
      </c>
      <c r="T108" s="422">
        <v>94</v>
      </c>
      <c r="U108" s="422">
        <v>128</v>
      </c>
      <c r="V108" s="422">
        <v>25</v>
      </c>
      <c r="W108" s="422">
        <v>3</v>
      </c>
      <c r="X108" s="422">
        <v>3</v>
      </c>
      <c r="Y108" s="422">
        <v>11</v>
      </c>
      <c r="Z108" s="422">
        <v>5</v>
      </c>
      <c r="AA108" s="422">
        <v>17</v>
      </c>
      <c r="AB108" s="422">
        <v>39</v>
      </c>
      <c r="AC108" s="422">
        <v>4</v>
      </c>
      <c r="AD108" s="422">
        <v>19</v>
      </c>
      <c r="AE108" s="422">
        <v>13</v>
      </c>
      <c r="AF108" s="422">
        <v>65</v>
      </c>
      <c r="AG108" s="422">
        <v>15</v>
      </c>
      <c r="AH108" s="422">
        <v>0</v>
      </c>
      <c r="AI108" s="422">
        <v>165</v>
      </c>
      <c r="AJ108" s="422">
        <v>72</v>
      </c>
      <c r="AK108" s="422">
        <v>0</v>
      </c>
      <c r="AL108" s="422">
        <v>65</v>
      </c>
      <c r="AM108" s="422">
        <v>3</v>
      </c>
      <c r="AN108" s="422">
        <v>10</v>
      </c>
      <c r="AO108" s="422">
        <v>0</v>
      </c>
      <c r="AP108" s="422">
        <v>502</v>
      </c>
      <c r="AQ108" s="422">
        <v>92</v>
      </c>
      <c r="AR108" s="422">
        <v>10</v>
      </c>
      <c r="AS108" s="422">
        <v>568</v>
      </c>
      <c r="AT108" s="422">
        <v>37</v>
      </c>
      <c r="AU108" s="422">
        <v>0</v>
      </c>
      <c r="AV108" s="422">
        <v>47</v>
      </c>
      <c r="AW108" s="422">
        <v>60</v>
      </c>
      <c r="AX108" s="422">
        <v>103</v>
      </c>
      <c r="AY108" s="422">
        <v>15</v>
      </c>
      <c r="AZ108" s="422">
        <v>142</v>
      </c>
      <c r="BA108" s="422">
        <v>82</v>
      </c>
      <c r="BB108" s="422">
        <v>8</v>
      </c>
      <c r="BC108" s="422">
        <v>1</v>
      </c>
      <c r="BD108" s="422">
        <v>1240</v>
      </c>
      <c r="BE108" s="422">
        <v>0</v>
      </c>
      <c r="BF108" s="422">
        <v>1153</v>
      </c>
      <c r="BG108" s="422">
        <v>2049</v>
      </c>
      <c r="BH108" s="422">
        <v>1776</v>
      </c>
      <c r="BI108" s="422">
        <v>2049</v>
      </c>
      <c r="BJ108" s="422">
        <v>2</v>
      </c>
      <c r="BK108" s="422">
        <v>0</v>
      </c>
      <c r="BL108" s="422">
        <v>57</v>
      </c>
      <c r="BM108" s="422">
        <v>71</v>
      </c>
      <c r="BN108" s="422">
        <v>354</v>
      </c>
      <c r="BO108" s="422">
        <v>300</v>
      </c>
      <c r="BP108" s="422">
        <v>96</v>
      </c>
      <c r="BQ108" s="422">
        <v>8</v>
      </c>
      <c r="BR108" s="422">
        <v>4</v>
      </c>
      <c r="BS108" s="422">
        <v>0</v>
      </c>
      <c r="BT108" s="422">
        <v>2</v>
      </c>
      <c r="BU108" s="422">
        <v>84</v>
      </c>
      <c r="BV108" s="422">
        <v>4</v>
      </c>
      <c r="BW108" s="422">
        <v>11</v>
      </c>
      <c r="BX108" s="422">
        <v>0</v>
      </c>
      <c r="BY108" s="422">
        <v>0</v>
      </c>
      <c r="BZ108" s="422">
        <v>1</v>
      </c>
      <c r="CA108" s="422">
        <v>14</v>
      </c>
      <c r="CB108" s="422">
        <v>1</v>
      </c>
      <c r="CC108" s="422">
        <v>331</v>
      </c>
      <c r="CD108" s="422">
        <v>184</v>
      </c>
      <c r="CE108" s="422">
        <v>1100</v>
      </c>
      <c r="CF108" s="422">
        <v>12</v>
      </c>
      <c r="CG108" s="422">
        <v>581</v>
      </c>
      <c r="CH108" s="422">
        <v>1402</v>
      </c>
      <c r="CI108" s="422">
        <v>1394</v>
      </c>
      <c r="CJ108" s="422">
        <v>2987</v>
      </c>
      <c r="CK108" s="422">
        <v>153</v>
      </c>
      <c r="CL108" s="422">
        <v>33</v>
      </c>
      <c r="CM108" s="422">
        <v>501</v>
      </c>
      <c r="CN108" s="422">
        <v>353</v>
      </c>
      <c r="CO108" s="422">
        <v>372</v>
      </c>
      <c r="CP108" s="422">
        <v>2056</v>
      </c>
      <c r="CQ108" s="422">
        <v>173</v>
      </c>
      <c r="CR108" s="422">
        <v>287</v>
      </c>
      <c r="CS108" s="422">
        <v>3512</v>
      </c>
      <c r="CT108" s="422">
        <v>224</v>
      </c>
      <c r="CU108" s="422">
        <v>955</v>
      </c>
      <c r="CV108" s="422">
        <v>384</v>
      </c>
      <c r="CW108" s="422">
        <v>748</v>
      </c>
      <c r="CX108" s="422">
        <v>975</v>
      </c>
      <c r="CY108" s="422">
        <v>3731</v>
      </c>
      <c r="CZ108" s="422">
        <v>43</v>
      </c>
      <c r="DA108" s="423">
        <v>35576</v>
      </c>
      <c r="DB108" s="422">
        <v>2853</v>
      </c>
      <c r="DC108" s="422">
        <v>26623</v>
      </c>
      <c r="DD108" s="422">
        <v>0</v>
      </c>
      <c r="DE108" s="422">
        <v>4822</v>
      </c>
      <c r="DF108" s="422">
        <v>25545</v>
      </c>
      <c r="DG108" s="422">
        <v>1632</v>
      </c>
      <c r="DH108" s="423">
        <v>61475</v>
      </c>
      <c r="DI108" s="423">
        <v>97051</v>
      </c>
      <c r="DJ108" s="423">
        <v>57059</v>
      </c>
      <c r="DK108" s="423">
        <v>118534</v>
      </c>
      <c r="DL108" s="423">
        <v>154110</v>
      </c>
      <c r="DM108" s="423">
        <v>-94855</v>
      </c>
      <c r="DN108" s="423">
        <v>23679</v>
      </c>
      <c r="DO108" s="423">
        <v>59255</v>
      </c>
      <c r="DQ108" s="433">
        <f t="shared" si="3"/>
        <v>0.97737272155876809</v>
      </c>
      <c r="DR108" s="428">
        <f t="shared" si="4"/>
        <v>2.2627278441231913E-2</v>
      </c>
      <c r="DS108" s="434">
        <f t="shared" si="5"/>
        <v>5.2027200398035538E-3</v>
      </c>
    </row>
    <row r="109" spans="2:123" ht="20.100000000000001" customHeight="1" x14ac:dyDescent="0.4">
      <c r="B109" s="11">
        <v>54</v>
      </c>
      <c r="C109" s="8" t="s">
        <v>301</v>
      </c>
      <c r="D109" s="422">
        <v>41</v>
      </c>
      <c r="E109" s="422">
        <v>15</v>
      </c>
      <c r="F109" s="422">
        <v>216</v>
      </c>
      <c r="G109" s="422">
        <v>0</v>
      </c>
      <c r="H109" s="422">
        <v>82</v>
      </c>
      <c r="I109" s="422">
        <v>0</v>
      </c>
      <c r="J109" s="422">
        <v>0</v>
      </c>
      <c r="K109" s="422">
        <v>0</v>
      </c>
      <c r="L109" s="422">
        <v>0</v>
      </c>
      <c r="M109" s="422">
        <v>0</v>
      </c>
      <c r="N109" s="422">
        <v>0</v>
      </c>
      <c r="O109" s="422">
        <v>0</v>
      </c>
      <c r="P109" s="422">
        <v>848</v>
      </c>
      <c r="Q109" s="422">
        <v>83</v>
      </c>
      <c r="R109" s="422">
        <v>0</v>
      </c>
      <c r="S109" s="422">
        <v>0</v>
      </c>
      <c r="T109" s="422">
        <v>268</v>
      </c>
      <c r="U109" s="422">
        <v>0</v>
      </c>
      <c r="V109" s="422">
        <v>2402</v>
      </c>
      <c r="W109" s="422">
        <v>0</v>
      </c>
      <c r="X109" s="422">
        <v>0</v>
      </c>
      <c r="Y109" s="422">
        <v>169</v>
      </c>
      <c r="Z109" s="422">
        <v>18</v>
      </c>
      <c r="AA109" s="422">
        <v>111</v>
      </c>
      <c r="AB109" s="422">
        <v>1</v>
      </c>
      <c r="AC109" s="422">
        <v>0</v>
      </c>
      <c r="AD109" s="422">
        <v>68</v>
      </c>
      <c r="AE109" s="422">
        <v>104</v>
      </c>
      <c r="AF109" s="422">
        <v>190</v>
      </c>
      <c r="AG109" s="422">
        <v>4</v>
      </c>
      <c r="AH109" s="422">
        <v>0</v>
      </c>
      <c r="AI109" s="422">
        <v>617</v>
      </c>
      <c r="AJ109" s="422">
        <v>135</v>
      </c>
      <c r="AK109" s="422">
        <v>0</v>
      </c>
      <c r="AL109" s="422">
        <v>1676</v>
      </c>
      <c r="AM109" s="422">
        <v>0</v>
      </c>
      <c r="AN109" s="422">
        <v>29</v>
      </c>
      <c r="AO109" s="422">
        <v>0</v>
      </c>
      <c r="AP109" s="422">
        <v>0</v>
      </c>
      <c r="AQ109" s="422">
        <v>0</v>
      </c>
      <c r="AR109" s="422">
        <v>5</v>
      </c>
      <c r="AS109" s="422">
        <v>0</v>
      </c>
      <c r="AT109" s="422">
        <v>0</v>
      </c>
      <c r="AU109" s="422">
        <v>0</v>
      </c>
      <c r="AV109" s="422">
        <v>0</v>
      </c>
      <c r="AW109" s="422">
        <v>12</v>
      </c>
      <c r="AX109" s="422">
        <v>0</v>
      </c>
      <c r="AY109" s="422">
        <v>0</v>
      </c>
      <c r="AZ109" s="422">
        <v>0</v>
      </c>
      <c r="BA109" s="422">
        <v>49</v>
      </c>
      <c r="BB109" s="422">
        <v>0</v>
      </c>
      <c r="BC109" s="422">
        <v>0</v>
      </c>
      <c r="BD109" s="422">
        <v>2</v>
      </c>
      <c r="BE109" s="422">
        <v>0</v>
      </c>
      <c r="BF109" s="422">
        <v>0</v>
      </c>
      <c r="BG109" s="422">
        <v>0</v>
      </c>
      <c r="BH109" s="422">
        <v>119</v>
      </c>
      <c r="BI109" s="422">
        <v>11</v>
      </c>
      <c r="BJ109" s="422">
        <v>1112</v>
      </c>
      <c r="BK109" s="422">
        <v>223</v>
      </c>
      <c r="BL109" s="422">
        <v>0</v>
      </c>
      <c r="BM109" s="422">
        <v>0</v>
      </c>
      <c r="BN109" s="422">
        <v>0</v>
      </c>
      <c r="BO109" s="422">
        <v>0</v>
      </c>
      <c r="BP109" s="422">
        <v>0</v>
      </c>
      <c r="BQ109" s="422">
        <v>0</v>
      </c>
      <c r="BR109" s="422">
        <v>0</v>
      </c>
      <c r="BS109" s="422">
        <v>0</v>
      </c>
      <c r="BT109" s="422">
        <v>0</v>
      </c>
      <c r="BU109" s="422">
        <v>168</v>
      </c>
      <c r="BV109" s="422">
        <v>0</v>
      </c>
      <c r="BW109" s="422">
        <v>0</v>
      </c>
      <c r="BX109" s="422">
        <v>0</v>
      </c>
      <c r="BY109" s="422">
        <v>0</v>
      </c>
      <c r="BZ109" s="422">
        <v>0</v>
      </c>
      <c r="CA109" s="422">
        <v>0</v>
      </c>
      <c r="CB109" s="422">
        <v>0</v>
      </c>
      <c r="CC109" s="422">
        <v>0</v>
      </c>
      <c r="CD109" s="422">
        <v>0</v>
      </c>
      <c r="CE109" s="422">
        <v>0</v>
      </c>
      <c r="CF109" s="422">
        <v>0</v>
      </c>
      <c r="CG109" s="422">
        <v>0</v>
      </c>
      <c r="CH109" s="422">
        <v>0</v>
      </c>
      <c r="CI109" s="422">
        <v>0</v>
      </c>
      <c r="CJ109" s="422">
        <v>0</v>
      </c>
      <c r="CK109" s="422">
        <v>0</v>
      </c>
      <c r="CL109" s="422">
        <v>0</v>
      </c>
      <c r="CM109" s="422">
        <v>0</v>
      </c>
      <c r="CN109" s="422">
        <v>0</v>
      </c>
      <c r="CO109" s="422">
        <v>0</v>
      </c>
      <c r="CP109" s="422">
        <v>0</v>
      </c>
      <c r="CQ109" s="422">
        <v>0</v>
      </c>
      <c r="CR109" s="422">
        <v>0</v>
      </c>
      <c r="CS109" s="422">
        <v>0</v>
      </c>
      <c r="CT109" s="422">
        <v>0</v>
      </c>
      <c r="CU109" s="422">
        <v>30</v>
      </c>
      <c r="CV109" s="422">
        <v>0</v>
      </c>
      <c r="CW109" s="422">
        <v>0</v>
      </c>
      <c r="CX109" s="422">
        <v>0</v>
      </c>
      <c r="CY109" s="422">
        <v>0</v>
      </c>
      <c r="CZ109" s="422">
        <v>0</v>
      </c>
      <c r="DA109" s="423">
        <v>8808</v>
      </c>
      <c r="DB109" s="422">
        <v>0</v>
      </c>
      <c r="DC109" s="422">
        <v>2038</v>
      </c>
      <c r="DD109" s="422">
        <v>0</v>
      </c>
      <c r="DE109" s="422">
        <v>0</v>
      </c>
      <c r="DF109" s="422">
        <v>0</v>
      </c>
      <c r="DG109" s="422">
        <v>0</v>
      </c>
      <c r="DH109" s="423">
        <v>2038</v>
      </c>
      <c r="DI109" s="423">
        <v>10846</v>
      </c>
      <c r="DJ109" s="423">
        <v>4622</v>
      </c>
      <c r="DK109" s="423">
        <v>6660</v>
      </c>
      <c r="DL109" s="423">
        <v>15468</v>
      </c>
      <c r="DM109" s="423">
        <v>0</v>
      </c>
      <c r="DN109" s="423">
        <v>6660</v>
      </c>
      <c r="DO109" s="423">
        <v>15468</v>
      </c>
      <c r="DQ109" s="433">
        <f t="shared" si="3"/>
        <v>0</v>
      </c>
      <c r="DR109" s="428">
        <f t="shared" si="4"/>
        <v>1</v>
      </c>
      <c r="DS109" s="434">
        <f t="shared" si="5"/>
        <v>3.9827004624270904E-4</v>
      </c>
    </row>
    <row r="110" spans="2:123" ht="20.100000000000001" customHeight="1" x14ac:dyDescent="0.4">
      <c r="B110" s="11">
        <v>55</v>
      </c>
      <c r="C110" s="8" t="s">
        <v>19</v>
      </c>
      <c r="D110" s="422">
        <v>0</v>
      </c>
      <c r="E110" s="422">
        <v>0</v>
      </c>
      <c r="F110" s="422">
        <v>0</v>
      </c>
      <c r="G110" s="422">
        <v>0</v>
      </c>
      <c r="H110" s="422">
        <v>0</v>
      </c>
      <c r="I110" s="422">
        <v>0</v>
      </c>
      <c r="J110" s="422">
        <v>0</v>
      </c>
      <c r="K110" s="422">
        <v>0</v>
      </c>
      <c r="L110" s="422">
        <v>0</v>
      </c>
      <c r="M110" s="422">
        <v>0</v>
      </c>
      <c r="N110" s="422">
        <v>0</v>
      </c>
      <c r="O110" s="422">
        <v>0</v>
      </c>
      <c r="P110" s="422">
        <v>0</v>
      </c>
      <c r="Q110" s="422">
        <v>0</v>
      </c>
      <c r="R110" s="422">
        <v>0</v>
      </c>
      <c r="S110" s="422">
        <v>0</v>
      </c>
      <c r="T110" s="422">
        <v>0</v>
      </c>
      <c r="U110" s="422">
        <v>0</v>
      </c>
      <c r="V110" s="422">
        <v>0</v>
      </c>
      <c r="W110" s="422">
        <v>0</v>
      </c>
      <c r="X110" s="422">
        <v>0</v>
      </c>
      <c r="Y110" s="422">
        <v>0</v>
      </c>
      <c r="Z110" s="422">
        <v>0</v>
      </c>
      <c r="AA110" s="422">
        <v>0</v>
      </c>
      <c r="AB110" s="422">
        <v>0</v>
      </c>
      <c r="AC110" s="422">
        <v>0</v>
      </c>
      <c r="AD110" s="422">
        <v>0</v>
      </c>
      <c r="AE110" s="422">
        <v>0</v>
      </c>
      <c r="AF110" s="422">
        <v>0</v>
      </c>
      <c r="AG110" s="422">
        <v>0</v>
      </c>
      <c r="AH110" s="422">
        <v>0</v>
      </c>
      <c r="AI110" s="422">
        <v>0</v>
      </c>
      <c r="AJ110" s="422">
        <v>0</v>
      </c>
      <c r="AK110" s="422">
        <v>0</v>
      </c>
      <c r="AL110" s="422">
        <v>0</v>
      </c>
      <c r="AM110" s="422">
        <v>0</v>
      </c>
      <c r="AN110" s="422">
        <v>0</v>
      </c>
      <c r="AO110" s="422">
        <v>0</v>
      </c>
      <c r="AP110" s="422">
        <v>0</v>
      </c>
      <c r="AQ110" s="422">
        <v>0</v>
      </c>
      <c r="AR110" s="422">
        <v>0</v>
      </c>
      <c r="AS110" s="422">
        <v>0</v>
      </c>
      <c r="AT110" s="422">
        <v>0</v>
      </c>
      <c r="AU110" s="422">
        <v>0</v>
      </c>
      <c r="AV110" s="422">
        <v>0</v>
      </c>
      <c r="AW110" s="422">
        <v>0</v>
      </c>
      <c r="AX110" s="422">
        <v>0</v>
      </c>
      <c r="AY110" s="422">
        <v>0</v>
      </c>
      <c r="AZ110" s="422">
        <v>0</v>
      </c>
      <c r="BA110" s="422">
        <v>0</v>
      </c>
      <c r="BB110" s="422">
        <v>0</v>
      </c>
      <c r="BC110" s="422">
        <v>0</v>
      </c>
      <c r="BD110" s="422">
        <v>0</v>
      </c>
      <c r="BE110" s="422">
        <v>0</v>
      </c>
      <c r="BF110" s="422">
        <v>0</v>
      </c>
      <c r="BG110" s="422">
        <v>0</v>
      </c>
      <c r="BH110" s="422">
        <v>0</v>
      </c>
      <c r="BI110" s="422">
        <v>0</v>
      </c>
      <c r="BJ110" s="422">
        <v>0</v>
      </c>
      <c r="BK110" s="422">
        <v>0</v>
      </c>
      <c r="BL110" s="422">
        <v>0</v>
      </c>
      <c r="BM110" s="422">
        <v>0</v>
      </c>
      <c r="BN110" s="422">
        <v>0</v>
      </c>
      <c r="BO110" s="422">
        <v>0</v>
      </c>
      <c r="BP110" s="422">
        <v>0</v>
      </c>
      <c r="BQ110" s="422">
        <v>0</v>
      </c>
      <c r="BR110" s="422">
        <v>0</v>
      </c>
      <c r="BS110" s="422">
        <v>0</v>
      </c>
      <c r="BT110" s="422">
        <v>0</v>
      </c>
      <c r="BU110" s="422">
        <v>0</v>
      </c>
      <c r="BV110" s="422">
        <v>0</v>
      </c>
      <c r="BW110" s="422">
        <v>0</v>
      </c>
      <c r="BX110" s="422">
        <v>0</v>
      </c>
      <c r="BY110" s="422">
        <v>0</v>
      </c>
      <c r="BZ110" s="422">
        <v>0</v>
      </c>
      <c r="CA110" s="422">
        <v>0</v>
      </c>
      <c r="CB110" s="422">
        <v>0</v>
      </c>
      <c r="CC110" s="422">
        <v>0</v>
      </c>
      <c r="CD110" s="422">
        <v>0</v>
      </c>
      <c r="CE110" s="422">
        <v>0</v>
      </c>
      <c r="CF110" s="422">
        <v>0</v>
      </c>
      <c r="CG110" s="422">
        <v>0</v>
      </c>
      <c r="CH110" s="422">
        <v>0</v>
      </c>
      <c r="CI110" s="422">
        <v>0</v>
      </c>
      <c r="CJ110" s="422">
        <v>0</v>
      </c>
      <c r="CK110" s="422">
        <v>0</v>
      </c>
      <c r="CL110" s="422">
        <v>0</v>
      </c>
      <c r="CM110" s="422">
        <v>0</v>
      </c>
      <c r="CN110" s="422">
        <v>0</v>
      </c>
      <c r="CO110" s="422">
        <v>0</v>
      </c>
      <c r="CP110" s="422">
        <v>0</v>
      </c>
      <c r="CQ110" s="422">
        <v>0</v>
      </c>
      <c r="CR110" s="422">
        <v>0</v>
      </c>
      <c r="CS110" s="422">
        <v>0</v>
      </c>
      <c r="CT110" s="422">
        <v>0</v>
      </c>
      <c r="CU110" s="422">
        <v>0</v>
      </c>
      <c r="CV110" s="422">
        <v>0</v>
      </c>
      <c r="CW110" s="422">
        <v>0</v>
      </c>
      <c r="CX110" s="422">
        <v>0</v>
      </c>
      <c r="CY110" s="422">
        <v>0</v>
      </c>
      <c r="CZ110" s="422">
        <v>0</v>
      </c>
      <c r="DA110" s="423">
        <v>0</v>
      </c>
      <c r="DB110" s="422">
        <v>0</v>
      </c>
      <c r="DC110" s="422">
        <v>0</v>
      </c>
      <c r="DD110" s="422">
        <v>0</v>
      </c>
      <c r="DE110" s="422">
        <v>157252</v>
      </c>
      <c r="DF110" s="422">
        <v>635219</v>
      </c>
      <c r="DG110" s="422">
        <v>0</v>
      </c>
      <c r="DH110" s="423">
        <v>792471</v>
      </c>
      <c r="DI110" s="423">
        <v>792471</v>
      </c>
      <c r="DJ110" s="423">
        <v>0</v>
      </c>
      <c r="DK110" s="423">
        <v>792471</v>
      </c>
      <c r="DL110" s="423">
        <v>792471</v>
      </c>
      <c r="DM110" s="423">
        <v>0</v>
      </c>
      <c r="DN110" s="423">
        <v>792471</v>
      </c>
      <c r="DO110" s="423">
        <v>792471</v>
      </c>
      <c r="DQ110" s="433">
        <f t="shared" si="3"/>
        <v>0</v>
      </c>
      <c r="DR110" s="428">
        <f t="shared" si="4"/>
        <v>1</v>
      </c>
      <c r="DS110" s="434">
        <f t="shared" si="5"/>
        <v>0</v>
      </c>
    </row>
    <row r="111" spans="2:123" ht="20.100000000000001" customHeight="1" x14ac:dyDescent="0.4">
      <c r="B111" s="11">
        <v>56</v>
      </c>
      <c r="C111" s="8" t="s">
        <v>306</v>
      </c>
      <c r="D111" s="422">
        <v>213</v>
      </c>
      <c r="E111" s="422">
        <v>183</v>
      </c>
      <c r="F111" s="422">
        <v>115</v>
      </c>
      <c r="G111" s="422">
        <v>41</v>
      </c>
      <c r="H111" s="422">
        <v>21</v>
      </c>
      <c r="I111" s="422">
        <v>50</v>
      </c>
      <c r="J111" s="422">
        <v>0</v>
      </c>
      <c r="K111" s="422">
        <v>78</v>
      </c>
      <c r="L111" s="422">
        <v>79</v>
      </c>
      <c r="M111" s="422">
        <v>76</v>
      </c>
      <c r="N111" s="422">
        <v>17</v>
      </c>
      <c r="O111" s="422">
        <v>101</v>
      </c>
      <c r="P111" s="422">
        <v>64</v>
      </c>
      <c r="Q111" s="422">
        <v>7</v>
      </c>
      <c r="R111" s="422">
        <v>0</v>
      </c>
      <c r="S111" s="422">
        <v>44</v>
      </c>
      <c r="T111" s="422">
        <v>53</v>
      </c>
      <c r="U111" s="422">
        <v>35</v>
      </c>
      <c r="V111" s="422">
        <v>1124</v>
      </c>
      <c r="W111" s="422">
        <v>57</v>
      </c>
      <c r="X111" s="422">
        <v>106</v>
      </c>
      <c r="Y111" s="422">
        <v>273</v>
      </c>
      <c r="Z111" s="422">
        <v>151</v>
      </c>
      <c r="AA111" s="422">
        <v>245</v>
      </c>
      <c r="AB111" s="422">
        <v>80</v>
      </c>
      <c r="AC111" s="422">
        <v>1</v>
      </c>
      <c r="AD111" s="422">
        <v>15</v>
      </c>
      <c r="AE111" s="422">
        <v>306</v>
      </c>
      <c r="AF111" s="422">
        <v>54</v>
      </c>
      <c r="AG111" s="422">
        <v>153</v>
      </c>
      <c r="AH111" s="422">
        <v>0</v>
      </c>
      <c r="AI111" s="422">
        <v>344</v>
      </c>
      <c r="AJ111" s="422">
        <v>108</v>
      </c>
      <c r="AK111" s="422">
        <v>38</v>
      </c>
      <c r="AL111" s="422">
        <v>198</v>
      </c>
      <c r="AM111" s="422">
        <v>604</v>
      </c>
      <c r="AN111" s="422">
        <v>132</v>
      </c>
      <c r="AO111" s="422">
        <v>37</v>
      </c>
      <c r="AP111" s="422">
        <v>330</v>
      </c>
      <c r="AQ111" s="422">
        <v>58</v>
      </c>
      <c r="AR111" s="422">
        <v>50</v>
      </c>
      <c r="AS111" s="422">
        <v>1716</v>
      </c>
      <c r="AT111" s="422">
        <v>89</v>
      </c>
      <c r="AU111" s="422">
        <v>8</v>
      </c>
      <c r="AV111" s="422">
        <v>12</v>
      </c>
      <c r="AW111" s="422">
        <v>144</v>
      </c>
      <c r="AX111" s="422">
        <v>143</v>
      </c>
      <c r="AY111" s="422">
        <v>23</v>
      </c>
      <c r="AZ111" s="422">
        <v>59</v>
      </c>
      <c r="BA111" s="422">
        <v>140</v>
      </c>
      <c r="BB111" s="422">
        <v>11</v>
      </c>
      <c r="BC111" s="422">
        <v>6</v>
      </c>
      <c r="BD111" s="422">
        <v>80</v>
      </c>
      <c r="BE111" s="422">
        <v>4</v>
      </c>
      <c r="BF111" s="422">
        <v>502</v>
      </c>
      <c r="BG111" s="422">
        <v>420</v>
      </c>
      <c r="BH111" s="422">
        <v>263</v>
      </c>
      <c r="BI111" s="422">
        <v>141</v>
      </c>
      <c r="BJ111" s="422">
        <v>1929</v>
      </c>
      <c r="BK111" s="422">
        <v>1023</v>
      </c>
      <c r="BL111" s="422">
        <v>3014</v>
      </c>
      <c r="BM111" s="422">
        <v>218</v>
      </c>
      <c r="BN111" s="422">
        <v>2623</v>
      </c>
      <c r="BO111" s="422">
        <v>3016</v>
      </c>
      <c r="BP111" s="422">
        <v>1063</v>
      </c>
      <c r="BQ111" s="422">
        <v>986</v>
      </c>
      <c r="BR111" s="422">
        <v>2245</v>
      </c>
      <c r="BS111" s="422">
        <v>9602</v>
      </c>
      <c r="BT111" s="422">
        <v>1026</v>
      </c>
      <c r="BU111" s="422">
        <v>405</v>
      </c>
      <c r="BV111" s="422">
        <v>2381</v>
      </c>
      <c r="BW111" s="422">
        <v>107</v>
      </c>
      <c r="BX111" s="422">
        <v>2</v>
      </c>
      <c r="BY111" s="422">
        <v>6</v>
      </c>
      <c r="BZ111" s="422">
        <v>350</v>
      </c>
      <c r="CA111" s="422">
        <v>1581</v>
      </c>
      <c r="CB111" s="422">
        <v>32</v>
      </c>
      <c r="CC111" s="422">
        <v>1012</v>
      </c>
      <c r="CD111" s="422">
        <v>630</v>
      </c>
      <c r="CE111" s="422">
        <v>82</v>
      </c>
      <c r="CF111" s="422">
        <v>104</v>
      </c>
      <c r="CG111" s="422">
        <v>193</v>
      </c>
      <c r="CH111" s="422">
        <v>7710</v>
      </c>
      <c r="CI111" s="422">
        <v>3016</v>
      </c>
      <c r="CJ111" s="422">
        <v>1193</v>
      </c>
      <c r="CK111" s="422">
        <v>1392</v>
      </c>
      <c r="CL111" s="422">
        <v>67</v>
      </c>
      <c r="CM111" s="422">
        <v>526</v>
      </c>
      <c r="CN111" s="422">
        <v>413</v>
      </c>
      <c r="CO111" s="422">
        <v>146</v>
      </c>
      <c r="CP111" s="422">
        <v>452</v>
      </c>
      <c r="CQ111" s="422">
        <v>15</v>
      </c>
      <c r="CR111" s="422">
        <v>181</v>
      </c>
      <c r="CS111" s="422">
        <v>1150</v>
      </c>
      <c r="CT111" s="422">
        <v>177</v>
      </c>
      <c r="CU111" s="422">
        <v>570</v>
      </c>
      <c r="CV111" s="422">
        <v>209</v>
      </c>
      <c r="CW111" s="422">
        <v>414</v>
      </c>
      <c r="CX111" s="422">
        <v>329</v>
      </c>
      <c r="CY111" s="422">
        <v>0</v>
      </c>
      <c r="CZ111" s="422">
        <v>0</v>
      </c>
      <c r="DA111" s="423">
        <v>60992</v>
      </c>
      <c r="DB111" s="422">
        <v>0</v>
      </c>
      <c r="DC111" s="422">
        <v>0</v>
      </c>
      <c r="DD111" s="422">
        <v>0</v>
      </c>
      <c r="DE111" s="422">
        <v>69137</v>
      </c>
      <c r="DF111" s="422">
        <v>251811</v>
      </c>
      <c r="DG111" s="422">
        <v>0</v>
      </c>
      <c r="DH111" s="423">
        <v>320948</v>
      </c>
      <c r="DI111" s="423">
        <v>381940</v>
      </c>
      <c r="DJ111" s="423">
        <v>0</v>
      </c>
      <c r="DK111" s="423">
        <v>320948</v>
      </c>
      <c r="DL111" s="423">
        <v>381940</v>
      </c>
      <c r="DM111" s="423">
        <v>0</v>
      </c>
      <c r="DN111" s="423">
        <v>320948</v>
      </c>
      <c r="DO111" s="423">
        <v>381940</v>
      </c>
      <c r="DQ111" s="433">
        <f t="shared" si="3"/>
        <v>0</v>
      </c>
      <c r="DR111" s="428">
        <f t="shared" si="4"/>
        <v>1</v>
      </c>
      <c r="DS111" s="434">
        <f t="shared" si="5"/>
        <v>0</v>
      </c>
    </row>
    <row r="112" spans="2:123" ht="20.100000000000001" customHeight="1" x14ac:dyDescent="0.4">
      <c r="B112" s="11">
        <v>57</v>
      </c>
      <c r="C112" s="8" t="s">
        <v>902</v>
      </c>
      <c r="D112" s="422">
        <v>0</v>
      </c>
      <c r="E112" s="422">
        <v>0</v>
      </c>
      <c r="F112" s="422">
        <v>0</v>
      </c>
      <c r="G112" s="422">
        <v>0</v>
      </c>
      <c r="H112" s="422">
        <v>0</v>
      </c>
      <c r="I112" s="422">
        <v>0</v>
      </c>
      <c r="J112" s="422">
        <v>0</v>
      </c>
      <c r="K112" s="422">
        <v>0</v>
      </c>
      <c r="L112" s="422">
        <v>0</v>
      </c>
      <c r="M112" s="422">
        <v>0</v>
      </c>
      <c r="N112" s="422">
        <v>0</v>
      </c>
      <c r="O112" s="422">
        <v>0</v>
      </c>
      <c r="P112" s="422">
        <v>0</v>
      </c>
      <c r="Q112" s="422">
        <v>0</v>
      </c>
      <c r="R112" s="422">
        <v>0</v>
      </c>
      <c r="S112" s="422">
        <v>0</v>
      </c>
      <c r="T112" s="422">
        <v>0</v>
      </c>
      <c r="U112" s="422">
        <v>0</v>
      </c>
      <c r="V112" s="422">
        <v>0</v>
      </c>
      <c r="W112" s="422">
        <v>0</v>
      </c>
      <c r="X112" s="422">
        <v>0</v>
      </c>
      <c r="Y112" s="422">
        <v>0</v>
      </c>
      <c r="Z112" s="422">
        <v>0</v>
      </c>
      <c r="AA112" s="422">
        <v>0</v>
      </c>
      <c r="AB112" s="422">
        <v>0</v>
      </c>
      <c r="AC112" s="422">
        <v>0</v>
      </c>
      <c r="AD112" s="422">
        <v>0</v>
      </c>
      <c r="AE112" s="422">
        <v>0</v>
      </c>
      <c r="AF112" s="422">
        <v>0</v>
      </c>
      <c r="AG112" s="422">
        <v>0</v>
      </c>
      <c r="AH112" s="422">
        <v>0</v>
      </c>
      <c r="AI112" s="422">
        <v>0</v>
      </c>
      <c r="AJ112" s="422">
        <v>0</v>
      </c>
      <c r="AK112" s="422">
        <v>0</v>
      </c>
      <c r="AL112" s="422">
        <v>0</v>
      </c>
      <c r="AM112" s="422">
        <v>0</v>
      </c>
      <c r="AN112" s="422">
        <v>0</v>
      </c>
      <c r="AO112" s="422">
        <v>0</v>
      </c>
      <c r="AP112" s="422">
        <v>0</v>
      </c>
      <c r="AQ112" s="422">
        <v>0</v>
      </c>
      <c r="AR112" s="422">
        <v>0</v>
      </c>
      <c r="AS112" s="422">
        <v>0</v>
      </c>
      <c r="AT112" s="422">
        <v>0</v>
      </c>
      <c r="AU112" s="422">
        <v>0</v>
      </c>
      <c r="AV112" s="422">
        <v>0</v>
      </c>
      <c r="AW112" s="422">
        <v>0</v>
      </c>
      <c r="AX112" s="422">
        <v>0</v>
      </c>
      <c r="AY112" s="422">
        <v>0</v>
      </c>
      <c r="AZ112" s="422">
        <v>0</v>
      </c>
      <c r="BA112" s="422">
        <v>0</v>
      </c>
      <c r="BB112" s="422">
        <v>0</v>
      </c>
      <c r="BC112" s="422">
        <v>0</v>
      </c>
      <c r="BD112" s="422">
        <v>0</v>
      </c>
      <c r="BE112" s="422">
        <v>0</v>
      </c>
      <c r="BF112" s="422">
        <v>0</v>
      </c>
      <c r="BG112" s="422">
        <v>0</v>
      </c>
      <c r="BH112" s="422">
        <v>0</v>
      </c>
      <c r="BI112" s="422">
        <v>0</v>
      </c>
      <c r="BJ112" s="422">
        <v>0</v>
      </c>
      <c r="BK112" s="422">
        <v>0</v>
      </c>
      <c r="BL112" s="422">
        <v>0</v>
      </c>
      <c r="BM112" s="422">
        <v>0</v>
      </c>
      <c r="BN112" s="422">
        <v>0</v>
      </c>
      <c r="BO112" s="422">
        <v>0</v>
      </c>
      <c r="BP112" s="422">
        <v>0</v>
      </c>
      <c r="BQ112" s="422">
        <v>0</v>
      </c>
      <c r="BR112" s="422">
        <v>0</v>
      </c>
      <c r="BS112" s="422">
        <v>0</v>
      </c>
      <c r="BT112" s="422">
        <v>0</v>
      </c>
      <c r="BU112" s="422">
        <v>0</v>
      </c>
      <c r="BV112" s="422">
        <v>0</v>
      </c>
      <c r="BW112" s="422">
        <v>0</v>
      </c>
      <c r="BX112" s="422">
        <v>0</v>
      </c>
      <c r="BY112" s="422">
        <v>0</v>
      </c>
      <c r="BZ112" s="422">
        <v>0</v>
      </c>
      <c r="CA112" s="422">
        <v>0</v>
      </c>
      <c r="CB112" s="422">
        <v>0</v>
      </c>
      <c r="CC112" s="422">
        <v>0</v>
      </c>
      <c r="CD112" s="422">
        <v>0</v>
      </c>
      <c r="CE112" s="422">
        <v>0</v>
      </c>
      <c r="CF112" s="422">
        <v>0</v>
      </c>
      <c r="CG112" s="422">
        <v>0</v>
      </c>
      <c r="CH112" s="422">
        <v>0</v>
      </c>
      <c r="CI112" s="422">
        <v>0</v>
      </c>
      <c r="CJ112" s="422">
        <v>0</v>
      </c>
      <c r="CK112" s="422">
        <v>0</v>
      </c>
      <c r="CL112" s="422">
        <v>0</v>
      </c>
      <c r="CM112" s="422">
        <v>0</v>
      </c>
      <c r="CN112" s="422">
        <v>0</v>
      </c>
      <c r="CO112" s="422">
        <v>0</v>
      </c>
      <c r="CP112" s="422">
        <v>0</v>
      </c>
      <c r="CQ112" s="422">
        <v>0</v>
      </c>
      <c r="CR112" s="422">
        <v>0</v>
      </c>
      <c r="CS112" s="422">
        <v>0</v>
      </c>
      <c r="CT112" s="422">
        <v>0</v>
      </c>
      <c r="CU112" s="422">
        <v>0</v>
      </c>
      <c r="CV112" s="422">
        <v>0</v>
      </c>
      <c r="CW112" s="422">
        <v>0</v>
      </c>
      <c r="CX112" s="422">
        <v>0</v>
      </c>
      <c r="CY112" s="422">
        <v>0</v>
      </c>
      <c r="CZ112" s="422">
        <v>0</v>
      </c>
      <c r="DA112" s="423">
        <v>0</v>
      </c>
      <c r="DB112" s="422">
        <v>0</v>
      </c>
      <c r="DC112" s="422">
        <v>0</v>
      </c>
      <c r="DD112" s="422">
        <v>0</v>
      </c>
      <c r="DE112" s="422">
        <v>702931</v>
      </c>
      <c r="DF112" s="422">
        <v>1594</v>
      </c>
      <c r="DG112" s="422">
        <v>0</v>
      </c>
      <c r="DH112" s="423">
        <v>704525</v>
      </c>
      <c r="DI112" s="423">
        <v>704525</v>
      </c>
      <c r="DJ112" s="423">
        <v>0</v>
      </c>
      <c r="DK112" s="423">
        <v>704525</v>
      </c>
      <c r="DL112" s="423">
        <v>704525</v>
      </c>
      <c r="DM112" s="423">
        <v>0</v>
      </c>
      <c r="DN112" s="423">
        <v>704525</v>
      </c>
      <c r="DO112" s="423">
        <v>704525</v>
      </c>
      <c r="DQ112" s="433">
        <f t="shared" si="3"/>
        <v>0</v>
      </c>
      <c r="DR112" s="428">
        <f t="shared" si="4"/>
        <v>1</v>
      </c>
      <c r="DS112" s="434">
        <f t="shared" si="5"/>
        <v>0</v>
      </c>
    </row>
    <row r="113" spans="2:123" ht="20.100000000000001" customHeight="1" x14ac:dyDescent="0.4">
      <c r="B113" s="11">
        <v>58</v>
      </c>
      <c r="C113" s="8" t="s">
        <v>313</v>
      </c>
      <c r="D113" s="422">
        <v>0</v>
      </c>
      <c r="E113" s="422">
        <v>0</v>
      </c>
      <c r="F113" s="422">
        <v>0</v>
      </c>
      <c r="G113" s="422">
        <v>0</v>
      </c>
      <c r="H113" s="422">
        <v>0</v>
      </c>
      <c r="I113" s="422">
        <v>0</v>
      </c>
      <c r="J113" s="422">
        <v>0</v>
      </c>
      <c r="K113" s="422">
        <v>0</v>
      </c>
      <c r="L113" s="422">
        <v>0</v>
      </c>
      <c r="M113" s="422">
        <v>0</v>
      </c>
      <c r="N113" s="422">
        <v>0</v>
      </c>
      <c r="O113" s="422">
        <v>0</v>
      </c>
      <c r="P113" s="422">
        <v>0</v>
      </c>
      <c r="Q113" s="422">
        <v>0</v>
      </c>
      <c r="R113" s="422">
        <v>0</v>
      </c>
      <c r="S113" s="422">
        <v>0</v>
      </c>
      <c r="T113" s="422">
        <v>0</v>
      </c>
      <c r="U113" s="422">
        <v>0</v>
      </c>
      <c r="V113" s="422">
        <v>0</v>
      </c>
      <c r="W113" s="422">
        <v>0</v>
      </c>
      <c r="X113" s="422">
        <v>0</v>
      </c>
      <c r="Y113" s="422">
        <v>0</v>
      </c>
      <c r="Z113" s="422">
        <v>0</v>
      </c>
      <c r="AA113" s="422">
        <v>0</v>
      </c>
      <c r="AB113" s="422">
        <v>0</v>
      </c>
      <c r="AC113" s="422">
        <v>0</v>
      </c>
      <c r="AD113" s="422">
        <v>0</v>
      </c>
      <c r="AE113" s="422">
        <v>0</v>
      </c>
      <c r="AF113" s="422">
        <v>0</v>
      </c>
      <c r="AG113" s="422">
        <v>0</v>
      </c>
      <c r="AH113" s="422">
        <v>0</v>
      </c>
      <c r="AI113" s="422">
        <v>0</v>
      </c>
      <c r="AJ113" s="422">
        <v>0</v>
      </c>
      <c r="AK113" s="422">
        <v>0</v>
      </c>
      <c r="AL113" s="422">
        <v>0</v>
      </c>
      <c r="AM113" s="422">
        <v>0</v>
      </c>
      <c r="AN113" s="422">
        <v>0</v>
      </c>
      <c r="AO113" s="422">
        <v>0</v>
      </c>
      <c r="AP113" s="422">
        <v>0</v>
      </c>
      <c r="AQ113" s="422">
        <v>0</v>
      </c>
      <c r="AR113" s="422">
        <v>0</v>
      </c>
      <c r="AS113" s="422">
        <v>0</v>
      </c>
      <c r="AT113" s="422">
        <v>0</v>
      </c>
      <c r="AU113" s="422">
        <v>0</v>
      </c>
      <c r="AV113" s="422">
        <v>0</v>
      </c>
      <c r="AW113" s="422">
        <v>0</v>
      </c>
      <c r="AX113" s="422">
        <v>0</v>
      </c>
      <c r="AY113" s="422">
        <v>0</v>
      </c>
      <c r="AZ113" s="422">
        <v>0</v>
      </c>
      <c r="BA113" s="422">
        <v>0</v>
      </c>
      <c r="BB113" s="422">
        <v>0</v>
      </c>
      <c r="BC113" s="422">
        <v>0</v>
      </c>
      <c r="BD113" s="422">
        <v>0</v>
      </c>
      <c r="BE113" s="422">
        <v>0</v>
      </c>
      <c r="BF113" s="422">
        <v>0</v>
      </c>
      <c r="BG113" s="422">
        <v>0</v>
      </c>
      <c r="BH113" s="422">
        <v>0</v>
      </c>
      <c r="BI113" s="422">
        <v>0</v>
      </c>
      <c r="BJ113" s="422">
        <v>0</v>
      </c>
      <c r="BK113" s="422">
        <v>0</v>
      </c>
      <c r="BL113" s="422">
        <v>0</v>
      </c>
      <c r="BM113" s="422">
        <v>0</v>
      </c>
      <c r="BN113" s="422">
        <v>0</v>
      </c>
      <c r="BO113" s="422">
        <v>0</v>
      </c>
      <c r="BP113" s="422">
        <v>0</v>
      </c>
      <c r="BQ113" s="422">
        <v>0</v>
      </c>
      <c r="BR113" s="422">
        <v>0</v>
      </c>
      <c r="BS113" s="422">
        <v>0</v>
      </c>
      <c r="BT113" s="422">
        <v>0</v>
      </c>
      <c r="BU113" s="422">
        <v>0</v>
      </c>
      <c r="BV113" s="422">
        <v>0</v>
      </c>
      <c r="BW113" s="422">
        <v>0</v>
      </c>
      <c r="BX113" s="422">
        <v>0</v>
      </c>
      <c r="BY113" s="422">
        <v>0</v>
      </c>
      <c r="BZ113" s="422">
        <v>0</v>
      </c>
      <c r="CA113" s="422">
        <v>0</v>
      </c>
      <c r="CB113" s="422">
        <v>0</v>
      </c>
      <c r="CC113" s="422">
        <v>0</v>
      </c>
      <c r="CD113" s="422">
        <v>0</v>
      </c>
      <c r="CE113" s="422">
        <v>0</v>
      </c>
      <c r="CF113" s="422">
        <v>0</v>
      </c>
      <c r="CG113" s="422">
        <v>0</v>
      </c>
      <c r="CH113" s="422">
        <v>0</v>
      </c>
      <c r="CI113" s="422">
        <v>0</v>
      </c>
      <c r="CJ113" s="422">
        <v>0</v>
      </c>
      <c r="CK113" s="422">
        <v>0</v>
      </c>
      <c r="CL113" s="422">
        <v>0</v>
      </c>
      <c r="CM113" s="422">
        <v>0</v>
      </c>
      <c r="CN113" s="422">
        <v>0</v>
      </c>
      <c r="CO113" s="422">
        <v>0</v>
      </c>
      <c r="CP113" s="422">
        <v>0</v>
      </c>
      <c r="CQ113" s="422">
        <v>0</v>
      </c>
      <c r="CR113" s="422">
        <v>0</v>
      </c>
      <c r="CS113" s="422">
        <v>0</v>
      </c>
      <c r="CT113" s="422">
        <v>0</v>
      </c>
      <c r="CU113" s="422">
        <v>0</v>
      </c>
      <c r="CV113" s="422">
        <v>0</v>
      </c>
      <c r="CW113" s="422">
        <v>0</v>
      </c>
      <c r="CX113" s="422">
        <v>0</v>
      </c>
      <c r="CY113" s="422">
        <v>0</v>
      </c>
      <c r="CZ113" s="422">
        <v>0</v>
      </c>
      <c r="DA113" s="423">
        <v>0</v>
      </c>
      <c r="DB113" s="422">
        <v>0</v>
      </c>
      <c r="DC113" s="422">
        <v>0</v>
      </c>
      <c r="DD113" s="422">
        <v>0</v>
      </c>
      <c r="DE113" s="422">
        <v>135071</v>
      </c>
      <c r="DF113" s="422">
        <v>430648</v>
      </c>
      <c r="DG113" s="422">
        <v>0</v>
      </c>
      <c r="DH113" s="423">
        <v>565719</v>
      </c>
      <c r="DI113" s="423">
        <v>565719</v>
      </c>
      <c r="DJ113" s="423">
        <v>0</v>
      </c>
      <c r="DK113" s="423">
        <v>565719</v>
      </c>
      <c r="DL113" s="423">
        <v>565719</v>
      </c>
      <c r="DM113" s="423">
        <v>0</v>
      </c>
      <c r="DN113" s="423">
        <v>565719</v>
      </c>
      <c r="DO113" s="423">
        <v>565719</v>
      </c>
      <c r="DQ113" s="433">
        <f t="shared" si="3"/>
        <v>0</v>
      </c>
      <c r="DR113" s="428">
        <f t="shared" si="4"/>
        <v>1</v>
      </c>
      <c r="DS113" s="434">
        <f t="shared" si="5"/>
        <v>0</v>
      </c>
    </row>
    <row r="114" spans="2:123" ht="20.100000000000001" customHeight="1" x14ac:dyDescent="0.4">
      <c r="B114" s="11">
        <v>59</v>
      </c>
      <c r="C114" s="8" t="s">
        <v>903</v>
      </c>
      <c r="D114" s="422">
        <v>424</v>
      </c>
      <c r="E114" s="422">
        <v>284</v>
      </c>
      <c r="F114" s="422">
        <v>630</v>
      </c>
      <c r="G114" s="422">
        <v>793</v>
      </c>
      <c r="H114" s="422">
        <v>101</v>
      </c>
      <c r="I114" s="422">
        <v>285</v>
      </c>
      <c r="J114" s="422">
        <v>0</v>
      </c>
      <c r="K114" s="422">
        <v>539</v>
      </c>
      <c r="L114" s="422">
        <v>868</v>
      </c>
      <c r="M114" s="422">
        <v>2397</v>
      </c>
      <c r="N114" s="422">
        <v>339</v>
      </c>
      <c r="O114" s="422">
        <v>2857</v>
      </c>
      <c r="P114" s="422">
        <v>742</v>
      </c>
      <c r="Q114" s="422">
        <v>467</v>
      </c>
      <c r="R114" s="422">
        <v>0</v>
      </c>
      <c r="S114" s="422">
        <v>384</v>
      </c>
      <c r="T114" s="422">
        <v>1308</v>
      </c>
      <c r="U114" s="422">
        <v>221</v>
      </c>
      <c r="V114" s="422">
        <v>17803</v>
      </c>
      <c r="W114" s="422">
        <v>211</v>
      </c>
      <c r="X114" s="422">
        <v>1544</v>
      </c>
      <c r="Y114" s="422">
        <v>2372</v>
      </c>
      <c r="Z114" s="422">
        <v>3699</v>
      </c>
      <c r="AA114" s="422">
        <v>2005</v>
      </c>
      <c r="AB114" s="422">
        <v>1923</v>
      </c>
      <c r="AC114" s="422">
        <v>12</v>
      </c>
      <c r="AD114" s="422">
        <v>301</v>
      </c>
      <c r="AE114" s="422">
        <v>2802</v>
      </c>
      <c r="AF114" s="422">
        <v>457</v>
      </c>
      <c r="AG114" s="422">
        <v>1306</v>
      </c>
      <c r="AH114" s="422">
        <v>0</v>
      </c>
      <c r="AI114" s="422">
        <v>3013</v>
      </c>
      <c r="AJ114" s="422">
        <v>2253</v>
      </c>
      <c r="AK114" s="422">
        <v>280</v>
      </c>
      <c r="AL114" s="422">
        <v>3173</v>
      </c>
      <c r="AM114" s="422">
        <v>1336</v>
      </c>
      <c r="AN114" s="422">
        <v>1146</v>
      </c>
      <c r="AO114" s="422">
        <v>206</v>
      </c>
      <c r="AP114" s="422">
        <v>2597</v>
      </c>
      <c r="AQ114" s="422">
        <v>967</v>
      </c>
      <c r="AR114" s="422">
        <v>1203</v>
      </c>
      <c r="AS114" s="422">
        <v>7161</v>
      </c>
      <c r="AT114" s="422">
        <v>295</v>
      </c>
      <c r="AU114" s="422">
        <v>28</v>
      </c>
      <c r="AV114" s="422">
        <v>60</v>
      </c>
      <c r="AW114" s="422">
        <v>1039</v>
      </c>
      <c r="AX114" s="422">
        <v>399</v>
      </c>
      <c r="AY114" s="422">
        <v>105</v>
      </c>
      <c r="AZ114" s="422">
        <v>1378</v>
      </c>
      <c r="BA114" s="422">
        <v>2858</v>
      </c>
      <c r="BB114" s="422">
        <v>153</v>
      </c>
      <c r="BC114" s="422">
        <v>58</v>
      </c>
      <c r="BD114" s="422">
        <v>329</v>
      </c>
      <c r="BE114" s="422">
        <v>421</v>
      </c>
      <c r="BF114" s="422">
        <v>2247</v>
      </c>
      <c r="BG114" s="422">
        <v>611</v>
      </c>
      <c r="BH114" s="422">
        <v>1205</v>
      </c>
      <c r="BI114" s="422">
        <v>2006</v>
      </c>
      <c r="BJ114" s="422">
        <v>14557</v>
      </c>
      <c r="BK114" s="422">
        <v>545</v>
      </c>
      <c r="BL114" s="422">
        <v>3826</v>
      </c>
      <c r="BM114" s="422">
        <v>5461</v>
      </c>
      <c r="BN114" s="422">
        <v>4812</v>
      </c>
      <c r="BO114" s="422">
        <v>29555</v>
      </c>
      <c r="BP114" s="422">
        <v>1779</v>
      </c>
      <c r="BQ114" s="422">
        <v>3736</v>
      </c>
      <c r="BR114" s="422">
        <v>1091</v>
      </c>
      <c r="BS114" s="422">
        <v>0</v>
      </c>
      <c r="BT114" s="422">
        <v>4035</v>
      </c>
      <c r="BU114" s="422">
        <v>1907</v>
      </c>
      <c r="BV114" s="422">
        <v>329</v>
      </c>
      <c r="BW114" s="422">
        <v>43</v>
      </c>
      <c r="BX114" s="422">
        <v>75</v>
      </c>
      <c r="BY114" s="422">
        <v>4</v>
      </c>
      <c r="BZ114" s="422">
        <v>1387</v>
      </c>
      <c r="CA114" s="422">
        <v>1075</v>
      </c>
      <c r="CB114" s="422">
        <v>122</v>
      </c>
      <c r="CC114" s="422">
        <v>2335</v>
      </c>
      <c r="CD114" s="422">
        <v>395</v>
      </c>
      <c r="CE114" s="422">
        <v>331</v>
      </c>
      <c r="CF114" s="422">
        <v>62</v>
      </c>
      <c r="CG114" s="422">
        <v>317</v>
      </c>
      <c r="CH114" s="422">
        <v>9569</v>
      </c>
      <c r="CI114" s="422">
        <v>11337</v>
      </c>
      <c r="CJ114" s="422">
        <v>2817</v>
      </c>
      <c r="CK114" s="422">
        <v>5166</v>
      </c>
      <c r="CL114" s="422">
        <v>434</v>
      </c>
      <c r="CM114" s="422">
        <v>2815</v>
      </c>
      <c r="CN114" s="422">
        <v>2038</v>
      </c>
      <c r="CO114" s="422">
        <v>218</v>
      </c>
      <c r="CP114" s="422">
        <v>764</v>
      </c>
      <c r="CQ114" s="422">
        <v>351</v>
      </c>
      <c r="CR114" s="422">
        <v>875</v>
      </c>
      <c r="CS114" s="422">
        <v>3855</v>
      </c>
      <c r="CT114" s="422">
        <v>3891</v>
      </c>
      <c r="CU114" s="422">
        <v>8694</v>
      </c>
      <c r="CV114" s="422">
        <v>2434</v>
      </c>
      <c r="CW114" s="422">
        <v>3664</v>
      </c>
      <c r="CX114" s="422">
        <v>2287</v>
      </c>
      <c r="CY114" s="422">
        <v>0</v>
      </c>
      <c r="CZ114" s="422">
        <v>358</v>
      </c>
      <c r="DA114" s="423">
        <v>222947</v>
      </c>
      <c r="DB114" s="422">
        <v>93</v>
      </c>
      <c r="DC114" s="422">
        <v>83893</v>
      </c>
      <c r="DD114" s="422">
        <v>0</v>
      </c>
      <c r="DE114" s="422">
        <v>0</v>
      </c>
      <c r="DF114" s="422">
        <v>0</v>
      </c>
      <c r="DG114" s="422">
        <v>0</v>
      </c>
      <c r="DH114" s="423">
        <v>83986</v>
      </c>
      <c r="DI114" s="423">
        <v>306933</v>
      </c>
      <c r="DJ114" s="423">
        <v>449</v>
      </c>
      <c r="DK114" s="423">
        <v>84435</v>
      </c>
      <c r="DL114" s="423">
        <v>307382</v>
      </c>
      <c r="DM114" s="423">
        <v>-152517</v>
      </c>
      <c r="DN114" s="423">
        <v>-68082</v>
      </c>
      <c r="DO114" s="423">
        <v>154865</v>
      </c>
      <c r="DQ114" s="433">
        <f t="shared" si="3"/>
        <v>0.49690649099314832</v>
      </c>
      <c r="DR114" s="428">
        <f t="shared" si="4"/>
        <v>0.50309350900685168</v>
      </c>
      <c r="DS114" s="434">
        <f t="shared" si="5"/>
        <v>1.6394538267634734E-2</v>
      </c>
    </row>
    <row r="115" spans="2:123" ht="20.100000000000001" customHeight="1" x14ac:dyDescent="0.4">
      <c r="B115" s="11">
        <v>60</v>
      </c>
      <c r="C115" s="8" t="s">
        <v>904</v>
      </c>
      <c r="D115" s="422">
        <v>0</v>
      </c>
      <c r="E115" s="422">
        <v>0</v>
      </c>
      <c r="F115" s="422">
        <v>0</v>
      </c>
      <c r="G115" s="422">
        <v>21</v>
      </c>
      <c r="H115" s="422">
        <v>5</v>
      </c>
      <c r="I115" s="422">
        <v>1</v>
      </c>
      <c r="J115" s="422">
        <v>0</v>
      </c>
      <c r="K115" s="422">
        <v>1</v>
      </c>
      <c r="L115" s="422">
        <v>100</v>
      </c>
      <c r="M115" s="422">
        <v>109</v>
      </c>
      <c r="N115" s="422">
        <v>6</v>
      </c>
      <c r="O115" s="422">
        <v>1220</v>
      </c>
      <c r="P115" s="422">
        <v>381</v>
      </c>
      <c r="Q115" s="422">
        <v>64</v>
      </c>
      <c r="R115" s="422">
        <v>0</v>
      </c>
      <c r="S115" s="422">
        <v>31</v>
      </c>
      <c r="T115" s="422">
        <v>5</v>
      </c>
      <c r="U115" s="422">
        <v>8</v>
      </c>
      <c r="V115" s="422">
        <v>398</v>
      </c>
      <c r="W115" s="422">
        <v>20</v>
      </c>
      <c r="X115" s="422">
        <v>55</v>
      </c>
      <c r="Y115" s="422">
        <v>277</v>
      </c>
      <c r="Z115" s="422">
        <v>7</v>
      </c>
      <c r="AA115" s="422">
        <v>395</v>
      </c>
      <c r="AB115" s="422">
        <v>572</v>
      </c>
      <c r="AC115" s="422">
        <v>0</v>
      </c>
      <c r="AD115" s="422">
        <v>64</v>
      </c>
      <c r="AE115" s="422">
        <v>51</v>
      </c>
      <c r="AF115" s="422">
        <v>261</v>
      </c>
      <c r="AG115" s="422">
        <v>120</v>
      </c>
      <c r="AH115" s="422">
        <v>0</v>
      </c>
      <c r="AI115" s="422">
        <v>445</v>
      </c>
      <c r="AJ115" s="422">
        <v>364</v>
      </c>
      <c r="AK115" s="422">
        <v>2</v>
      </c>
      <c r="AL115" s="422">
        <v>206</v>
      </c>
      <c r="AM115" s="422">
        <v>224</v>
      </c>
      <c r="AN115" s="422">
        <v>161</v>
      </c>
      <c r="AO115" s="422">
        <v>29</v>
      </c>
      <c r="AP115" s="422">
        <v>196</v>
      </c>
      <c r="AQ115" s="422">
        <v>97</v>
      </c>
      <c r="AR115" s="422">
        <v>115</v>
      </c>
      <c r="AS115" s="422">
        <v>686</v>
      </c>
      <c r="AT115" s="422">
        <v>32</v>
      </c>
      <c r="AU115" s="422">
        <v>2</v>
      </c>
      <c r="AV115" s="422">
        <v>3</v>
      </c>
      <c r="AW115" s="422">
        <v>252</v>
      </c>
      <c r="AX115" s="422">
        <v>27</v>
      </c>
      <c r="AY115" s="422">
        <v>11</v>
      </c>
      <c r="AZ115" s="422">
        <v>405</v>
      </c>
      <c r="BA115" s="422">
        <v>1080</v>
      </c>
      <c r="BB115" s="422">
        <v>10</v>
      </c>
      <c r="BC115" s="422">
        <v>21</v>
      </c>
      <c r="BD115" s="422">
        <v>46</v>
      </c>
      <c r="BE115" s="422">
        <v>48</v>
      </c>
      <c r="BF115" s="422">
        <v>701</v>
      </c>
      <c r="BG115" s="422">
        <v>387</v>
      </c>
      <c r="BH115" s="422">
        <v>342</v>
      </c>
      <c r="BI115" s="422">
        <v>262</v>
      </c>
      <c r="BJ115" s="422">
        <v>205</v>
      </c>
      <c r="BK115" s="422">
        <v>266</v>
      </c>
      <c r="BL115" s="422">
        <v>190</v>
      </c>
      <c r="BM115" s="422">
        <v>282</v>
      </c>
      <c r="BN115" s="422">
        <v>986</v>
      </c>
      <c r="BO115" s="422">
        <v>6957</v>
      </c>
      <c r="BP115" s="422">
        <v>360</v>
      </c>
      <c r="BQ115" s="422">
        <v>521</v>
      </c>
      <c r="BR115" s="422">
        <v>38</v>
      </c>
      <c r="BS115" s="422">
        <v>0</v>
      </c>
      <c r="BT115" s="422">
        <v>46</v>
      </c>
      <c r="BU115" s="422">
        <v>261</v>
      </c>
      <c r="BV115" s="422">
        <v>51</v>
      </c>
      <c r="BW115" s="422">
        <v>23</v>
      </c>
      <c r="BX115" s="422">
        <v>14</v>
      </c>
      <c r="BY115" s="422">
        <v>1</v>
      </c>
      <c r="BZ115" s="422">
        <v>4</v>
      </c>
      <c r="CA115" s="422">
        <v>109</v>
      </c>
      <c r="CB115" s="422">
        <v>21</v>
      </c>
      <c r="CC115" s="422">
        <v>227</v>
      </c>
      <c r="CD115" s="422">
        <v>75</v>
      </c>
      <c r="CE115" s="422">
        <v>25</v>
      </c>
      <c r="CF115" s="422">
        <v>16</v>
      </c>
      <c r="CG115" s="422">
        <v>47</v>
      </c>
      <c r="CH115" s="422">
        <v>2575</v>
      </c>
      <c r="CI115" s="422">
        <v>2507</v>
      </c>
      <c r="CJ115" s="422">
        <v>796</v>
      </c>
      <c r="CK115" s="422">
        <v>1350</v>
      </c>
      <c r="CL115" s="422">
        <v>93</v>
      </c>
      <c r="CM115" s="422">
        <v>1092</v>
      </c>
      <c r="CN115" s="422">
        <v>962</v>
      </c>
      <c r="CO115" s="422">
        <v>113</v>
      </c>
      <c r="CP115" s="422">
        <v>25</v>
      </c>
      <c r="CQ115" s="422">
        <v>22</v>
      </c>
      <c r="CR115" s="422">
        <v>646</v>
      </c>
      <c r="CS115" s="422">
        <v>1329</v>
      </c>
      <c r="CT115" s="422">
        <v>1840</v>
      </c>
      <c r="CU115" s="422">
        <v>7777</v>
      </c>
      <c r="CV115" s="422">
        <v>814</v>
      </c>
      <c r="CW115" s="422">
        <v>205</v>
      </c>
      <c r="CX115" s="422">
        <v>709</v>
      </c>
      <c r="CY115" s="422">
        <v>0</v>
      </c>
      <c r="CZ115" s="422">
        <v>14</v>
      </c>
      <c r="DA115" s="423">
        <v>43920</v>
      </c>
      <c r="DB115" s="422">
        <v>24</v>
      </c>
      <c r="DC115" s="422">
        <v>36255</v>
      </c>
      <c r="DD115" s="422">
        <v>0</v>
      </c>
      <c r="DE115" s="422">
        <v>0</v>
      </c>
      <c r="DF115" s="422">
        <v>0</v>
      </c>
      <c r="DG115" s="422">
        <v>0</v>
      </c>
      <c r="DH115" s="423">
        <v>36279</v>
      </c>
      <c r="DI115" s="423">
        <v>80199</v>
      </c>
      <c r="DJ115" s="423">
        <v>18</v>
      </c>
      <c r="DK115" s="423">
        <v>36297</v>
      </c>
      <c r="DL115" s="423">
        <v>80217</v>
      </c>
      <c r="DM115" s="423">
        <v>-39023</v>
      </c>
      <c r="DN115" s="423">
        <v>-2726</v>
      </c>
      <c r="DO115" s="423">
        <v>41194</v>
      </c>
      <c r="DQ115" s="433">
        <f t="shared" si="3"/>
        <v>0.48657713936582753</v>
      </c>
      <c r="DR115" s="428">
        <f t="shared" si="4"/>
        <v>0.51342286063417242</v>
      </c>
      <c r="DS115" s="434">
        <f t="shared" si="5"/>
        <v>7.0850247922126675E-3</v>
      </c>
    </row>
    <row r="116" spans="2:123" ht="20.100000000000001" customHeight="1" x14ac:dyDescent="0.4">
      <c r="B116" s="11">
        <v>61</v>
      </c>
      <c r="C116" s="8" t="s">
        <v>22</v>
      </c>
      <c r="D116" s="422">
        <v>0</v>
      </c>
      <c r="E116" s="422">
        <v>5</v>
      </c>
      <c r="F116" s="422">
        <v>84</v>
      </c>
      <c r="G116" s="422">
        <v>37</v>
      </c>
      <c r="H116" s="422">
        <v>3</v>
      </c>
      <c r="I116" s="422">
        <v>9</v>
      </c>
      <c r="J116" s="422">
        <v>0</v>
      </c>
      <c r="K116" s="422">
        <v>43</v>
      </c>
      <c r="L116" s="422">
        <v>165</v>
      </c>
      <c r="M116" s="422">
        <v>333</v>
      </c>
      <c r="N116" s="422">
        <v>33</v>
      </c>
      <c r="O116" s="422">
        <v>496</v>
      </c>
      <c r="P116" s="422">
        <v>247</v>
      </c>
      <c r="Q116" s="422">
        <v>5</v>
      </c>
      <c r="R116" s="422">
        <v>0</v>
      </c>
      <c r="S116" s="422">
        <v>16</v>
      </c>
      <c r="T116" s="422">
        <v>38</v>
      </c>
      <c r="U116" s="422">
        <v>9</v>
      </c>
      <c r="V116" s="422">
        <v>468</v>
      </c>
      <c r="W116" s="422">
        <v>19</v>
      </c>
      <c r="X116" s="422">
        <v>36</v>
      </c>
      <c r="Y116" s="422">
        <v>236</v>
      </c>
      <c r="Z116" s="422">
        <v>164</v>
      </c>
      <c r="AA116" s="422">
        <v>75</v>
      </c>
      <c r="AB116" s="422">
        <v>32</v>
      </c>
      <c r="AC116" s="422">
        <v>0</v>
      </c>
      <c r="AD116" s="422">
        <v>9</v>
      </c>
      <c r="AE116" s="422">
        <v>97</v>
      </c>
      <c r="AF116" s="422">
        <v>12</v>
      </c>
      <c r="AG116" s="422">
        <v>29</v>
      </c>
      <c r="AH116" s="422">
        <v>0</v>
      </c>
      <c r="AI116" s="422">
        <v>146</v>
      </c>
      <c r="AJ116" s="422">
        <v>21</v>
      </c>
      <c r="AK116" s="422">
        <v>1</v>
      </c>
      <c r="AL116" s="422">
        <v>50</v>
      </c>
      <c r="AM116" s="422">
        <v>52</v>
      </c>
      <c r="AN116" s="422">
        <v>35</v>
      </c>
      <c r="AO116" s="422">
        <v>16</v>
      </c>
      <c r="AP116" s="422">
        <v>103</v>
      </c>
      <c r="AQ116" s="422">
        <v>38</v>
      </c>
      <c r="AR116" s="422">
        <v>46</v>
      </c>
      <c r="AS116" s="422">
        <v>451</v>
      </c>
      <c r="AT116" s="422">
        <v>30</v>
      </c>
      <c r="AU116" s="422">
        <v>2</v>
      </c>
      <c r="AV116" s="422">
        <v>4</v>
      </c>
      <c r="AW116" s="422">
        <v>82</v>
      </c>
      <c r="AX116" s="422">
        <v>25</v>
      </c>
      <c r="AY116" s="422">
        <v>4</v>
      </c>
      <c r="AZ116" s="422">
        <v>85</v>
      </c>
      <c r="BA116" s="422">
        <v>89</v>
      </c>
      <c r="BB116" s="422">
        <v>7</v>
      </c>
      <c r="BC116" s="422">
        <v>3</v>
      </c>
      <c r="BD116" s="422">
        <v>30</v>
      </c>
      <c r="BE116" s="422">
        <v>47</v>
      </c>
      <c r="BF116" s="422">
        <v>544</v>
      </c>
      <c r="BG116" s="422">
        <v>491</v>
      </c>
      <c r="BH116" s="422">
        <v>305</v>
      </c>
      <c r="BI116" s="422">
        <v>380</v>
      </c>
      <c r="BJ116" s="422">
        <v>55</v>
      </c>
      <c r="BK116" s="422">
        <v>68</v>
      </c>
      <c r="BL116" s="422">
        <v>10046</v>
      </c>
      <c r="BM116" s="422">
        <v>763</v>
      </c>
      <c r="BN116" s="422">
        <v>652</v>
      </c>
      <c r="BO116" s="422">
        <v>3577</v>
      </c>
      <c r="BP116" s="422">
        <v>526</v>
      </c>
      <c r="BQ116" s="422">
        <v>496</v>
      </c>
      <c r="BR116" s="422">
        <v>53</v>
      </c>
      <c r="BS116" s="422">
        <v>0</v>
      </c>
      <c r="BT116" s="422">
        <v>466</v>
      </c>
      <c r="BU116" s="422">
        <v>409</v>
      </c>
      <c r="BV116" s="422">
        <v>2093</v>
      </c>
      <c r="BW116" s="422">
        <v>24</v>
      </c>
      <c r="BX116" s="422">
        <v>5</v>
      </c>
      <c r="BY116" s="422">
        <v>1</v>
      </c>
      <c r="BZ116" s="422">
        <v>50</v>
      </c>
      <c r="CA116" s="422">
        <v>441</v>
      </c>
      <c r="CB116" s="422">
        <v>15</v>
      </c>
      <c r="CC116" s="422">
        <v>1128</v>
      </c>
      <c r="CD116" s="422">
        <v>39</v>
      </c>
      <c r="CE116" s="422">
        <v>24</v>
      </c>
      <c r="CF116" s="422">
        <v>23</v>
      </c>
      <c r="CG116" s="422">
        <v>68</v>
      </c>
      <c r="CH116" s="422">
        <v>3968</v>
      </c>
      <c r="CI116" s="422">
        <v>4468</v>
      </c>
      <c r="CJ116" s="422">
        <v>3170</v>
      </c>
      <c r="CK116" s="422">
        <v>2883</v>
      </c>
      <c r="CL116" s="422">
        <v>165</v>
      </c>
      <c r="CM116" s="422">
        <v>892</v>
      </c>
      <c r="CN116" s="422">
        <v>1242</v>
      </c>
      <c r="CO116" s="422">
        <v>160</v>
      </c>
      <c r="CP116" s="422">
        <v>77</v>
      </c>
      <c r="CQ116" s="422">
        <v>12</v>
      </c>
      <c r="CR116" s="422">
        <v>219</v>
      </c>
      <c r="CS116" s="422">
        <v>720</v>
      </c>
      <c r="CT116" s="422">
        <v>1168</v>
      </c>
      <c r="CU116" s="422">
        <v>4199</v>
      </c>
      <c r="CV116" s="422">
        <v>1375</v>
      </c>
      <c r="CW116" s="422">
        <v>612</v>
      </c>
      <c r="CX116" s="422">
        <v>515</v>
      </c>
      <c r="CY116" s="422">
        <v>0</v>
      </c>
      <c r="CZ116" s="422">
        <v>113</v>
      </c>
      <c r="DA116" s="423">
        <v>52767</v>
      </c>
      <c r="DB116" s="422">
        <v>60</v>
      </c>
      <c r="DC116" s="422">
        <v>57395</v>
      </c>
      <c r="DD116" s="422">
        <v>-7732</v>
      </c>
      <c r="DE116" s="422">
        <v>0</v>
      </c>
      <c r="DF116" s="422">
        <v>0</v>
      </c>
      <c r="DG116" s="422">
        <v>0</v>
      </c>
      <c r="DH116" s="423">
        <v>49723</v>
      </c>
      <c r="DI116" s="423">
        <v>102490</v>
      </c>
      <c r="DJ116" s="423">
        <v>480</v>
      </c>
      <c r="DK116" s="423">
        <v>50203</v>
      </c>
      <c r="DL116" s="423">
        <v>102970</v>
      </c>
      <c r="DM116" s="423">
        <v>-143</v>
      </c>
      <c r="DN116" s="423">
        <v>50060</v>
      </c>
      <c r="DO116" s="423">
        <v>102827</v>
      </c>
      <c r="DQ116" s="433">
        <f t="shared" si="3"/>
        <v>1.395258073958435E-3</v>
      </c>
      <c r="DR116" s="428">
        <f t="shared" si="4"/>
        <v>0.99860474192604154</v>
      </c>
      <c r="DS116" s="434">
        <f t="shared" si="5"/>
        <v>1.1216245978459414E-2</v>
      </c>
    </row>
    <row r="117" spans="2:123" ht="20.100000000000001" customHeight="1" x14ac:dyDescent="0.4">
      <c r="B117" s="11">
        <v>62</v>
      </c>
      <c r="C117" s="8" t="s">
        <v>23</v>
      </c>
      <c r="D117" s="422">
        <v>0</v>
      </c>
      <c r="E117" s="422">
        <v>0</v>
      </c>
      <c r="F117" s="422">
        <v>48</v>
      </c>
      <c r="G117" s="422">
        <v>46</v>
      </c>
      <c r="H117" s="422">
        <v>2</v>
      </c>
      <c r="I117" s="422">
        <v>0</v>
      </c>
      <c r="J117" s="422">
        <v>0</v>
      </c>
      <c r="K117" s="422">
        <v>43</v>
      </c>
      <c r="L117" s="422">
        <v>133</v>
      </c>
      <c r="M117" s="422">
        <v>147</v>
      </c>
      <c r="N117" s="422">
        <v>5</v>
      </c>
      <c r="O117" s="422">
        <v>150</v>
      </c>
      <c r="P117" s="422">
        <v>18</v>
      </c>
      <c r="Q117" s="422">
        <v>22</v>
      </c>
      <c r="R117" s="422">
        <v>0</v>
      </c>
      <c r="S117" s="422">
        <v>5</v>
      </c>
      <c r="T117" s="422">
        <v>20</v>
      </c>
      <c r="U117" s="422">
        <v>3</v>
      </c>
      <c r="V117" s="422">
        <v>18</v>
      </c>
      <c r="W117" s="422">
        <v>10</v>
      </c>
      <c r="X117" s="422">
        <v>40</v>
      </c>
      <c r="Y117" s="422">
        <v>238</v>
      </c>
      <c r="Z117" s="422">
        <v>0</v>
      </c>
      <c r="AA117" s="422">
        <v>3</v>
      </c>
      <c r="AB117" s="422">
        <v>19</v>
      </c>
      <c r="AC117" s="422">
        <v>0</v>
      </c>
      <c r="AD117" s="422">
        <v>9</v>
      </c>
      <c r="AE117" s="422">
        <v>280</v>
      </c>
      <c r="AF117" s="422">
        <v>4</v>
      </c>
      <c r="AG117" s="422">
        <v>58</v>
      </c>
      <c r="AH117" s="422">
        <v>0</v>
      </c>
      <c r="AI117" s="422">
        <v>1</v>
      </c>
      <c r="AJ117" s="422">
        <v>1</v>
      </c>
      <c r="AK117" s="422">
        <v>0</v>
      </c>
      <c r="AL117" s="422">
        <v>34</v>
      </c>
      <c r="AM117" s="422">
        <v>10</v>
      </c>
      <c r="AN117" s="422">
        <v>2</v>
      </c>
      <c r="AO117" s="422">
        <v>3</v>
      </c>
      <c r="AP117" s="422">
        <v>1</v>
      </c>
      <c r="AQ117" s="422">
        <v>5</v>
      </c>
      <c r="AR117" s="422">
        <v>33</v>
      </c>
      <c r="AS117" s="422">
        <v>395</v>
      </c>
      <c r="AT117" s="422">
        <v>11</v>
      </c>
      <c r="AU117" s="422">
        <v>0</v>
      </c>
      <c r="AV117" s="422">
        <v>1</v>
      </c>
      <c r="AW117" s="422">
        <v>46</v>
      </c>
      <c r="AX117" s="422">
        <v>10</v>
      </c>
      <c r="AY117" s="422">
        <v>5</v>
      </c>
      <c r="AZ117" s="422">
        <v>7</v>
      </c>
      <c r="BA117" s="422">
        <v>10</v>
      </c>
      <c r="BB117" s="422">
        <v>11</v>
      </c>
      <c r="BC117" s="422">
        <v>13</v>
      </c>
      <c r="BD117" s="422">
        <v>4</v>
      </c>
      <c r="BE117" s="422">
        <v>0</v>
      </c>
      <c r="BF117" s="422">
        <v>338</v>
      </c>
      <c r="BG117" s="422">
        <v>3</v>
      </c>
      <c r="BH117" s="422">
        <v>3293</v>
      </c>
      <c r="BI117" s="422">
        <v>3056</v>
      </c>
      <c r="BJ117" s="422">
        <v>1544</v>
      </c>
      <c r="BK117" s="422">
        <v>68</v>
      </c>
      <c r="BL117" s="422">
        <v>222</v>
      </c>
      <c r="BM117" s="422">
        <v>0</v>
      </c>
      <c r="BN117" s="422">
        <v>1194</v>
      </c>
      <c r="BO117" s="422">
        <v>1382</v>
      </c>
      <c r="BP117" s="422">
        <v>1316</v>
      </c>
      <c r="BQ117" s="422">
        <v>17</v>
      </c>
      <c r="BR117" s="422">
        <v>0</v>
      </c>
      <c r="BS117" s="422">
        <v>0</v>
      </c>
      <c r="BT117" s="422">
        <v>1722</v>
      </c>
      <c r="BU117" s="422">
        <v>976</v>
      </c>
      <c r="BV117" s="422">
        <v>0</v>
      </c>
      <c r="BW117" s="422">
        <v>76</v>
      </c>
      <c r="BX117" s="422">
        <v>22</v>
      </c>
      <c r="BY117" s="422">
        <v>5</v>
      </c>
      <c r="BZ117" s="422">
        <v>47</v>
      </c>
      <c r="CA117" s="422">
        <v>819</v>
      </c>
      <c r="CB117" s="422">
        <v>31</v>
      </c>
      <c r="CC117" s="422">
        <v>1955</v>
      </c>
      <c r="CD117" s="422">
        <v>583</v>
      </c>
      <c r="CE117" s="422">
        <v>33</v>
      </c>
      <c r="CF117" s="422">
        <v>45</v>
      </c>
      <c r="CG117" s="422">
        <v>80</v>
      </c>
      <c r="CH117" s="422">
        <v>25667</v>
      </c>
      <c r="CI117" s="422">
        <v>3081</v>
      </c>
      <c r="CJ117" s="422">
        <v>1067</v>
      </c>
      <c r="CK117" s="422">
        <v>2423</v>
      </c>
      <c r="CL117" s="422">
        <v>161</v>
      </c>
      <c r="CM117" s="422">
        <v>624</v>
      </c>
      <c r="CN117" s="422">
        <v>715</v>
      </c>
      <c r="CO117" s="422">
        <v>3</v>
      </c>
      <c r="CP117" s="422">
        <v>120</v>
      </c>
      <c r="CQ117" s="422">
        <v>9</v>
      </c>
      <c r="CR117" s="422">
        <v>196</v>
      </c>
      <c r="CS117" s="422">
        <v>145</v>
      </c>
      <c r="CT117" s="422">
        <v>4751</v>
      </c>
      <c r="CU117" s="422">
        <v>7205</v>
      </c>
      <c r="CV117" s="422">
        <v>1090</v>
      </c>
      <c r="CW117" s="422">
        <v>1340</v>
      </c>
      <c r="CX117" s="422">
        <v>1618</v>
      </c>
      <c r="CY117" s="422">
        <v>0</v>
      </c>
      <c r="CZ117" s="422">
        <v>1178</v>
      </c>
      <c r="DA117" s="423">
        <v>72144</v>
      </c>
      <c r="DB117" s="422">
        <v>0</v>
      </c>
      <c r="DC117" s="422">
        <v>2459</v>
      </c>
      <c r="DD117" s="422">
        <v>20743</v>
      </c>
      <c r="DE117" s="422">
        <v>0</v>
      </c>
      <c r="DF117" s="422">
        <v>0</v>
      </c>
      <c r="DG117" s="422">
        <v>0</v>
      </c>
      <c r="DH117" s="423">
        <v>23202</v>
      </c>
      <c r="DI117" s="423">
        <v>95346</v>
      </c>
      <c r="DJ117" s="423">
        <v>4666</v>
      </c>
      <c r="DK117" s="423">
        <v>27868</v>
      </c>
      <c r="DL117" s="423">
        <v>100012</v>
      </c>
      <c r="DM117" s="423">
        <v>-21902</v>
      </c>
      <c r="DN117" s="423">
        <v>5966</v>
      </c>
      <c r="DO117" s="423">
        <v>78110</v>
      </c>
      <c r="DQ117" s="433">
        <f t="shared" si="3"/>
        <v>0.22971073773414721</v>
      </c>
      <c r="DR117" s="428">
        <f t="shared" si="4"/>
        <v>0.77028926226585281</v>
      </c>
      <c r="DS117" s="434">
        <f t="shared" si="5"/>
        <v>4.8054271035859745E-4</v>
      </c>
    </row>
    <row r="118" spans="2:123" ht="20.100000000000001" customHeight="1" x14ac:dyDescent="0.4">
      <c r="B118" s="11">
        <v>63</v>
      </c>
      <c r="C118" s="8" t="s">
        <v>322</v>
      </c>
      <c r="D118" s="422">
        <v>2038</v>
      </c>
      <c r="E118" s="422">
        <v>1618</v>
      </c>
      <c r="F118" s="422">
        <v>2315</v>
      </c>
      <c r="G118" s="422">
        <v>881</v>
      </c>
      <c r="H118" s="422">
        <v>251</v>
      </c>
      <c r="I118" s="422">
        <v>3162</v>
      </c>
      <c r="J118" s="422">
        <v>0</v>
      </c>
      <c r="K118" s="422">
        <v>453</v>
      </c>
      <c r="L118" s="422">
        <v>5928</v>
      </c>
      <c r="M118" s="422">
        <v>13192</v>
      </c>
      <c r="N118" s="422">
        <v>2594</v>
      </c>
      <c r="O118" s="422">
        <v>20117</v>
      </c>
      <c r="P118" s="422">
        <v>2947</v>
      </c>
      <c r="Q118" s="422">
        <v>6255</v>
      </c>
      <c r="R118" s="422">
        <v>0</v>
      </c>
      <c r="S118" s="422">
        <v>1075</v>
      </c>
      <c r="T118" s="422">
        <v>3809</v>
      </c>
      <c r="U118" s="422">
        <v>1228</v>
      </c>
      <c r="V118" s="422">
        <v>7801</v>
      </c>
      <c r="W118" s="422">
        <v>1461</v>
      </c>
      <c r="X118" s="422">
        <v>4645</v>
      </c>
      <c r="Y118" s="422">
        <v>3853</v>
      </c>
      <c r="Z118" s="422">
        <v>4987</v>
      </c>
      <c r="AA118" s="422">
        <v>4136</v>
      </c>
      <c r="AB118" s="422">
        <v>3930</v>
      </c>
      <c r="AC118" s="422">
        <v>121</v>
      </c>
      <c r="AD118" s="422">
        <v>204</v>
      </c>
      <c r="AE118" s="422">
        <v>2413</v>
      </c>
      <c r="AF118" s="422">
        <v>551</v>
      </c>
      <c r="AG118" s="422">
        <v>980</v>
      </c>
      <c r="AH118" s="422">
        <v>0</v>
      </c>
      <c r="AI118" s="422">
        <v>544</v>
      </c>
      <c r="AJ118" s="422">
        <v>735</v>
      </c>
      <c r="AK118" s="422">
        <v>1750</v>
      </c>
      <c r="AL118" s="422">
        <v>2917</v>
      </c>
      <c r="AM118" s="422">
        <v>4647</v>
      </c>
      <c r="AN118" s="422">
        <v>1639</v>
      </c>
      <c r="AO118" s="422">
        <v>697</v>
      </c>
      <c r="AP118" s="422">
        <v>8825</v>
      </c>
      <c r="AQ118" s="422">
        <v>3164</v>
      </c>
      <c r="AR118" s="422">
        <v>1632</v>
      </c>
      <c r="AS118" s="422">
        <v>13389</v>
      </c>
      <c r="AT118" s="422">
        <v>2059</v>
      </c>
      <c r="AU118" s="422">
        <v>249</v>
      </c>
      <c r="AV118" s="422">
        <v>388</v>
      </c>
      <c r="AW118" s="422">
        <v>4108</v>
      </c>
      <c r="AX118" s="422">
        <v>2562</v>
      </c>
      <c r="AY118" s="422">
        <v>685</v>
      </c>
      <c r="AZ118" s="422">
        <v>4208</v>
      </c>
      <c r="BA118" s="422">
        <v>13557</v>
      </c>
      <c r="BB118" s="422">
        <v>584</v>
      </c>
      <c r="BC118" s="422">
        <v>316</v>
      </c>
      <c r="BD118" s="422">
        <v>3836</v>
      </c>
      <c r="BE118" s="422">
        <v>62</v>
      </c>
      <c r="BF118" s="422">
        <v>44905</v>
      </c>
      <c r="BG118" s="422">
        <v>25706</v>
      </c>
      <c r="BH118" s="422">
        <v>25108</v>
      </c>
      <c r="BI118" s="422">
        <v>19801</v>
      </c>
      <c r="BJ118" s="422">
        <v>2589</v>
      </c>
      <c r="BK118" s="422">
        <v>1001</v>
      </c>
      <c r="BL118" s="422">
        <v>1480</v>
      </c>
      <c r="BM118" s="422">
        <v>876</v>
      </c>
      <c r="BN118" s="422">
        <v>8771</v>
      </c>
      <c r="BO118" s="422">
        <v>5939</v>
      </c>
      <c r="BP118" s="422">
        <v>1498</v>
      </c>
      <c r="BQ118" s="422">
        <v>183</v>
      </c>
      <c r="BR118" s="422">
        <v>211</v>
      </c>
      <c r="BS118" s="422">
        <v>256</v>
      </c>
      <c r="BT118" s="422">
        <v>119</v>
      </c>
      <c r="BU118" s="422">
        <v>3467</v>
      </c>
      <c r="BV118" s="422">
        <v>10373</v>
      </c>
      <c r="BW118" s="422">
        <v>462</v>
      </c>
      <c r="BX118" s="422">
        <v>193</v>
      </c>
      <c r="BY118" s="422">
        <v>6</v>
      </c>
      <c r="BZ118" s="422">
        <v>163</v>
      </c>
      <c r="CA118" s="422">
        <v>553</v>
      </c>
      <c r="CB118" s="422">
        <v>55</v>
      </c>
      <c r="CC118" s="422">
        <v>771</v>
      </c>
      <c r="CD118" s="422">
        <v>219</v>
      </c>
      <c r="CE118" s="422">
        <v>1383</v>
      </c>
      <c r="CF118" s="422">
        <v>51</v>
      </c>
      <c r="CG118" s="422">
        <v>2564</v>
      </c>
      <c r="CH118" s="422">
        <v>5655</v>
      </c>
      <c r="CI118" s="422">
        <v>3200</v>
      </c>
      <c r="CJ118" s="422">
        <v>5671</v>
      </c>
      <c r="CK118" s="422">
        <v>47058</v>
      </c>
      <c r="CL118" s="422">
        <v>636</v>
      </c>
      <c r="CM118" s="422">
        <v>2738</v>
      </c>
      <c r="CN118" s="422">
        <v>2915</v>
      </c>
      <c r="CO118" s="422">
        <v>1653</v>
      </c>
      <c r="CP118" s="422">
        <v>1709</v>
      </c>
      <c r="CQ118" s="422">
        <v>394</v>
      </c>
      <c r="CR118" s="422">
        <v>15389</v>
      </c>
      <c r="CS118" s="422">
        <v>4953</v>
      </c>
      <c r="CT118" s="422">
        <v>3378</v>
      </c>
      <c r="CU118" s="422">
        <v>35653</v>
      </c>
      <c r="CV118" s="422">
        <v>1721</v>
      </c>
      <c r="CW118" s="422">
        <v>1359</v>
      </c>
      <c r="CX118" s="422">
        <v>1657</v>
      </c>
      <c r="CY118" s="422">
        <v>3769</v>
      </c>
      <c r="CZ118" s="422">
        <v>763</v>
      </c>
      <c r="DA118" s="423">
        <v>474472</v>
      </c>
      <c r="DB118" s="422">
        <v>7005</v>
      </c>
      <c r="DC118" s="422">
        <v>246854</v>
      </c>
      <c r="DD118" s="422">
        <v>64</v>
      </c>
      <c r="DE118" s="422">
        <v>16870</v>
      </c>
      <c r="DF118" s="422">
        <v>107173</v>
      </c>
      <c r="DG118" s="422">
        <v>3406</v>
      </c>
      <c r="DH118" s="423">
        <v>381372</v>
      </c>
      <c r="DI118" s="423">
        <v>855844</v>
      </c>
      <c r="DJ118" s="423">
        <v>696494</v>
      </c>
      <c r="DK118" s="423">
        <v>1077866</v>
      </c>
      <c r="DL118" s="423">
        <v>1552338</v>
      </c>
      <c r="DM118" s="423">
        <v>-454690</v>
      </c>
      <c r="DN118" s="423">
        <v>623176</v>
      </c>
      <c r="DO118" s="423">
        <v>1097648</v>
      </c>
      <c r="DQ118" s="433">
        <f t="shared" si="3"/>
        <v>0.53127672800183212</v>
      </c>
      <c r="DR118" s="428">
        <f t="shared" si="4"/>
        <v>0.46872327199816788</v>
      </c>
      <c r="DS118" s="434">
        <f t="shared" si="5"/>
        <v>4.8240703628654416E-2</v>
      </c>
    </row>
    <row r="119" spans="2:123" ht="20.100000000000001" customHeight="1" x14ac:dyDescent="0.4">
      <c r="B119" s="11">
        <v>64</v>
      </c>
      <c r="C119" s="8" t="s">
        <v>323</v>
      </c>
      <c r="D119" s="422">
        <v>2808</v>
      </c>
      <c r="E119" s="422">
        <v>1747</v>
      </c>
      <c r="F119" s="422">
        <v>2001</v>
      </c>
      <c r="G119" s="422">
        <v>225</v>
      </c>
      <c r="H119" s="422">
        <v>105</v>
      </c>
      <c r="I119" s="422">
        <v>902</v>
      </c>
      <c r="J119" s="422">
        <v>0</v>
      </c>
      <c r="K119" s="422">
        <v>119</v>
      </c>
      <c r="L119" s="422">
        <v>60</v>
      </c>
      <c r="M119" s="422">
        <v>169</v>
      </c>
      <c r="N119" s="422">
        <v>12</v>
      </c>
      <c r="O119" s="422">
        <v>2574</v>
      </c>
      <c r="P119" s="422">
        <v>155</v>
      </c>
      <c r="Q119" s="422">
        <v>24</v>
      </c>
      <c r="R119" s="422">
        <v>0</v>
      </c>
      <c r="S119" s="422">
        <v>455</v>
      </c>
      <c r="T119" s="422">
        <v>97</v>
      </c>
      <c r="U119" s="422">
        <v>162</v>
      </c>
      <c r="V119" s="422">
        <v>160</v>
      </c>
      <c r="W119" s="422">
        <v>19</v>
      </c>
      <c r="X119" s="422">
        <v>54</v>
      </c>
      <c r="Y119" s="422">
        <v>110</v>
      </c>
      <c r="Z119" s="422">
        <v>48</v>
      </c>
      <c r="AA119" s="422">
        <v>49</v>
      </c>
      <c r="AB119" s="422">
        <v>132</v>
      </c>
      <c r="AC119" s="422">
        <v>6</v>
      </c>
      <c r="AD119" s="422">
        <v>15</v>
      </c>
      <c r="AE119" s="422">
        <v>100</v>
      </c>
      <c r="AF119" s="422">
        <v>74</v>
      </c>
      <c r="AG119" s="422">
        <v>61</v>
      </c>
      <c r="AH119" s="422">
        <v>0</v>
      </c>
      <c r="AI119" s="422">
        <v>91</v>
      </c>
      <c r="AJ119" s="422">
        <v>53</v>
      </c>
      <c r="AK119" s="422">
        <v>7</v>
      </c>
      <c r="AL119" s="422">
        <v>81</v>
      </c>
      <c r="AM119" s="422">
        <v>98</v>
      </c>
      <c r="AN119" s="422">
        <v>48</v>
      </c>
      <c r="AO119" s="422">
        <v>43</v>
      </c>
      <c r="AP119" s="422">
        <v>1136</v>
      </c>
      <c r="AQ119" s="422">
        <v>328</v>
      </c>
      <c r="AR119" s="422">
        <v>51</v>
      </c>
      <c r="AS119" s="422">
        <v>900</v>
      </c>
      <c r="AT119" s="422">
        <v>204</v>
      </c>
      <c r="AU119" s="422">
        <v>4</v>
      </c>
      <c r="AV119" s="422">
        <v>37</v>
      </c>
      <c r="AW119" s="422">
        <v>123</v>
      </c>
      <c r="AX119" s="422">
        <v>175</v>
      </c>
      <c r="AY119" s="422">
        <v>56</v>
      </c>
      <c r="AZ119" s="422">
        <v>474</v>
      </c>
      <c r="BA119" s="422">
        <v>161</v>
      </c>
      <c r="BB119" s="422">
        <v>41</v>
      </c>
      <c r="BC119" s="422">
        <v>22</v>
      </c>
      <c r="BD119" s="422">
        <v>762</v>
      </c>
      <c r="BE119" s="422">
        <v>27</v>
      </c>
      <c r="BF119" s="422">
        <v>2880</v>
      </c>
      <c r="BG119" s="422">
        <v>1884</v>
      </c>
      <c r="BH119" s="422">
        <v>2916</v>
      </c>
      <c r="BI119" s="422">
        <v>2252</v>
      </c>
      <c r="BJ119" s="422">
        <v>47</v>
      </c>
      <c r="BK119" s="422">
        <v>17</v>
      </c>
      <c r="BL119" s="422">
        <v>236</v>
      </c>
      <c r="BM119" s="422">
        <v>361</v>
      </c>
      <c r="BN119" s="422">
        <v>3680</v>
      </c>
      <c r="BO119" s="422">
        <v>2919</v>
      </c>
      <c r="BP119" s="422">
        <v>769</v>
      </c>
      <c r="BQ119" s="422">
        <v>160</v>
      </c>
      <c r="BR119" s="422">
        <v>436</v>
      </c>
      <c r="BS119" s="422">
        <v>425</v>
      </c>
      <c r="BT119" s="422">
        <v>90</v>
      </c>
      <c r="BU119" s="422">
        <v>1914</v>
      </c>
      <c r="BV119" s="422">
        <v>12300</v>
      </c>
      <c r="BW119" s="422">
        <v>76</v>
      </c>
      <c r="BX119" s="422">
        <v>27</v>
      </c>
      <c r="BY119" s="422">
        <v>5</v>
      </c>
      <c r="BZ119" s="422">
        <v>56</v>
      </c>
      <c r="CA119" s="422">
        <v>189</v>
      </c>
      <c r="CB119" s="422">
        <v>83</v>
      </c>
      <c r="CC119" s="422">
        <v>505</v>
      </c>
      <c r="CD119" s="422">
        <v>179</v>
      </c>
      <c r="CE119" s="422">
        <v>786</v>
      </c>
      <c r="CF119" s="422">
        <v>37</v>
      </c>
      <c r="CG119" s="422">
        <v>206</v>
      </c>
      <c r="CH119" s="422">
        <v>4463</v>
      </c>
      <c r="CI119" s="422">
        <v>1386</v>
      </c>
      <c r="CJ119" s="422">
        <v>4436</v>
      </c>
      <c r="CK119" s="422">
        <v>1929</v>
      </c>
      <c r="CL119" s="422">
        <v>165</v>
      </c>
      <c r="CM119" s="422">
        <v>1451</v>
      </c>
      <c r="CN119" s="422">
        <v>1276</v>
      </c>
      <c r="CO119" s="422">
        <v>1251</v>
      </c>
      <c r="CP119" s="422">
        <v>2028</v>
      </c>
      <c r="CQ119" s="422">
        <v>130</v>
      </c>
      <c r="CR119" s="422">
        <v>861</v>
      </c>
      <c r="CS119" s="422">
        <v>4191</v>
      </c>
      <c r="CT119" s="422">
        <v>1908</v>
      </c>
      <c r="CU119" s="422">
        <v>20444</v>
      </c>
      <c r="CV119" s="422">
        <v>1059</v>
      </c>
      <c r="CW119" s="422">
        <v>1010</v>
      </c>
      <c r="CX119" s="422">
        <v>1939</v>
      </c>
      <c r="CY119" s="422">
        <v>1993</v>
      </c>
      <c r="CZ119" s="422">
        <v>63</v>
      </c>
      <c r="DA119" s="423">
        <v>104783</v>
      </c>
      <c r="DB119" s="422">
        <v>21776</v>
      </c>
      <c r="DC119" s="422">
        <v>695677</v>
      </c>
      <c r="DD119" s="422">
        <v>142</v>
      </c>
      <c r="DE119" s="422">
        <v>4620</v>
      </c>
      <c r="DF119" s="422">
        <v>37895</v>
      </c>
      <c r="DG119" s="422">
        <v>0</v>
      </c>
      <c r="DH119" s="423">
        <v>760110</v>
      </c>
      <c r="DI119" s="423">
        <v>864893</v>
      </c>
      <c r="DJ119" s="423">
        <v>453494</v>
      </c>
      <c r="DK119" s="423">
        <v>1213604</v>
      </c>
      <c r="DL119" s="423">
        <v>1318387</v>
      </c>
      <c r="DM119" s="423">
        <v>-449663</v>
      </c>
      <c r="DN119" s="423">
        <v>763941</v>
      </c>
      <c r="DO119" s="423">
        <v>868724</v>
      </c>
      <c r="DQ119" s="433">
        <f t="shared" si="3"/>
        <v>0.51990593056019652</v>
      </c>
      <c r="DR119" s="428">
        <f t="shared" si="4"/>
        <v>0.48009406943980348</v>
      </c>
      <c r="DS119" s="434">
        <f t="shared" si="5"/>
        <v>0.13595059419037739</v>
      </c>
    </row>
    <row r="120" spans="2:123" ht="20.100000000000001" customHeight="1" x14ac:dyDescent="0.4">
      <c r="B120" s="11">
        <v>65</v>
      </c>
      <c r="C120" s="8" t="s">
        <v>25</v>
      </c>
      <c r="D120" s="422">
        <v>602</v>
      </c>
      <c r="E120" s="422">
        <v>197</v>
      </c>
      <c r="F120" s="422">
        <v>337</v>
      </c>
      <c r="G120" s="422">
        <v>237</v>
      </c>
      <c r="H120" s="422">
        <v>127</v>
      </c>
      <c r="I120" s="422">
        <v>681</v>
      </c>
      <c r="J120" s="422">
        <v>0</v>
      </c>
      <c r="K120" s="422">
        <v>1127</v>
      </c>
      <c r="L120" s="422">
        <v>357</v>
      </c>
      <c r="M120" s="422">
        <v>697</v>
      </c>
      <c r="N120" s="422">
        <v>56</v>
      </c>
      <c r="O120" s="422">
        <v>1166</v>
      </c>
      <c r="P120" s="422">
        <v>953</v>
      </c>
      <c r="Q120" s="422">
        <v>237</v>
      </c>
      <c r="R120" s="422">
        <v>0</v>
      </c>
      <c r="S120" s="422">
        <v>313</v>
      </c>
      <c r="T120" s="422">
        <v>460</v>
      </c>
      <c r="U120" s="422">
        <v>282</v>
      </c>
      <c r="V120" s="422">
        <v>1200</v>
      </c>
      <c r="W120" s="422">
        <v>172</v>
      </c>
      <c r="X120" s="422">
        <v>631</v>
      </c>
      <c r="Y120" s="422">
        <v>1051</v>
      </c>
      <c r="Z120" s="422">
        <v>1536</v>
      </c>
      <c r="AA120" s="422">
        <v>256</v>
      </c>
      <c r="AB120" s="422">
        <v>433</v>
      </c>
      <c r="AC120" s="422">
        <v>8</v>
      </c>
      <c r="AD120" s="422">
        <v>49</v>
      </c>
      <c r="AE120" s="422">
        <v>762</v>
      </c>
      <c r="AF120" s="422">
        <v>256</v>
      </c>
      <c r="AG120" s="422">
        <v>215</v>
      </c>
      <c r="AH120" s="422">
        <v>0</v>
      </c>
      <c r="AI120" s="422">
        <v>366</v>
      </c>
      <c r="AJ120" s="422">
        <v>148</v>
      </c>
      <c r="AK120" s="422">
        <v>151</v>
      </c>
      <c r="AL120" s="422">
        <v>494</v>
      </c>
      <c r="AM120" s="422">
        <v>1469</v>
      </c>
      <c r="AN120" s="422">
        <v>342</v>
      </c>
      <c r="AO120" s="422">
        <v>120</v>
      </c>
      <c r="AP120" s="422">
        <v>1725</v>
      </c>
      <c r="AQ120" s="422">
        <v>761</v>
      </c>
      <c r="AR120" s="422">
        <v>199</v>
      </c>
      <c r="AS120" s="422">
        <v>2385</v>
      </c>
      <c r="AT120" s="422">
        <v>250</v>
      </c>
      <c r="AU120" s="422">
        <v>33</v>
      </c>
      <c r="AV120" s="422">
        <v>58</v>
      </c>
      <c r="AW120" s="422">
        <v>748</v>
      </c>
      <c r="AX120" s="422">
        <v>740</v>
      </c>
      <c r="AY120" s="422">
        <v>156</v>
      </c>
      <c r="AZ120" s="422">
        <v>943</v>
      </c>
      <c r="BA120" s="422">
        <v>824</v>
      </c>
      <c r="BB120" s="422">
        <v>140</v>
      </c>
      <c r="BC120" s="422">
        <v>32</v>
      </c>
      <c r="BD120" s="422">
        <v>1903</v>
      </c>
      <c r="BE120" s="422">
        <v>36</v>
      </c>
      <c r="BF120" s="422">
        <v>9437</v>
      </c>
      <c r="BG120" s="422">
        <v>2766</v>
      </c>
      <c r="BH120" s="422">
        <v>12433</v>
      </c>
      <c r="BI120" s="422">
        <v>8255</v>
      </c>
      <c r="BJ120" s="422">
        <v>2849</v>
      </c>
      <c r="BK120" s="422">
        <v>229</v>
      </c>
      <c r="BL120" s="422">
        <v>2225</v>
      </c>
      <c r="BM120" s="422">
        <v>3242</v>
      </c>
      <c r="BN120" s="422">
        <v>21385</v>
      </c>
      <c r="BO120" s="422">
        <v>12543</v>
      </c>
      <c r="BP120" s="422">
        <v>21074</v>
      </c>
      <c r="BQ120" s="422">
        <v>22423</v>
      </c>
      <c r="BR120" s="422">
        <v>13758</v>
      </c>
      <c r="BS120" s="422">
        <v>72249</v>
      </c>
      <c r="BT120" s="422">
        <v>3511</v>
      </c>
      <c r="BU120" s="422">
        <v>5081</v>
      </c>
      <c r="BV120" s="422">
        <v>8569</v>
      </c>
      <c r="BW120" s="422">
        <v>1615</v>
      </c>
      <c r="BX120" s="422">
        <v>470</v>
      </c>
      <c r="BY120" s="422">
        <v>26</v>
      </c>
      <c r="BZ120" s="422">
        <v>138</v>
      </c>
      <c r="CA120" s="422">
        <v>1160</v>
      </c>
      <c r="CB120" s="422">
        <v>17</v>
      </c>
      <c r="CC120" s="422">
        <v>2090</v>
      </c>
      <c r="CD120" s="422">
        <v>469</v>
      </c>
      <c r="CE120" s="422">
        <v>645</v>
      </c>
      <c r="CF120" s="422">
        <v>67</v>
      </c>
      <c r="CG120" s="422">
        <v>309</v>
      </c>
      <c r="CH120" s="422">
        <v>21921</v>
      </c>
      <c r="CI120" s="422">
        <v>5951</v>
      </c>
      <c r="CJ120" s="422">
        <v>690</v>
      </c>
      <c r="CK120" s="422">
        <v>3907</v>
      </c>
      <c r="CL120" s="422">
        <v>1360</v>
      </c>
      <c r="CM120" s="422">
        <v>3356</v>
      </c>
      <c r="CN120" s="422">
        <v>960</v>
      </c>
      <c r="CO120" s="422">
        <v>1733</v>
      </c>
      <c r="CP120" s="422">
        <v>10200</v>
      </c>
      <c r="CQ120" s="422">
        <v>140</v>
      </c>
      <c r="CR120" s="422">
        <v>2009</v>
      </c>
      <c r="CS120" s="422">
        <v>3066</v>
      </c>
      <c r="CT120" s="422">
        <v>2008</v>
      </c>
      <c r="CU120" s="422">
        <v>2582</v>
      </c>
      <c r="CV120" s="422">
        <v>234</v>
      </c>
      <c r="CW120" s="422">
        <v>1074</v>
      </c>
      <c r="CX120" s="422">
        <v>502</v>
      </c>
      <c r="CY120" s="422">
        <v>0</v>
      </c>
      <c r="CZ120" s="422">
        <v>234</v>
      </c>
      <c r="DA120" s="423">
        <v>319383</v>
      </c>
      <c r="DB120" s="422">
        <v>5</v>
      </c>
      <c r="DC120" s="422">
        <v>227316</v>
      </c>
      <c r="DD120" s="422">
        <v>0</v>
      </c>
      <c r="DE120" s="422">
        <v>0</v>
      </c>
      <c r="DF120" s="422">
        <v>0</v>
      </c>
      <c r="DG120" s="422">
        <v>0</v>
      </c>
      <c r="DH120" s="423">
        <v>227321</v>
      </c>
      <c r="DI120" s="423">
        <v>546704</v>
      </c>
      <c r="DJ120" s="423">
        <v>30887</v>
      </c>
      <c r="DK120" s="423">
        <v>258208</v>
      </c>
      <c r="DL120" s="423">
        <v>577591</v>
      </c>
      <c r="DM120" s="423">
        <v>-146673</v>
      </c>
      <c r="DN120" s="423">
        <v>111535</v>
      </c>
      <c r="DO120" s="423">
        <v>430918</v>
      </c>
      <c r="DQ120" s="433">
        <f t="shared" si="3"/>
        <v>0.26828594632561681</v>
      </c>
      <c r="DR120" s="428">
        <f t="shared" si="4"/>
        <v>0.73171405367438314</v>
      </c>
      <c r="DS120" s="434">
        <f t="shared" si="5"/>
        <v>4.4422548494459105E-2</v>
      </c>
    </row>
    <row r="121" spans="2:123" ht="20.100000000000001" customHeight="1" x14ac:dyDescent="0.4">
      <c r="B121" s="11">
        <v>66</v>
      </c>
      <c r="C121" s="8" t="s">
        <v>905</v>
      </c>
      <c r="D121" s="422">
        <v>0</v>
      </c>
      <c r="E121" s="422">
        <v>26</v>
      </c>
      <c r="F121" s="422">
        <v>0</v>
      </c>
      <c r="G121" s="422">
        <v>351</v>
      </c>
      <c r="H121" s="422">
        <v>15</v>
      </c>
      <c r="I121" s="422">
        <v>51</v>
      </c>
      <c r="J121" s="422">
        <v>0</v>
      </c>
      <c r="K121" s="422">
        <v>144</v>
      </c>
      <c r="L121" s="422">
        <v>310</v>
      </c>
      <c r="M121" s="422">
        <v>348</v>
      </c>
      <c r="N121" s="422">
        <v>125</v>
      </c>
      <c r="O121" s="422">
        <v>749</v>
      </c>
      <c r="P121" s="422">
        <v>243</v>
      </c>
      <c r="Q121" s="422">
        <v>39</v>
      </c>
      <c r="R121" s="422">
        <v>0</v>
      </c>
      <c r="S121" s="422">
        <v>87</v>
      </c>
      <c r="T121" s="422">
        <v>112</v>
      </c>
      <c r="U121" s="422">
        <v>118</v>
      </c>
      <c r="V121" s="422">
        <v>323</v>
      </c>
      <c r="W121" s="422">
        <v>36</v>
      </c>
      <c r="X121" s="422">
        <v>331</v>
      </c>
      <c r="Y121" s="422">
        <v>332</v>
      </c>
      <c r="Z121" s="422">
        <v>178</v>
      </c>
      <c r="AA121" s="422">
        <v>250</v>
      </c>
      <c r="AB121" s="422">
        <v>154</v>
      </c>
      <c r="AC121" s="422">
        <v>3</v>
      </c>
      <c r="AD121" s="422">
        <v>19</v>
      </c>
      <c r="AE121" s="422">
        <v>384</v>
      </c>
      <c r="AF121" s="422">
        <v>42</v>
      </c>
      <c r="AG121" s="422">
        <v>66</v>
      </c>
      <c r="AH121" s="422">
        <v>0</v>
      </c>
      <c r="AI121" s="422">
        <v>149</v>
      </c>
      <c r="AJ121" s="422">
        <v>78</v>
      </c>
      <c r="AK121" s="422">
        <v>23</v>
      </c>
      <c r="AL121" s="422">
        <v>77</v>
      </c>
      <c r="AM121" s="422">
        <v>520</v>
      </c>
      <c r="AN121" s="422">
        <v>103</v>
      </c>
      <c r="AO121" s="422">
        <v>68</v>
      </c>
      <c r="AP121" s="422">
        <v>622</v>
      </c>
      <c r="AQ121" s="422">
        <v>132</v>
      </c>
      <c r="AR121" s="422">
        <v>63</v>
      </c>
      <c r="AS121" s="422">
        <v>845</v>
      </c>
      <c r="AT121" s="422">
        <v>118</v>
      </c>
      <c r="AU121" s="422">
        <v>11</v>
      </c>
      <c r="AV121" s="422">
        <v>25</v>
      </c>
      <c r="AW121" s="422">
        <v>557</v>
      </c>
      <c r="AX121" s="422">
        <v>201</v>
      </c>
      <c r="AY121" s="422">
        <v>37</v>
      </c>
      <c r="AZ121" s="422">
        <v>252</v>
      </c>
      <c r="BA121" s="422">
        <v>179</v>
      </c>
      <c r="BB121" s="422">
        <v>30</v>
      </c>
      <c r="BC121" s="422">
        <v>16</v>
      </c>
      <c r="BD121" s="422">
        <v>97</v>
      </c>
      <c r="BE121" s="422">
        <v>2</v>
      </c>
      <c r="BF121" s="422">
        <v>5897</v>
      </c>
      <c r="BG121" s="422">
        <v>1029</v>
      </c>
      <c r="BH121" s="422">
        <v>1245</v>
      </c>
      <c r="BI121" s="422">
        <v>1422</v>
      </c>
      <c r="BJ121" s="422">
        <v>739</v>
      </c>
      <c r="BK121" s="422">
        <v>359</v>
      </c>
      <c r="BL121" s="422">
        <v>153</v>
      </c>
      <c r="BM121" s="422">
        <v>188</v>
      </c>
      <c r="BN121" s="422">
        <v>39451</v>
      </c>
      <c r="BO121" s="422">
        <v>18178</v>
      </c>
      <c r="BP121" s="422">
        <v>6908</v>
      </c>
      <c r="BQ121" s="422">
        <v>9708</v>
      </c>
      <c r="BR121" s="422">
        <v>21891</v>
      </c>
      <c r="BS121" s="422">
        <v>7613</v>
      </c>
      <c r="BT121" s="422">
        <v>152</v>
      </c>
      <c r="BU121" s="422">
        <v>5027</v>
      </c>
      <c r="BV121" s="422">
        <v>3499</v>
      </c>
      <c r="BW121" s="422">
        <v>3465</v>
      </c>
      <c r="BX121" s="422">
        <v>116</v>
      </c>
      <c r="BY121" s="422">
        <v>139</v>
      </c>
      <c r="BZ121" s="422">
        <v>2246</v>
      </c>
      <c r="CA121" s="422">
        <v>2885</v>
      </c>
      <c r="CB121" s="422">
        <v>323</v>
      </c>
      <c r="CC121" s="422">
        <v>2639</v>
      </c>
      <c r="CD121" s="422">
        <v>844</v>
      </c>
      <c r="CE121" s="422">
        <v>5624</v>
      </c>
      <c r="CF121" s="422">
        <v>832</v>
      </c>
      <c r="CG121" s="422">
        <v>1406</v>
      </c>
      <c r="CH121" s="422">
        <v>1864</v>
      </c>
      <c r="CI121" s="422">
        <v>610</v>
      </c>
      <c r="CJ121" s="422">
        <v>5289</v>
      </c>
      <c r="CK121" s="422">
        <v>15520</v>
      </c>
      <c r="CL121" s="422">
        <v>782</v>
      </c>
      <c r="CM121" s="422">
        <v>694</v>
      </c>
      <c r="CN121" s="422">
        <v>1883</v>
      </c>
      <c r="CO121" s="422">
        <v>1454</v>
      </c>
      <c r="CP121" s="422">
        <v>3669</v>
      </c>
      <c r="CQ121" s="422">
        <v>67</v>
      </c>
      <c r="CR121" s="422">
        <v>770</v>
      </c>
      <c r="CS121" s="422">
        <v>6603</v>
      </c>
      <c r="CT121" s="422">
        <v>1114</v>
      </c>
      <c r="CU121" s="422">
        <v>4721</v>
      </c>
      <c r="CV121" s="422">
        <v>2615</v>
      </c>
      <c r="CW121" s="422">
        <v>881</v>
      </c>
      <c r="CX121" s="422">
        <v>2957</v>
      </c>
      <c r="CY121" s="422">
        <v>0</v>
      </c>
      <c r="CZ121" s="422">
        <v>2714</v>
      </c>
      <c r="DA121" s="423">
        <v>207226</v>
      </c>
      <c r="DB121" s="422">
        <v>0</v>
      </c>
      <c r="DC121" s="422">
        <v>4692</v>
      </c>
      <c r="DD121" s="422">
        <v>0</v>
      </c>
      <c r="DE121" s="422">
        <v>0</v>
      </c>
      <c r="DF121" s="422">
        <v>43785</v>
      </c>
      <c r="DG121" s="422">
        <v>0</v>
      </c>
      <c r="DH121" s="423">
        <v>48477</v>
      </c>
      <c r="DI121" s="423">
        <v>255703</v>
      </c>
      <c r="DJ121" s="423">
        <v>0</v>
      </c>
      <c r="DK121" s="423">
        <v>48477</v>
      </c>
      <c r="DL121" s="423">
        <v>255703</v>
      </c>
      <c r="DM121" s="423">
        <v>0</v>
      </c>
      <c r="DN121" s="423">
        <v>48477</v>
      </c>
      <c r="DO121" s="423">
        <v>255703</v>
      </c>
      <c r="DQ121" s="433">
        <f t="shared" ref="DQ121:DQ157" si="6">DM121*-1/DI121</f>
        <v>0</v>
      </c>
      <c r="DR121" s="428">
        <f t="shared" ref="DR121:DR157" si="7">1-DQ121</f>
        <v>1</v>
      </c>
      <c r="DS121" s="434">
        <f t="shared" ref="DS121:DS157" si="8">DC121/$DC$157</f>
        <v>9.1692004758134977E-4</v>
      </c>
    </row>
    <row r="122" spans="2:123" ht="20.100000000000001" customHeight="1" x14ac:dyDescent="0.4">
      <c r="B122" s="11">
        <v>67</v>
      </c>
      <c r="C122" s="8" t="s">
        <v>329</v>
      </c>
      <c r="D122" s="422">
        <v>0</v>
      </c>
      <c r="E122" s="422">
        <v>0</v>
      </c>
      <c r="F122" s="422">
        <v>0</v>
      </c>
      <c r="G122" s="422">
        <v>0</v>
      </c>
      <c r="H122" s="422">
        <v>0</v>
      </c>
      <c r="I122" s="422">
        <v>0</v>
      </c>
      <c r="J122" s="422">
        <v>0</v>
      </c>
      <c r="K122" s="422">
        <v>0</v>
      </c>
      <c r="L122" s="422">
        <v>0</v>
      </c>
      <c r="M122" s="422">
        <v>0</v>
      </c>
      <c r="N122" s="422">
        <v>0</v>
      </c>
      <c r="O122" s="422">
        <v>0</v>
      </c>
      <c r="P122" s="422">
        <v>0</v>
      </c>
      <c r="Q122" s="422">
        <v>0</v>
      </c>
      <c r="R122" s="422">
        <v>0</v>
      </c>
      <c r="S122" s="422">
        <v>0</v>
      </c>
      <c r="T122" s="422">
        <v>0</v>
      </c>
      <c r="U122" s="422">
        <v>0</v>
      </c>
      <c r="V122" s="422">
        <v>0</v>
      </c>
      <c r="W122" s="422">
        <v>0</v>
      </c>
      <c r="X122" s="422">
        <v>0</v>
      </c>
      <c r="Y122" s="422">
        <v>0</v>
      </c>
      <c r="Z122" s="422">
        <v>0</v>
      </c>
      <c r="AA122" s="422">
        <v>0</v>
      </c>
      <c r="AB122" s="422">
        <v>0</v>
      </c>
      <c r="AC122" s="422">
        <v>0</v>
      </c>
      <c r="AD122" s="422">
        <v>0</v>
      </c>
      <c r="AE122" s="422">
        <v>0</v>
      </c>
      <c r="AF122" s="422">
        <v>0</v>
      </c>
      <c r="AG122" s="422">
        <v>0</v>
      </c>
      <c r="AH122" s="422">
        <v>0</v>
      </c>
      <c r="AI122" s="422">
        <v>0</v>
      </c>
      <c r="AJ122" s="422">
        <v>0</v>
      </c>
      <c r="AK122" s="422">
        <v>0</v>
      </c>
      <c r="AL122" s="422">
        <v>0</v>
      </c>
      <c r="AM122" s="422">
        <v>0</v>
      </c>
      <c r="AN122" s="422">
        <v>0</v>
      </c>
      <c r="AO122" s="422">
        <v>0</v>
      </c>
      <c r="AP122" s="422">
        <v>0</v>
      </c>
      <c r="AQ122" s="422">
        <v>0</v>
      </c>
      <c r="AR122" s="422">
        <v>0</v>
      </c>
      <c r="AS122" s="422">
        <v>0</v>
      </c>
      <c r="AT122" s="422">
        <v>0</v>
      </c>
      <c r="AU122" s="422">
        <v>0</v>
      </c>
      <c r="AV122" s="422">
        <v>0</v>
      </c>
      <c r="AW122" s="422">
        <v>0</v>
      </c>
      <c r="AX122" s="422">
        <v>0</v>
      </c>
      <c r="AY122" s="422">
        <v>0</v>
      </c>
      <c r="AZ122" s="422">
        <v>0</v>
      </c>
      <c r="BA122" s="422">
        <v>0</v>
      </c>
      <c r="BB122" s="422">
        <v>0</v>
      </c>
      <c r="BC122" s="422">
        <v>0</v>
      </c>
      <c r="BD122" s="422">
        <v>0</v>
      </c>
      <c r="BE122" s="422">
        <v>0</v>
      </c>
      <c r="BF122" s="422">
        <v>0</v>
      </c>
      <c r="BG122" s="422">
        <v>0</v>
      </c>
      <c r="BH122" s="422">
        <v>0</v>
      </c>
      <c r="BI122" s="422">
        <v>0</v>
      </c>
      <c r="BJ122" s="422">
        <v>0</v>
      </c>
      <c r="BK122" s="422">
        <v>0</v>
      </c>
      <c r="BL122" s="422">
        <v>0</v>
      </c>
      <c r="BM122" s="422">
        <v>0</v>
      </c>
      <c r="BN122" s="422">
        <v>0</v>
      </c>
      <c r="BO122" s="422">
        <v>0</v>
      </c>
      <c r="BP122" s="422">
        <v>0</v>
      </c>
      <c r="BQ122" s="422">
        <v>0</v>
      </c>
      <c r="BR122" s="422">
        <v>0</v>
      </c>
      <c r="BS122" s="422">
        <v>0</v>
      </c>
      <c r="BT122" s="422">
        <v>0</v>
      </c>
      <c r="BU122" s="422">
        <v>0</v>
      </c>
      <c r="BV122" s="422">
        <v>0</v>
      </c>
      <c r="BW122" s="422">
        <v>0</v>
      </c>
      <c r="BX122" s="422">
        <v>0</v>
      </c>
      <c r="BY122" s="422">
        <v>0</v>
      </c>
      <c r="BZ122" s="422">
        <v>0</v>
      </c>
      <c r="CA122" s="422">
        <v>0</v>
      </c>
      <c r="CB122" s="422">
        <v>0</v>
      </c>
      <c r="CC122" s="422">
        <v>0</v>
      </c>
      <c r="CD122" s="422">
        <v>0</v>
      </c>
      <c r="CE122" s="422">
        <v>0</v>
      </c>
      <c r="CF122" s="422">
        <v>0</v>
      </c>
      <c r="CG122" s="422">
        <v>0</v>
      </c>
      <c r="CH122" s="422">
        <v>0</v>
      </c>
      <c r="CI122" s="422">
        <v>0</v>
      </c>
      <c r="CJ122" s="422">
        <v>0</v>
      </c>
      <c r="CK122" s="422">
        <v>0</v>
      </c>
      <c r="CL122" s="422">
        <v>0</v>
      </c>
      <c r="CM122" s="422">
        <v>0</v>
      </c>
      <c r="CN122" s="422">
        <v>0</v>
      </c>
      <c r="CO122" s="422">
        <v>0</v>
      </c>
      <c r="CP122" s="422">
        <v>0</v>
      </c>
      <c r="CQ122" s="422">
        <v>0</v>
      </c>
      <c r="CR122" s="422">
        <v>0</v>
      </c>
      <c r="CS122" s="422">
        <v>0</v>
      </c>
      <c r="CT122" s="422">
        <v>0</v>
      </c>
      <c r="CU122" s="422">
        <v>0</v>
      </c>
      <c r="CV122" s="422">
        <v>0</v>
      </c>
      <c r="CW122" s="422">
        <v>0</v>
      </c>
      <c r="CX122" s="422">
        <v>0</v>
      </c>
      <c r="CY122" s="422">
        <v>0</v>
      </c>
      <c r="CZ122" s="422">
        <v>0</v>
      </c>
      <c r="DA122" s="423">
        <v>0</v>
      </c>
      <c r="DB122" s="422">
        <v>0</v>
      </c>
      <c r="DC122" s="422">
        <v>211501</v>
      </c>
      <c r="DD122" s="422">
        <v>331</v>
      </c>
      <c r="DE122" s="422">
        <v>0</v>
      </c>
      <c r="DF122" s="422">
        <v>0</v>
      </c>
      <c r="DG122" s="422">
        <v>0</v>
      </c>
      <c r="DH122" s="423">
        <v>211832</v>
      </c>
      <c r="DI122" s="423">
        <v>211832</v>
      </c>
      <c r="DJ122" s="423">
        <v>0</v>
      </c>
      <c r="DK122" s="423">
        <v>211832</v>
      </c>
      <c r="DL122" s="423">
        <v>211832</v>
      </c>
      <c r="DM122" s="423">
        <v>0</v>
      </c>
      <c r="DN122" s="423">
        <v>211832</v>
      </c>
      <c r="DO122" s="423">
        <v>211832</v>
      </c>
      <c r="DQ122" s="433">
        <f t="shared" si="6"/>
        <v>0</v>
      </c>
      <c r="DR122" s="428">
        <f t="shared" si="7"/>
        <v>1</v>
      </c>
      <c r="DS122" s="434">
        <f t="shared" si="8"/>
        <v>4.1331949484975074E-2</v>
      </c>
    </row>
    <row r="123" spans="2:123" ht="20.100000000000001" customHeight="1" x14ac:dyDescent="0.4">
      <c r="B123" s="11">
        <v>68</v>
      </c>
      <c r="C123" s="8" t="s">
        <v>330</v>
      </c>
      <c r="D123" s="422">
        <v>0</v>
      </c>
      <c r="E123" s="422">
        <v>0</v>
      </c>
      <c r="F123" s="422">
        <v>0</v>
      </c>
      <c r="G123" s="422">
        <v>0</v>
      </c>
      <c r="H123" s="422">
        <v>0</v>
      </c>
      <c r="I123" s="422">
        <v>0</v>
      </c>
      <c r="J123" s="422">
        <v>0</v>
      </c>
      <c r="K123" s="422">
        <v>0</v>
      </c>
      <c r="L123" s="422">
        <v>0</v>
      </c>
      <c r="M123" s="422">
        <v>0</v>
      </c>
      <c r="N123" s="422">
        <v>0</v>
      </c>
      <c r="O123" s="422">
        <v>0</v>
      </c>
      <c r="P123" s="422">
        <v>0</v>
      </c>
      <c r="Q123" s="422">
        <v>0</v>
      </c>
      <c r="R123" s="422">
        <v>0</v>
      </c>
      <c r="S123" s="422">
        <v>0</v>
      </c>
      <c r="T123" s="422">
        <v>0</v>
      </c>
      <c r="U123" s="422">
        <v>0</v>
      </c>
      <c r="V123" s="422">
        <v>0</v>
      </c>
      <c r="W123" s="422">
        <v>0</v>
      </c>
      <c r="X123" s="422">
        <v>0</v>
      </c>
      <c r="Y123" s="422">
        <v>0</v>
      </c>
      <c r="Z123" s="422">
        <v>0</v>
      </c>
      <c r="AA123" s="422">
        <v>0</v>
      </c>
      <c r="AB123" s="422">
        <v>0</v>
      </c>
      <c r="AC123" s="422">
        <v>0</v>
      </c>
      <c r="AD123" s="422">
        <v>0</v>
      </c>
      <c r="AE123" s="422">
        <v>0</v>
      </c>
      <c r="AF123" s="422">
        <v>0</v>
      </c>
      <c r="AG123" s="422">
        <v>0</v>
      </c>
      <c r="AH123" s="422">
        <v>0</v>
      </c>
      <c r="AI123" s="422">
        <v>0</v>
      </c>
      <c r="AJ123" s="422">
        <v>0</v>
      </c>
      <c r="AK123" s="422">
        <v>0</v>
      </c>
      <c r="AL123" s="422">
        <v>0</v>
      </c>
      <c r="AM123" s="422">
        <v>0</v>
      </c>
      <c r="AN123" s="422">
        <v>0</v>
      </c>
      <c r="AO123" s="422">
        <v>0</v>
      </c>
      <c r="AP123" s="422">
        <v>0</v>
      </c>
      <c r="AQ123" s="422">
        <v>0</v>
      </c>
      <c r="AR123" s="422">
        <v>0</v>
      </c>
      <c r="AS123" s="422">
        <v>0</v>
      </c>
      <c r="AT123" s="422">
        <v>0</v>
      </c>
      <c r="AU123" s="422">
        <v>0</v>
      </c>
      <c r="AV123" s="422">
        <v>0</v>
      </c>
      <c r="AW123" s="422">
        <v>0</v>
      </c>
      <c r="AX123" s="422">
        <v>0</v>
      </c>
      <c r="AY123" s="422">
        <v>0</v>
      </c>
      <c r="AZ123" s="422">
        <v>0</v>
      </c>
      <c r="BA123" s="422">
        <v>0</v>
      </c>
      <c r="BB123" s="422">
        <v>0</v>
      </c>
      <c r="BC123" s="422">
        <v>0</v>
      </c>
      <c r="BD123" s="422">
        <v>0</v>
      </c>
      <c r="BE123" s="422">
        <v>0</v>
      </c>
      <c r="BF123" s="422">
        <v>0</v>
      </c>
      <c r="BG123" s="422">
        <v>0</v>
      </c>
      <c r="BH123" s="422">
        <v>0</v>
      </c>
      <c r="BI123" s="422">
        <v>0</v>
      </c>
      <c r="BJ123" s="422">
        <v>0</v>
      </c>
      <c r="BK123" s="422">
        <v>0</v>
      </c>
      <c r="BL123" s="422">
        <v>0</v>
      </c>
      <c r="BM123" s="422">
        <v>0</v>
      </c>
      <c r="BN123" s="422">
        <v>0</v>
      </c>
      <c r="BO123" s="422">
        <v>0</v>
      </c>
      <c r="BP123" s="422">
        <v>0</v>
      </c>
      <c r="BQ123" s="422">
        <v>0</v>
      </c>
      <c r="BR123" s="422">
        <v>0</v>
      </c>
      <c r="BS123" s="422">
        <v>0</v>
      </c>
      <c r="BT123" s="422">
        <v>0</v>
      </c>
      <c r="BU123" s="422">
        <v>0</v>
      </c>
      <c r="BV123" s="422">
        <v>0</v>
      </c>
      <c r="BW123" s="422">
        <v>0</v>
      </c>
      <c r="BX123" s="422">
        <v>0</v>
      </c>
      <c r="BY123" s="422">
        <v>0</v>
      </c>
      <c r="BZ123" s="422">
        <v>0</v>
      </c>
      <c r="CA123" s="422">
        <v>0</v>
      </c>
      <c r="CB123" s="422">
        <v>0</v>
      </c>
      <c r="CC123" s="422">
        <v>0</v>
      </c>
      <c r="CD123" s="422">
        <v>0</v>
      </c>
      <c r="CE123" s="422">
        <v>0</v>
      </c>
      <c r="CF123" s="422">
        <v>0</v>
      </c>
      <c r="CG123" s="422">
        <v>0</v>
      </c>
      <c r="CH123" s="422">
        <v>0</v>
      </c>
      <c r="CI123" s="422">
        <v>0</v>
      </c>
      <c r="CJ123" s="422">
        <v>0</v>
      </c>
      <c r="CK123" s="422">
        <v>0</v>
      </c>
      <c r="CL123" s="422">
        <v>0</v>
      </c>
      <c r="CM123" s="422">
        <v>0</v>
      </c>
      <c r="CN123" s="422">
        <v>0</v>
      </c>
      <c r="CO123" s="422">
        <v>0</v>
      </c>
      <c r="CP123" s="422">
        <v>0</v>
      </c>
      <c r="CQ123" s="422">
        <v>0</v>
      </c>
      <c r="CR123" s="422">
        <v>0</v>
      </c>
      <c r="CS123" s="422">
        <v>0</v>
      </c>
      <c r="CT123" s="422">
        <v>0</v>
      </c>
      <c r="CU123" s="422">
        <v>0</v>
      </c>
      <c r="CV123" s="422">
        <v>0</v>
      </c>
      <c r="CW123" s="422">
        <v>0</v>
      </c>
      <c r="CX123" s="422">
        <v>0</v>
      </c>
      <c r="CY123" s="422">
        <v>0</v>
      </c>
      <c r="CZ123" s="422">
        <v>0</v>
      </c>
      <c r="DA123" s="423">
        <v>0</v>
      </c>
      <c r="DB123" s="422">
        <v>0</v>
      </c>
      <c r="DC123" s="422">
        <v>961499</v>
      </c>
      <c r="DD123" s="422">
        <v>0</v>
      </c>
      <c r="DE123" s="422">
        <v>0</v>
      </c>
      <c r="DF123" s="422">
        <v>0</v>
      </c>
      <c r="DG123" s="422">
        <v>0</v>
      </c>
      <c r="DH123" s="423">
        <v>961499</v>
      </c>
      <c r="DI123" s="423">
        <v>961499</v>
      </c>
      <c r="DJ123" s="423">
        <v>0</v>
      </c>
      <c r="DK123" s="423">
        <v>961499</v>
      </c>
      <c r="DL123" s="423">
        <v>961499</v>
      </c>
      <c r="DM123" s="423">
        <v>0</v>
      </c>
      <c r="DN123" s="423">
        <v>961499</v>
      </c>
      <c r="DO123" s="423">
        <v>961499</v>
      </c>
      <c r="DQ123" s="433">
        <f t="shared" si="6"/>
        <v>0</v>
      </c>
      <c r="DR123" s="428">
        <f t="shared" si="7"/>
        <v>1</v>
      </c>
      <c r="DS123" s="434">
        <f t="shared" si="8"/>
        <v>0.18789806241036236</v>
      </c>
    </row>
    <row r="124" spans="2:123" ht="20.100000000000001" customHeight="1" x14ac:dyDescent="0.4">
      <c r="B124" s="11">
        <v>69</v>
      </c>
      <c r="C124" s="8" t="s">
        <v>906</v>
      </c>
      <c r="D124" s="422">
        <v>14</v>
      </c>
      <c r="E124" s="422">
        <v>4</v>
      </c>
      <c r="F124" s="422">
        <v>9</v>
      </c>
      <c r="G124" s="422">
        <v>12</v>
      </c>
      <c r="H124" s="422">
        <v>15</v>
      </c>
      <c r="I124" s="422">
        <v>72</v>
      </c>
      <c r="J124" s="422">
        <v>0</v>
      </c>
      <c r="K124" s="422">
        <v>58</v>
      </c>
      <c r="L124" s="422">
        <v>114</v>
      </c>
      <c r="M124" s="422">
        <v>31</v>
      </c>
      <c r="N124" s="422">
        <v>127</v>
      </c>
      <c r="O124" s="422">
        <v>136</v>
      </c>
      <c r="P124" s="422">
        <v>49</v>
      </c>
      <c r="Q124" s="422">
        <v>28</v>
      </c>
      <c r="R124" s="422">
        <v>0</v>
      </c>
      <c r="S124" s="422">
        <v>45</v>
      </c>
      <c r="T124" s="422">
        <v>53</v>
      </c>
      <c r="U124" s="422">
        <v>31</v>
      </c>
      <c r="V124" s="422">
        <v>214</v>
      </c>
      <c r="W124" s="422">
        <v>41</v>
      </c>
      <c r="X124" s="422">
        <v>186</v>
      </c>
      <c r="Y124" s="422">
        <v>226</v>
      </c>
      <c r="Z124" s="422">
        <v>121</v>
      </c>
      <c r="AA124" s="422">
        <v>222</v>
      </c>
      <c r="AB124" s="422">
        <v>110</v>
      </c>
      <c r="AC124" s="422">
        <v>3</v>
      </c>
      <c r="AD124" s="422">
        <v>15</v>
      </c>
      <c r="AE124" s="422">
        <v>95</v>
      </c>
      <c r="AF124" s="422">
        <v>47</v>
      </c>
      <c r="AG124" s="422">
        <v>120</v>
      </c>
      <c r="AH124" s="422">
        <v>0</v>
      </c>
      <c r="AI124" s="422">
        <v>61</v>
      </c>
      <c r="AJ124" s="422">
        <v>19</v>
      </c>
      <c r="AK124" s="422">
        <v>5</v>
      </c>
      <c r="AL124" s="422">
        <v>71</v>
      </c>
      <c r="AM124" s="422">
        <v>280</v>
      </c>
      <c r="AN124" s="422">
        <v>47</v>
      </c>
      <c r="AO124" s="422">
        <v>23</v>
      </c>
      <c r="AP124" s="422">
        <v>460</v>
      </c>
      <c r="AQ124" s="422">
        <v>285</v>
      </c>
      <c r="AR124" s="422">
        <v>106</v>
      </c>
      <c r="AS124" s="422">
        <v>1606</v>
      </c>
      <c r="AT124" s="422">
        <v>97</v>
      </c>
      <c r="AU124" s="422">
        <v>12</v>
      </c>
      <c r="AV124" s="422">
        <v>37</v>
      </c>
      <c r="AW124" s="422">
        <v>125</v>
      </c>
      <c r="AX124" s="422">
        <v>670</v>
      </c>
      <c r="AY124" s="422">
        <v>69</v>
      </c>
      <c r="AZ124" s="422">
        <v>134</v>
      </c>
      <c r="BA124" s="422">
        <v>132</v>
      </c>
      <c r="BB124" s="422">
        <v>22</v>
      </c>
      <c r="BC124" s="422">
        <v>30</v>
      </c>
      <c r="BD124" s="422">
        <v>80</v>
      </c>
      <c r="BE124" s="422">
        <v>27</v>
      </c>
      <c r="BF124" s="422">
        <v>1098</v>
      </c>
      <c r="BG124" s="422">
        <v>599</v>
      </c>
      <c r="BH124" s="422">
        <v>915</v>
      </c>
      <c r="BI124" s="422">
        <v>479</v>
      </c>
      <c r="BJ124" s="422">
        <v>100</v>
      </c>
      <c r="BK124" s="422">
        <v>24</v>
      </c>
      <c r="BL124" s="422">
        <v>173</v>
      </c>
      <c r="BM124" s="422">
        <v>906</v>
      </c>
      <c r="BN124" s="422">
        <v>9002</v>
      </c>
      <c r="BO124" s="422">
        <v>2072</v>
      </c>
      <c r="BP124" s="422">
        <v>4675</v>
      </c>
      <c r="BQ124" s="422">
        <v>174</v>
      </c>
      <c r="BR124" s="422">
        <v>21</v>
      </c>
      <c r="BS124" s="422">
        <v>1</v>
      </c>
      <c r="BT124" s="422">
        <v>45</v>
      </c>
      <c r="BU124" s="422">
        <v>614</v>
      </c>
      <c r="BV124" s="422">
        <v>64</v>
      </c>
      <c r="BW124" s="422">
        <v>102</v>
      </c>
      <c r="BX124" s="422">
        <v>21</v>
      </c>
      <c r="BY124" s="422">
        <v>9</v>
      </c>
      <c r="BZ124" s="422">
        <v>54</v>
      </c>
      <c r="CA124" s="422">
        <v>260</v>
      </c>
      <c r="CB124" s="422">
        <v>48</v>
      </c>
      <c r="CC124" s="422">
        <v>598</v>
      </c>
      <c r="CD124" s="422">
        <v>366</v>
      </c>
      <c r="CE124" s="422">
        <v>123</v>
      </c>
      <c r="CF124" s="422">
        <v>55</v>
      </c>
      <c r="CG124" s="422">
        <v>170</v>
      </c>
      <c r="CH124" s="422">
        <v>7251</v>
      </c>
      <c r="CI124" s="422">
        <v>2387</v>
      </c>
      <c r="CJ124" s="422">
        <v>3082</v>
      </c>
      <c r="CK124" s="422">
        <v>1206</v>
      </c>
      <c r="CL124" s="422">
        <v>117</v>
      </c>
      <c r="CM124" s="422">
        <v>166</v>
      </c>
      <c r="CN124" s="422">
        <v>131</v>
      </c>
      <c r="CO124" s="422">
        <v>389</v>
      </c>
      <c r="CP124" s="422">
        <v>212</v>
      </c>
      <c r="CQ124" s="422">
        <v>35</v>
      </c>
      <c r="CR124" s="422">
        <v>182</v>
      </c>
      <c r="CS124" s="422">
        <v>1255</v>
      </c>
      <c r="CT124" s="422">
        <v>138</v>
      </c>
      <c r="CU124" s="422">
        <v>1040</v>
      </c>
      <c r="CV124" s="422">
        <v>186</v>
      </c>
      <c r="CW124" s="422">
        <v>234</v>
      </c>
      <c r="CX124" s="422">
        <v>290</v>
      </c>
      <c r="CY124" s="422">
        <v>16</v>
      </c>
      <c r="CZ124" s="422">
        <v>1264</v>
      </c>
      <c r="DA124" s="423">
        <v>48945</v>
      </c>
      <c r="DB124" s="422">
        <v>375</v>
      </c>
      <c r="DC124" s="422">
        <v>78125</v>
      </c>
      <c r="DD124" s="422">
        <v>2</v>
      </c>
      <c r="DE124" s="422">
        <v>4</v>
      </c>
      <c r="DF124" s="422">
        <v>64</v>
      </c>
      <c r="DG124" s="422">
        <v>5</v>
      </c>
      <c r="DH124" s="423">
        <v>78575</v>
      </c>
      <c r="DI124" s="423">
        <v>127520</v>
      </c>
      <c r="DJ124" s="423">
        <v>43249</v>
      </c>
      <c r="DK124" s="423">
        <v>121824</v>
      </c>
      <c r="DL124" s="423">
        <v>170769</v>
      </c>
      <c r="DM124" s="423">
        <v>-95944</v>
      </c>
      <c r="DN124" s="423">
        <v>25880</v>
      </c>
      <c r="DO124" s="423">
        <v>74825</v>
      </c>
      <c r="DQ124" s="433">
        <f t="shared" si="6"/>
        <v>0.75238393977415308</v>
      </c>
      <c r="DR124" s="428">
        <f t="shared" si="7"/>
        <v>0.24761606022584692</v>
      </c>
      <c r="DS124" s="434">
        <f t="shared" si="8"/>
        <v>1.5267344142645557E-2</v>
      </c>
    </row>
    <row r="125" spans="2:123" ht="20.100000000000001" customHeight="1" x14ac:dyDescent="0.4">
      <c r="B125" s="11">
        <v>70</v>
      </c>
      <c r="C125" s="8" t="s">
        <v>907</v>
      </c>
      <c r="D125" s="422">
        <v>587</v>
      </c>
      <c r="E125" s="422">
        <v>393</v>
      </c>
      <c r="F125" s="422">
        <v>3353</v>
      </c>
      <c r="G125" s="422">
        <v>171</v>
      </c>
      <c r="H125" s="422">
        <v>520</v>
      </c>
      <c r="I125" s="422">
        <v>725</v>
      </c>
      <c r="J125" s="422">
        <v>0</v>
      </c>
      <c r="K125" s="422">
        <v>223</v>
      </c>
      <c r="L125" s="422">
        <v>1281</v>
      </c>
      <c r="M125" s="422">
        <v>3389</v>
      </c>
      <c r="N125" s="422">
        <v>2330</v>
      </c>
      <c r="O125" s="422">
        <v>4219</v>
      </c>
      <c r="P125" s="422">
        <v>833</v>
      </c>
      <c r="Q125" s="422">
        <v>1705</v>
      </c>
      <c r="R125" s="422">
        <v>0</v>
      </c>
      <c r="S125" s="422">
        <v>161</v>
      </c>
      <c r="T125" s="422">
        <v>1358</v>
      </c>
      <c r="U125" s="422">
        <v>374</v>
      </c>
      <c r="V125" s="422">
        <v>2517</v>
      </c>
      <c r="W125" s="422">
        <v>452</v>
      </c>
      <c r="X125" s="422">
        <v>938</v>
      </c>
      <c r="Y125" s="422">
        <v>1526</v>
      </c>
      <c r="Z125" s="422">
        <v>2150</v>
      </c>
      <c r="AA125" s="422">
        <v>696</v>
      </c>
      <c r="AB125" s="422">
        <v>613</v>
      </c>
      <c r="AC125" s="422">
        <v>16</v>
      </c>
      <c r="AD125" s="422">
        <v>90</v>
      </c>
      <c r="AE125" s="422">
        <v>3210</v>
      </c>
      <c r="AF125" s="422">
        <v>266</v>
      </c>
      <c r="AG125" s="422">
        <v>543</v>
      </c>
      <c r="AH125" s="422">
        <v>0</v>
      </c>
      <c r="AI125" s="422">
        <v>245</v>
      </c>
      <c r="AJ125" s="422">
        <v>572</v>
      </c>
      <c r="AK125" s="422">
        <v>485</v>
      </c>
      <c r="AL125" s="422">
        <v>874</v>
      </c>
      <c r="AM125" s="422">
        <v>1268</v>
      </c>
      <c r="AN125" s="422">
        <v>424</v>
      </c>
      <c r="AO125" s="422">
        <v>166</v>
      </c>
      <c r="AP125" s="422">
        <v>1894</v>
      </c>
      <c r="AQ125" s="422">
        <v>677</v>
      </c>
      <c r="AR125" s="422">
        <v>392</v>
      </c>
      <c r="AS125" s="422">
        <v>3465</v>
      </c>
      <c r="AT125" s="422">
        <v>456</v>
      </c>
      <c r="AU125" s="422">
        <v>44</v>
      </c>
      <c r="AV125" s="422">
        <v>77</v>
      </c>
      <c r="AW125" s="422">
        <v>1058</v>
      </c>
      <c r="AX125" s="422">
        <v>500</v>
      </c>
      <c r="AY125" s="422">
        <v>217</v>
      </c>
      <c r="AZ125" s="422">
        <v>2989</v>
      </c>
      <c r="BA125" s="422">
        <v>1970</v>
      </c>
      <c r="BB125" s="422">
        <v>133</v>
      </c>
      <c r="BC125" s="422">
        <v>51</v>
      </c>
      <c r="BD125" s="422">
        <v>928</v>
      </c>
      <c r="BE125" s="422">
        <v>5958</v>
      </c>
      <c r="BF125" s="422">
        <v>16003</v>
      </c>
      <c r="BG125" s="422">
        <v>7728</v>
      </c>
      <c r="BH125" s="422">
        <v>13273</v>
      </c>
      <c r="BI125" s="422">
        <v>12753</v>
      </c>
      <c r="BJ125" s="422">
        <v>2020</v>
      </c>
      <c r="BK125" s="422">
        <v>1029</v>
      </c>
      <c r="BL125" s="422">
        <v>770</v>
      </c>
      <c r="BM125" s="422">
        <v>1735</v>
      </c>
      <c r="BN125" s="422">
        <v>5540</v>
      </c>
      <c r="BO125" s="422">
        <v>3426</v>
      </c>
      <c r="BP125" s="422">
        <v>3375</v>
      </c>
      <c r="BQ125" s="422">
        <v>191</v>
      </c>
      <c r="BR125" s="422">
        <v>140</v>
      </c>
      <c r="BS125" s="422">
        <v>44</v>
      </c>
      <c r="BT125" s="422">
        <v>64</v>
      </c>
      <c r="BU125" s="422">
        <v>1524</v>
      </c>
      <c r="BV125" s="422">
        <v>700</v>
      </c>
      <c r="BW125" s="422">
        <v>124</v>
      </c>
      <c r="BX125" s="422">
        <v>116</v>
      </c>
      <c r="BY125" s="422">
        <v>3</v>
      </c>
      <c r="BZ125" s="422">
        <v>63</v>
      </c>
      <c r="CA125" s="422">
        <v>491</v>
      </c>
      <c r="CB125" s="422">
        <v>1625</v>
      </c>
      <c r="CC125" s="422">
        <v>1282</v>
      </c>
      <c r="CD125" s="422">
        <v>330</v>
      </c>
      <c r="CE125" s="422">
        <v>936</v>
      </c>
      <c r="CF125" s="422">
        <v>118</v>
      </c>
      <c r="CG125" s="422">
        <v>1088</v>
      </c>
      <c r="CH125" s="422">
        <v>6332</v>
      </c>
      <c r="CI125" s="422">
        <v>1594</v>
      </c>
      <c r="CJ125" s="422">
        <v>2888</v>
      </c>
      <c r="CK125" s="422">
        <v>6041</v>
      </c>
      <c r="CL125" s="422">
        <v>151</v>
      </c>
      <c r="CM125" s="422">
        <v>741</v>
      </c>
      <c r="CN125" s="422">
        <v>596</v>
      </c>
      <c r="CO125" s="422">
        <v>857</v>
      </c>
      <c r="CP125" s="422">
        <v>727</v>
      </c>
      <c r="CQ125" s="422">
        <v>219</v>
      </c>
      <c r="CR125" s="422">
        <v>2184</v>
      </c>
      <c r="CS125" s="422">
        <v>2506</v>
      </c>
      <c r="CT125" s="422">
        <v>611</v>
      </c>
      <c r="CU125" s="422">
        <v>6378</v>
      </c>
      <c r="CV125" s="422">
        <v>274</v>
      </c>
      <c r="CW125" s="422">
        <v>387</v>
      </c>
      <c r="CX125" s="422">
        <v>2084</v>
      </c>
      <c r="CY125" s="422">
        <v>1017</v>
      </c>
      <c r="CZ125" s="422">
        <v>3292</v>
      </c>
      <c r="DA125" s="423">
        <v>174852</v>
      </c>
      <c r="DB125" s="422">
        <v>5992</v>
      </c>
      <c r="DC125" s="422">
        <v>144658</v>
      </c>
      <c r="DD125" s="422">
        <v>64</v>
      </c>
      <c r="DE125" s="422">
        <v>2192</v>
      </c>
      <c r="DF125" s="422">
        <v>18075</v>
      </c>
      <c r="DG125" s="422">
        <v>734</v>
      </c>
      <c r="DH125" s="423">
        <v>171715</v>
      </c>
      <c r="DI125" s="423">
        <v>346567</v>
      </c>
      <c r="DJ125" s="423">
        <v>216192</v>
      </c>
      <c r="DK125" s="423">
        <v>387907</v>
      </c>
      <c r="DL125" s="423">
        <v>562759</v>
      </c>
      <c r="DM125" s="423">
        <v>-132701</v>
      </c>
      <c r="DN125" s="423">
        <v>255206</v>
      </c>
      <c r="DO125" s="423">
        <v>430058</v>
      </c>
      <c r="DQ125" s="433">
        <f t="shared" si="6"/>
        <v>0.38290143031506174</v>
      </c>
      <c r="DR125" s="428">
        <f t="shared" si="7"/>
        <v>0.61709856968493826</v>
      </c>
      <c r="DS125" s="434">
        <f t="shared" si="8"/>
        <v>2.8269356403031309E-2</v>
      </c>
    </row>
    <row r="126" spans="2:123" ht="20.100000000000001" customHeight="1" x14ac:dyDescent="0.4">
      <c r="B126" s="11">
        <v>71</v>
      </c>
      <c r="C126" s="8" t="s">
        <v>908</v>
      </c>
      <c r="D126" s="422">
        <v>2506</v>
      </c>
      <c r="E126" s="422">
        <v>1892</v>
      </c>
      <c r="F126" s="422">
        <v>816</v>
      </c>
      <c r="G126" s="422">
        <v>322</v>
      </c>
      <c r="H126" s="422">
        <v>408</v>
      </c>
      <c r="I126" s="422">
        <v>1768</v>
      </c>
      <c r="J126" s="422">
        <v>0</v>
      </c>
      <c r="K126" s="422">
        <v>5522</v>
      </c>
      <c r="L126" s="422">
        <v>577</v>
      </c>
      <c r="M126" s="422">
        <v>1691</v>
      </c>
      <c r="N126" s="422">
        <v>347</v>
      </c>
      <c r="O126" s="422">
        <v>1407</v>
      </c>
      <c r="P126" s="422">
        <v>492</v>
      </c>
      <c r="Q126" s="422">
        <v>184</v>
      </c>
      <c r="R126" s="422">
        <v>0</v>
      </c>
      <c r="S126" s="422">
        <v>119</v>
      </c>
      <c r="T126" s="422">
        <v>890</v>
      </c>
      <c r="U126" s="422">
        <v>140</v>
      </c>
      <c r="V126" s="422">
        <v>679</v>
      </c>
      <c r="W126" s="422">
        <v>59</v>
      </c>
      <c r="X126" s="422">
        <v>573</v>
      </c>
      <c r="Y126" s="422">
        <v>255</v>
      </c>
      <c r="Z126" s="422">
        <v>173</v>
      </c>
      <c r="AA126" s="422">
        <v>90</v>
      </c>
      <c r="AB126" s="422">
        <v>90</v>
      </c>
      <c r="AC126" s="422">
        <v>15</v>
      </c>
      <c r="AD126" s="422">
        <v>36</v>
      </c>
      <c r="AE126" s="422">
        <v>2754</v>
      </c>
      <c r="AF126" s="422">
        <v>51</v>
      </c>
      <c r="AG126" s="422">
        <v>144</v>
      </c>
      <c r="AH126" s="422">
        <v>0</v>
      </c>
      <c r="AI126" s="422">
        <v>403</v>
      </c>
      <c r="AJ126" s="422">
        <v>95</v>
      </c>
      <c r="AK126" s="422">
        <v>87</v>
      </c>
      <c r="AL126" s="422">
        <v>218</v>
      </c>
      <c r="AM126" s="422">
        <v>862</v>
      </c>
      <c r="AN126" s="422">
        <v>324</v>
      </c>
      <c r="AO126" s="422">
        <v>104</v>
      </c>
      <c r="AP126" s="422">
        <v>994</v>
      </c>
      <c r="AQ126" s="422">
        <v>403</v>
      </c>
      <c r="AR126" s="422">
        <v>163</v>
      </c>
      <c r="AS126" s="422">
        <v>341</v>
      </c>
      <c r="AT126" s="422">
        <v>105</v>
      </c>
      <c r="AU126" s="422">
        <v>9</v>
      </c>
      <c r="AV126" s="422">
        <v>21</v>
      </c>
      <c r="AW126" s="422">
        <v>301</v>
      </c>
      <c r="AX126" s="422">
        <v>6</v>
      </c>
      <c r="AY126" s="422">
        <v>68</v>
      </c>
      <c r="AZ126" s="422">
        <v>241</v>
      </c>
      <c r="BA126" s="422">
        <v>240</v>
      </c>
      <c r="BB126" s="422">
        <v>11</v>
      </c>
      <c r="BC126" s="422">
        <v>11</v>
      </c>
      <c r="BD126" s="422">
        <v>2122</v>
      </c>
      <c r="BE126" s="422">
        <v>177</v>
      </c>
      <c r="BF126" s="422">
        <v>13254</v>
      </c>
      <c r="BG126" s="422">
        <v>7232</v>
      </c>
      <c r="BH126" s="422">
        <v>14601</v>
      </c>
      <c r="BI126" s="422">
        <v>7533</v>
      </c>
      <c r="BJ126" s="422">
        <v>526</v>
      </c>
      <c r="BK126" s="422">
        <v>163</v>
      </c>
      <c r="BL126" s="422">
        <v>645</v>
      </c>
      <c r="BM126" s="422">
        <v>1683</v>
      </c>
      <c r="BN126" s="422">
        <v>39904</v>
      </c>
      <c r="BO126" s="422">
        <v>26096</v>
      </c>
      <c r="BP126" s="422">
        <v>3354</v>
      </c>
      <c r="BQ126" s="422">
        <v>1251</v>
      </c>
      <c r="BR126" s="422">
        <v>575</v>
      </c>
      <c r="BS126" s="422">
        <v>664</v>
      </c>
      <c r="BT126" s="422">
        <v>169</v>
      </c>
      <c r="BU126" s="422">
        <v>779</v>
      </c>
      <c r="BV126" s="422">
        <v>0</v>
      </c>
      <c r="BW126" s="422">
        <v>192</v>
      </c>
      <c r="BX126" s="422">
        <v>35</v>
      </c>
      <c r="BY126" s="422">
        <v>4</v>
      </c>
      <c r="BZ126" s="422">
        <v>62</v>
      </c>
      <c r="CA126" s="422">
        <v>423</v>
      </c>
      <c r="CB126" s="422">
        <v>162</v>
      </c>
      <c r="CC126" s="422">
        <v>1661</v>
      </c>
      <c r="CD126" s="422">
        <v>540</v>
      </c>
      <c r="CE126" s="422">
        <v>2040</v>
      </c>
      <c r="CF126" s="422">
        <v>30</v>
      </c>
      <c r="CG126" s="422">
        <v>843</v>
      </c>
      <c r="CH126" s="422">
        <v>11471</v>
      </c>
      <c r="CI126" s="422">
        <v>4386</v>
      </c>
      <c r="CJ126" s="422">
        <v>1825</v>
      </c>
      <c r="CK126" s="422">
        <v>2726</v>
      </c>
      <c r="CL126" s="422">
        <v>128</v>
      </c>
      <c r="CM126" s="422">
        <v>887</v>
      </c>
      <c r="CN126" s="422">
        <v>1099</v>
      </c>
      <c r="CO126" s="422">
        <v>829</v>
      </c>
      <c r="CP126" s="422">
        <v>2859</v>
      </c>
      <c r="CQ126" s="422">
        <v>733</v>
      </c>
      <c r="CR126" s="422">
        <v>1064</v>
      </c>
      <c r="CS126" s="422">
        <v>5035</v>
      </c>
      <c r="CT126" s="422">
        <v>2885</v>
      </c>
      <c r="CU126" s="422">
        <v>692</v>
      </c>
      <c r="CV126" s="422">
        <v>1166</v>
      </c>
      <c r="CW126" s="422">
        <v>2629</v>
      </c>
      <c r="CX126" s="422">
        <v>2534</v>
      </c>
      <c r="CY126" s="422">
        <v>0</v>
      </c>
      <c r="CZ126" s="422">
        <v>963</v>
      </c>
      <c r="DA126" s="423">
        <v>199638</v>
      </c>
      <c r="DB126" s="422">
        <v>0</v>
      </c>
      <c r="DC126" s="422">
        <v>0</v>
      </c>
      <c r="DD126" s="422">
        <v>0</v>
      </c>
      <c r="DE126" s="422">
        <v>0</v>
      </c>
      <c r="DF126" s="422">
        <v>0</v>
      </c>
      <c r="DG126" s="422">
        <v>0</v>
      </c>
      <c r="DH126" s="423">
        <v>0</v>
      </c>
      <c r="DI126" s="423">
        <v>199638</v>
      </c>
      <c r="DJ126" s="423">
        <v>7261</v>
      </c>
      <c r="DK126" s="423">
        <v>7261</v>
      </c>
      <c r="DL126" s="423">
        <v>206899</v>
      </c>
      <c r="DM126" s="423">
        <v>0</v>
      </c>
      <c r="DN126" s="423">
        <v>7261</v>
      </c>
      <c r="DO126" s="423">
        <v>206899</v>
      </c>
      <c r="DQ126" s="433">
        <f t="shared" si="6"/>
        <v>0</v>
      </c>
      <c r="DR126" s="428">
        <f t="shared" si="7"/>
        <v>1</v>
      </c>
      <c r="DS126" s="434">
        <f t="shared" si="8"/>
        <v>0</v>
      </c>
    </row>
    <row r="127" spans="2:123" ht="20.100000000000001" customHeight="1" x14ac:dyDescent="0.4">
      <c r="B127" s="11">
        <v>72</v>
      </c>
      <c r="C127" s="8" t="s">
        <v>909</v>
      </c>
      <c r="D127" s="422">
        <v>155</v>
      </c>
      <c r="E127" s="422">
        <v>90</v>
      </c>
      <c r="F127" s="422">
        <v>393</v>
      </c>
      <c r="G127" s="422">
        <v>12</v>
      </c>
      <c r="H127" s="422">
        <v>8</v>
      </c>
      <c r="I127" s="422">
        <v>138</v>
      </c>
      <c r="J127" s="422">
        <v>0</v>
      </c>
      <c r="K127" s="422">
        <v>8</v>
      </c>
      <c r="L127" s="422">
        <v>37</v>
      </c>
      <c r="M127" s="422">
        <v>118</v>
      </c>
      <c r="N127" s="422">
        <v>232</v>
      </c>
      <c r="O127" s="422">
        <v>167</v>
      </c>
      <c r="P127" s="422">
        <v>52</v>
      </c>
      <c r="Q127" s="422">
        <v>273</v>
      </c>
      <c r="R127" s="422">
        <v>0</v>
      </c>
      <c r="S127" s="422">
        <v>5</v>
      </c>
      <c r="T127" s="422">
        <v>149</v>
      </c>
      <c r="U127" s="422">
        <v>21</v>
      </c>
      <c r="V127" s="422">
        <v>417</v>
      </c>
      <c r="W127" s="422">
        <v>29</v>
      </c>
      <c r="X127" s="422">
        <v>53</v>
      </c>
      <c r="Y127" s="422">
        <v>248</v>
      </c>
      <c r="Z127" s="422">
        <v>2824</v>
      </c>
      <c r="AA127" s="422">
        <v>33</v>
      </c>
      <c r="AB127" s="422">
        <v>64</v>
      </c>
      <c r="AC127" s="422">
        <v>1</v>
      </c>
      <c r="AD127" s="422">
        <v>10</v>
      </c>
      <c r="AE127" s="422">
        <v>696</v>
      </c>
      <c r="AF127" s="422">
        <v>27</v>
      </c>
      <c r="AG127" s="422">
        <v>113</v>
      </c>
      <c r="AH127" s="422">
        <v>0</v>
      </c>
      <c r="AI127" s="422">
        <v>41</v>
      </c>
      <c r="AJ127" s="422">
        <v>129</v>
      </c>
      <c r="AK127" s="422">
        <v>128</v>
      </c>
      <c r="AL127" s="422">
        <v>183</v>
      </c>
      <c r="AM127" s="422">
        <v>227</v>
      </c>
      <c r="AN127" s="422">
        <v>66</v>
      </c>
      <c r="AO127" s="422">
        <v>19</v>
      </c>
      <c r="AP127" s="422">
        <v>192</v>
      </c>
      <c r="AQ127" s="422">
        <v>37</v>
      </c>
      <c r="AR127" s="422">
        <v>22</v>
      </c>
      <c r="AS127" s="422">
        <v>233</v>
      </c>
      <c r="AT127" s="422">
        <v>38</v>
      </c>
      <c r="AU127" s="422">
        <v>3</v>
      </c>
      <c r="AV127" s="422">
        <v>3</v>
      </c>
      <c r="AW127" s="422">
        <v>79</v>
      </c>
      <c r="AX127" s="422">
        <v>33</v>
      </c>
      <c r="AY127" s="422">
        <v>8</v>
      </c>
      <c r="AZ127" s="422">
        <v>659</v>
      </c>
      <c r="BA127" s="422">
        <v>298</v>
      </c>
      <c r="BB127" s="422">
        <v>18</v>
      </c>
      <c r="BC127" s="422">
        <v>6</v>
      </c>
      <c r="BD127" s="422">
        <v>44</v>
      </c>
      <c r="BE127" s="422">
        <v>1652</v>
      </c>
      <c r="BF127" s="422">
        <v>722</v>
      </c>
      <c r="BG127" s="422">
        <v>281</v>
      </c>
      <c r="BH127" s="422">
        <v>1244</v>
      </c>
      <c r="BI127" s="422">
        <v>1314</v>
      </c>
      <c r="BJ127" s="422">
        <v>952</v>
      </c>
      <c r="BK127" s="422">
        <v>216</v>
      </c>
      <c r="BL127" s="422">
        <v>37</v>
      </c>
      <c r="BM127" s="422">
        <v>40</v>
      </c>
      <c r="BN127" s="422">
        <v>195</v>
      </c>
      <c r="BO127" s="422">
        <v>145</v>
      </c>
      <c r="BP127" s="422">
        <v>86</v>
      </c>
      <c r="BQ127" s="422">
        <v>15</v>
      </c>
      <c r="BR127" s="422">
        <v>4</v>
      </c>
      <c r="BS127" s="422">
        <v>10</v>
      </c>
      <c r="BT127" s="422">
        <v>5</v>
      </c>
      <c r="BU127" s="422">
        <v>1227</v>
      </c>
      <c r="BV127" s="422">
        <v>1259</v>
      </c>
      <c r="BW127" s="422">
        <v>13110</v>
      </c>
      <c r="BX127" s="422">
        <v>57</v>
      </c>
      <c r="BY127" s="422">
        <v>0</v>
      </c>
      <c r="BZ127" s="422">
        <v>3</v>
      </c>
      <c r="CA127" s="422">
        <v>16</v>
      </c>
      <c r="CB127" s="422">
        <v>35</v>
      </c>
      <c r="CC127" s="422">
        <v>14</v>
      </c>
      <c r="CD127" s="422">
        <v>10</v>
      </c>
      <c r="CE127" s="422">
        <v>52</v>
      </c>
      <c r="CF127" s="422">
        <v>1</v>
      </c>
      <c r="CG127" s="422">
        <v>38</v>
      </c>
      <c r="CH127" s="422">
        <v>184</v>
      </c>
      <c r="CI127" s="422">
        <v>96</v>
      </c>
      <c r="CJ127" s="422">
        <v>141</v>
      </c>
      <c r="CK127" s="422">
        <v>146</v>
      </c>
      <c r="CL127" s="422">
        <v>11</v>
      </c>
      <c r="CM127" s="422">
        <v>29</v>
      </c>
      <c r="CN127" s="422">
        <v>33</v>
      </c>
      <c r="CO127" s="422">
        <v>24</v>
      </c>
      <c r="CP127" s="422">
        <v>24</v>
      </c>
      <c r="CQ127" s="422">
        <v>4</v>
      </c>
      <c r="CR127" s="422">
        <v>244</v>
      </c>
      <c r="CS127" s="422">
        <v>115</v>
      </c>
      <c r="CT127" s="422">
        <v>22</v>
      </c>
      <c r="CU127" s="422">
        <v>219</v>
      </c>
      <c r="CV127" s="422">
        <v>20</v>
      </c>
      <c r="CW127" s="422">
        <v>25</v>
      </c>
      <c r="CX127" s="422">
        <v>31</v>
      </c>
      <c r="CY127" s="422">
        <v>67</v>
      </c>
      <c r="CZ127" s="422">
        <v>63</v>
      </c>
      <c r="DA127" s="423">
        <v>33077</v>
      </c>
      <c r="DB127" s="422">
        <v>36</v>
      </c>
      <c r="DC127" s="422">
        <v>3022</v>
      </c>
      <c r="DD127" s="422">
        <v>0</v>
      </c>
      <c r="DE127" s="422">
        <v>83</v>
      </c>
      <c r="DF127" s="422">
        <v>368</v>
      </c>
      <c r="DG127" s="422">
        <v>57</v>
      </c>
      <c r="DH127" s="423">
        <v>3566</v>
      </c>
      <c r="DI127" s="423">
        <v>36643</v>
      </c>
      <c r="DJ127" s="423">
        <v>38340</v>
      </c>
      <c r="DK127" s="423">
        <v>41906</v>
      </c>
      <c r="DL127" s="423">
        <v>74983</v>
      </c>
      <c r="DM127" s="423">
        <v>-29123</v>
      </c>
      <c r="DN127" s="423">
        <v>12783</v>
      </c>
      <c r="DO127" s="423">
        <v>45860</v>
      </c>
      <c r="DQ127" s="433">
        <f t="shared" si="6"/>
        <v>0.79477662855115572</v>
      </c>
      <c r="DR127" s="428">
        <f t="shared" si="7"/>
        <v>0.20522337144884428</v>
      </c>
      <c r="DS127" s="434">
        <f t="shared" si="8"/>
        <v>5.9056529918815833E-4</v>
      </c>
    </row>
    <row r="128" spans="2:123" ht="20.100000000000001" customHeight="1" x14ac:dyDescent="0.4">
      <c r="B128" s="11">
        <v>73</v>
      </c>
      <c r="C128" s="8" t="s">
        <v>341</v>
      </c>
      <c r="D128" s="422">
        <v>0</v>
      </c>
      <c r="E128" s="422">
        <v>0</v>
      </c>
      <c r="F128" s="422">
        <v>0</v>
      </c>
      <c r="G128" s="422">
        <v>30</v>
      </c>
      <c r="H128" s="422">
        <v>3</v>
      </c>
      <c r="I128" s="422">
        <v>23</v>
      </c>
      <c r="J128" s="422">
        <v>0</v>
      </c>
      <c r="K128" s="422">
        <v>28</v>
      </c>
      <c r="L128" s="422">
        <v>28</v>
      </c>
      <c r="M128" s="422">
        <v>9</v>
      </c>
      <c r="N128" s="422">
        <v>1</v>
      </c>
      <c r="O128" s="422">
        <v>31</v>
      </c>
      <c r="P128" s="422">
        <v>12</v>
      </c>
      <c r="Q128" s="422">
        <v>10</v>
      </c>
      <c r="R128" s="422">
        <v>0</v>
      </c>
      <c r="S128" s="422">
        <v>50</v>
      </c>
      <c r="T128" s="422">
        <v>25</v>
      </c>
      <c r="U128" s="422">
        <v>21</v>
      </c>
      <c r="V128" s="422">
        <v>60</v>
      </c>
      <c r="W128" s="422">
        <v>11</v>
      </c>
      <c r="X128" s="422">
        <v>105</v>
      </c>
      <c r="Y128" s="422">
        <v>133</v>
      </c>
      <c r="Z128" s="422">
        <v>52</v>
      </c>
      <c r="AA128" s="422">
        <v>50</v>
      </c>
      <c r="AB128" s="422">
        <v>85</v>
      </c>
      <c r="AC128" s="422">
        <v>2</v>
      </c>
      <c r="AD128" s="422">
        <v>5</v>
      </c>
      <c r="AE128" s="422">
        <v>43</v>
      </c>
      <c r="AF128" s="422">
        <v>9</v>
      </c>
      <c r="AG128" s="422">
        <v>14</v>
      </c>
      <c r="AH128" s="422">
        <v>0</v>
      </c>
      <c r="AI128" s="422">
        <v>26</v>
      </c>
      <c r="AJ128" s="422">
        <v>9</v>
      </c>
      <c r="AK128" s="422">
        <v>2</v>
      </c>
      <c r="AL128" s="422">
        <v>18</v>
      </c>
      <c r="AM128" s="422">
        <v>82</v>
      </c>
      <c r="AN128" s="422">
        <v>31</v>
      </c>
      <c r="AO128" s="422">
        <v>22</v>
      </c>
      <c r="AP128" s="422">
        <v>377</v>
      </c>
      <c r="AQ128" s="422">
        <v>74</v>
      </c>
      <c r="AR128" s="422">
        <v>19</v>
      </c>
      <c r="AS128" s="422">
        <v>299</v>
      </c>
      <c r="AT128" s="422">
        <v>43</v>
      </c>
      <c r="AU128" s="422">
        <v>4</v>
      </c>
      <c r="AV128" s="422">
        <v>15</v>
      </c>
      <c r="AW128" s="422">
        <v>52</v>
      </c>
      <c r="AX128" s="422">
        <v>94</v>
      </c>
      <c r="AY128" s="422">
        <v>17</v>
      </c>
      <c r="AZ128" s="422">
        <v>58</v>
      </c>
      <c r="BA128" s="422">
        <v>107</v>
      </c>
      <c r="BB128" s="422">
        <v>1</v>
      </c>
      <c r="BC128" s="422">
        <v>5</v>
      </c>
      <c r="BD128" s="422">
        <v>45</v>
      </c>
      <c r="BE128" s="422">
        <v>0</v>
      </c>
      <c r="BF128" s="422">
        <v>76</v>
      </c>
      <c r="BG128" s="422">
        <v>161</v>
      </c>
      <c r="BH128" s="422">
        <v>122</v>
      </c>
      <c r="BI128" s="422">
        <v>114</v>
      </c>
      <c r="BJ128" s="422">
        <v>36</v>
      </c>
      <c r="BK128" s="422">
        <v>7</v>
      </c>
      <c r="BL128" s="422">
        <v>75</v>
      </c>
      <c r="BM128" s="422">
        <v>280</v>
      </c>
      <c r="BN128" s="422">
        <v>6436</v>
      </c>
      <c r="BO128" s="422">
        <v>1128</v>
      </c>
      <c r="BP128" s="422">
        <v>463</v>
      </c>
      <c r="BQ128" s="422">
        <v>62</v>
      </c>
      <c r="BR128" s="422">
        <v>21</v>
      </c>
      <c r="BS128" s="422">
        <v>0</v>
      </c>
      <c r="BT128" s="422">
        <v>3</v>
      </c>
      <c r="BU128" s="422">
        <v>199</v>
      </c>
      <c r="BV128" s="422">
        <v>0</v>
      </c>
      <c r="BW128" s="422">
        <v>19</v>
      </c>
      <c r="BX128" s="422">
        <v>121</v>
      </c>
      <c r="BY128" s="422">
        <v>3</v>
      </c>
      <c r="BZ128" s="422">
        <v>9</v>
      </c>
      <c r="CA128" s="422">
        <v>48</v>
      </c>
      <c r="CB128" s="422">
        <v>503</v>
      </c>
      <c r="CC128" s="422">
        <v>377</v>
      </c>
      <c r="CD128" s="422">
        <v>316</v>
      </c>
      <c r="CE128" s="422">
        <v>692</v>
      </c>
      <c r="CF128" s="422">
        <v>32</v>
      </c>
      <c r="CG128" s="422">
        <v>1105</v>
      </c>
      <c r="CH128" s="422">
        <v>999</v>
      </c>
      <c r="CI128" s="422">
        <v>1477</v>
      </c>
      <c r="CJ128" s="422">
        <v>1585</v>
      </c>
      <c r="CK128" s="422">
        <v>546</v>
      </c>
      <c r="CL128" s="422">
        <v>5</v>
      </c>
      <c r="CM128" s="422">
        <v>22</v>
      </c>
      <c r="CN128" s="422">
        <v>50</v>
      </c>
      <c r="CO128" s="422">
        <v>281</v>
      </c>
      <c r="CP128" s="422">
        <v>444</v>
      </c>
      <c r="CQ128" s="422">
        <v>189</v>
      </c>
      <c r="CR128" s="422">
        <v>94</v>
      </c>
      <c r="CS128" s="422">
        <v>2209</v>
      </c>
      <c r="CT128" s="422">
        <v>76</v>
      </c>
      <c r="CU128" s="422">
        <v>173</v>
      </c>
      <c r="CV128" s="422">
        <v>104</v>
      </c>
      <c r="CW128" s="422">
        <v>215</v>
      </c>
      <c r="CX128" s="422">
        <v>143</v>
      </c>
      <c r="CY128" s="422">
        <v>2</v>
      </c>
      <c r="CZ128" s="422">
        <v>473</v>
      </c>
      <c r="DA128" s="423">
        <v>23735</v>
      </c>
      <c r="DB128" s="422">
        <v>238</v>
      </c>
      <c r="DC128" s="422">
        <v>29993</v>
      </c>
      <c r="DD128" s="422">
        <v>0</v>
      </c>
      <c r="DE128" s="422">
        <v>8</v>
      </c>
      <c r="DF128" s="422">
        <v>5</v>
      </c>
      <c r="DG128" s="422">
        <v>2</v>
      </c>
      <c r="DH128" s="423">
        <v>30246</v>
      </c>
      <c r="DI128" s="423">
        <v>53981</v>
      </c>
      <c r="DJ128" s="423">
        <v>17646</v>
      </c>
      <c r="DK128" s="423">
        <v>47892</v>
      </c>
      <c r="DL128" s="423">
        <v>71627</v>
      </c>
      <c r="DM128" s="423">
        <v>-44452</v>
      </c>
      <c r="DN128" s="423">
        <v>3440</v>
      </c>
      <c r="DO128" s="423">
        <v>27175</v>
      </c>
      <c r="DQ128" s="433">
        <f t="shared" si="6"/>
        <v>0.82347492636297959</v>
      </c>
      <c r="DR128" s="428">
        <f t="shared" si="7"/>
        <v>0.17652507363702041</v>
      </c>
      <c r="DS128" s="434">
        <f t="shared" si="8"/>
        <v>5.8612921967407128E-3</v>
      </c>
    </row>
    <row r="129" spans="2:123" ht="20.100000000000001" customHeight="1" x14ac:dyDescent="0.4">
      <c r="B129" s="11">
        <v>74</v>
      </c>
      <c r="C129" s="8" t="s">
        <v>342</v>
      </c>
      <c r="D129" s="422">
        <v>54</v>
      </c>
      <c r="E129" s="422">
        <v>34</v>
      </c>
      <c r="F129" s="422">
        <v>239</v>
      </c>
      <c r="G129" s="422">
        <v>11</v>
      </c>
      <c r="H129" s="422">
        <v>4</v>
      </c>
      <c r="I129" s="422">
        <v>71</v>
      </c>
      <c r="J129" s="422">
        <v>0</v>
      </c>
      <c r="K129" s="422">
        <v>7</v>
      </c>
      <c r="L129" s="422">
        <v>89</v>
      </c>
      <c r="M129" s="422">
        <v>454</v>
      </c>
      <c r="N129" s="422">
        <v>267</v>
      </c>
      <c r="O129" s="422">
        <v>339</v>
      </c>
      <c r="P129" s="422">
        <v>60</v>
      </c>
      <c r="Q129" s="422">
        <v>128</v>
      </c>
      <c r="R129" s="422">
        <v>0</v>
      </c>
      <c r="S129" s="422">
        <v>11</v>
      </c>
      <c r="T129" s="422">
        <v>90</v>
      </c>
      <c r="U129" s="422">
        <v>25</v>
      </c>
      <c r="V129" s="422">
        <v>209</v>
      </c>
      <c r="W129" s="422">
        <v>35</v>
      </c>
      <c r="X129" s="422">
        <v>99</v>
      </c>
      <c r="Y129" s="422">
        <v>143</v>
      </c>
      <c r="Z129" s="422">
        <v>398</v>
      </c>
      <c r="AA129" s="422">
        <v>46</v>
      </c>
      <c r="AB129" s="422">
        <v>42</v>
      </c>
      <c r="AC129" s="422">
        <v>1</v>
      </c>
      <c r="AD129" s="422">
        <v>7</v>
      </c>
      <c r="AE129" s="422">
        <v>292</v>
      </c>
      <c r="AF129" s="422">
        <v>20</v>
      </c>
      <c r="AG129" s="422">
        <v>42</v>
      </c>
      <c r="AH129" s="422">
        <v>0</v>
      </c>
      <c r="AI129" s="422">
        <v>14</v>
      </c>
      <c r="AJ129" s="422">
        <v>42</v>
      </c>
      <c r="AK129" s="422">
        <v>34</v>
      </c>
      <c r="AL129" s="422">
        <v>61</v>
      </c>
      <c r="AM129" s="422">
        <v>81</v>
      </c>
      <c r="AN129" s="422">
        <v>28</v>
      </c>
      <c r="AO129" s="422">
        <v>10</v>
      </c>
      <c r="AP129" s="422">
        <v>102</v>
      </c>
      <c r="AQ129" s="422">
        <v>42</v>
      </c>
      <c r="AR129" s="422">
        <v>21</v>
      </c>
      <c r="AS129" s="422">
        <v>198</v>
      </c>
      <c r="AT129" s="422">
        <v>26</v>
      </c>
      <c r="AU129" s="422">
        <v>3</v>
      </c>
      <c r="AV129" s="422">
        <v>6</v>
      </c>
      <c r="AW129" s="422">
        <v>72</v>
      </c>
      <c r="AX129" s="422">
        <v>36</v>
      </c>
      <c r="AY129" s="422">
        <v>11</v>
      </c>
      <c r="AZ129" s="422">
        <v>262</v>
      </c>
      <c r="BA129" s="422">
        <v>146</v>
      </c>
      <c r="BB129" s="422">
        <v>8</v>
      </c>
      <c r="BC129" s="422">
        <v>4</v>
      </c>
      <c r="BD129" s="422">
        <v>62</v>
      </c>
      <c r="BE129" s="422">
        <v>22</v>
      </c>
      <c r="BF129" s="422">
        <v>929</v>
      </c>
      <c r="BG129" s="422">
        <v>439</v>
      </c>
      <c r="BH129" s="422">
        <v>759</v>
      </c>
      <c r="BI129" s="422">
        <v>787</v>
      </c>
      <c r="BJ129" s="422">
        <v>183</v>
      </c>
      <c r="BK129" s="422">
        <v>83</v>
      </c>
      <c r="BL129" s="422">
        <v>24</v>
      </c>
      <c r="BM129" s="422">
        <v>16</v>
      </c>
      <c r="BN129" s="422">
        <v>121</v>
      </c>
      <c r="BO129" s="422">
        <v>146</v>
      </c>
      <c r="BP129" s="422">
        <v>46</v>
      </c>
      <c r="BQ129" s="422">
        <v>10</v>
      </c>
      <c r="BR129" s="422">
        <v>5</v>
      </c>
      <c r="BS129" s="422">
        <v>5</v>
      </c>
      <c r="BT129" s="422">
        <v>235</v>
      </c>
      <c r="BU129" s="422">
        <v>519</v>
      </c>
      <c r="BV129" s="422">
        <v>148</v>
      </c>
      <c r="BW129" s="422">
        <v>14</v>
      </c>
      <c r="BX129" s="422">
        <v>23</v>
      </c>
      <c r="BY129" s="422">
        <v>7</v>
      </c>
      <c r="BZ129" s="422">
        <v>3</v>
      </c>
      <c r="CA129" s="422">
        <v>15</v>
      </c>
      <c r="CB129" s="422">
        <v>223</v>
      </c>
      <c r="CC129" s="422">
        <v>15</v>
      </c>
      <c r="CD129" s="422">
        <v>8</v>
      </c>
      <c r="CE129" s="422">
        <v>49</v>
      </c>
      <c r="CF129" s="422">
        <v>1</v>
      </c>
      <c r="CG129" s="422">
        <v>79</v>
      </c>
      <c r="CH129" s="422">
        <v>121</v>
      </c>
      <c r="CI129" s="422">
        <v>73</v>
      </c>
      <c r="CJ129" s="422">
        <v>118</v>
      </c>
      <c r="CK129" s="422">
        <v>480</v>
      </c>
      <c r="CL129" s="422">
        <v>11</v>
      </c>
      <c r="CM129" s="422">
        <v>47</v>
      </c>
      <c r="CN129" s="422">
        <v>45</v>
      </c>
      <c r="CO129" s="422">
        <v>31</v>
      </c>
      <c r="CP129" s="422">
        <v>27</v>
      </c>
      <c r="CQ129" s="422">
        <v>56</v>
      </c>
      <c r="CR129" s="422">
        <v>163</v>
      </c>
      <c r="CS129" s="422">
        <v>111</v>
      </c>
      <c r="CT129" s="422">
        <v>47</v>
      </c>
      <c r="CU129" s="422">
        <v>497</v>
      </c>
      <c r="CV129" s="422">
        <v>19</v>
      </c>
      <c r="CW129" s="422">
        <v>19</v>
      </c>
      <c r="CX129" s="422">
        <v>28</v>
      </c>
      <c r="CY129" s="422">
        <v>82</v>
      </c>
      <c r="CZ129" s="422">
        <v>13</v>
      </c>
      <c r="DA129" s="423">
        <v>11388</v>
      </c>
      <c r="DB129" s="422">
        <v>104</v>
      </c>
      <c r="DC129" s="422">
        <v>4032</v>
      </c>
      <c r="DD129" s="422">
        <v>0</v>
      </c>
      <c r="DE129" s="422">
        <v>153</v>
      </c>
      <c r="DF129" s="422">
        <v>66</v>
      </c>
      <c r="DG129" s="422">
        <v>56</v>
      </c>
      <c r="DH129" s="423">
        <v>4411</v>
      </c>
      <c r="DI129" s="423">
        <v>15799</v>
      </c>
      <c r="DJ129" s="423">
        <v>1443</v>
      </c>
      <c r="DK129" s="423">
        <v>5854</v>
      </c>
      <c r="DL129" s="423">
        <v>17242</v>
      </c>
      <c r="DM129" s="423">
        <v>-15799</v>
      </c>
      <c r="DN129" s="423">
        <v>-9945</v>
      </c>
      <c r="DO129" s="423">
        <v>1443</v>
      </c>
      <c r="DQ129" s="433">
        <f t="shared" si="6"/>
        <v>1</v>
      </c>
      <c r="DR129" s="428">
        <f t="shared" si="7"/>
        <v>0</v>
      </c>
      <c r="DS129" s="434">
        <f t="shared" si="8"/>
        <v>7.8794152426428011E-4</v>
      </c>
    </row>
    <row r="130" spans="2:123" ht="20.100000000000001" customHeight="1" x14ac:dyDescent="0.4">
      <c r="B130" s="11">
        <v>75</v>
      </c>
      <c r="C130" s="8" t="s">
        <v>343</v>
      </c>
      <c r="D130" s="422">
        <v>80</v>
      </c>
      <c r="E130" s="422">
        <v>90</v>
      </c>
      <c r="F130" s="422">
        <v>421</v>
      </c>
      <c r="G130" s="422">
        <v>23</v>
      </c>
      <c r="H130" s="422">
        <v>10</v>
      </c>
      <c r="I130" s="422">
        <v>164</v>
      </c>
      <c r="J130" s="422">
        <v>0</v>
      </c>
      <c r="K130" s="422">
        <v>9</v>
      </c>
      <c r="L130" s="422">
        <v>255</v>
      </c>
      <c r="M130" s="422">
        <v>1104</v>
      </c>
      <c r="N130" s="422">
        <v>790</v>
      </c>
      <c r="O130" s="422">
        <v>753</v>
      </c>
      <c r="P130" s="422">
        <v>163</v>
      </c>
      <c r="Q130" s="422">
        <v>1409</v>
      </c>
      <c r="R130" s="422">
        <v>0</v>
      </c>
      <c r="S130" s="422">
        <v>31</v>
      </c>
      <c r="T130" s="422">
        <v>139</v>
      </c>
      <c r="U130" s="422">
        <v>37</v>
      </c>
      <c r="V130" s="422">
        <v>621</v>
      </c>
      <c r="W130" s="422">
        <v>65</v>
      </c>
      <c r="X130" s="422">
        <v>155</v>
      </c>
      <c r="Y130" s="422">
        <v>209</v>
      </c>
      <c r="Z130" s="422">
        <v>3407</v>
      </c>
      <c r="AA130" s="422">
        <v>140</v>
      </c>
      <c r="AB130" s="422">
        <v>103</v>
      </c>
      <c r="AC130" s="422">
        <v>7</v>
      </c>
      <c r="AD130" s="422">
        <v>24</v>
      </c>
      <c r="AE130" s="422">
        <v>318</v>
      </c>
      <c r="AF130" s="422">
        <v>64</v>
      </c>
      <c r="AG130" s="422">
        <v>90</v>
      </c>
      <c r="AH130" s="422">
        <v>0</v>
      </c>
      <c r="AI130" s="422">
        <v>43</v>
      </c>
      <c r="AJ130" s="422">
        <v>77</v>
      </c>
      <c r="AK130" s="422">
        <v>65</v>
      </c>
      <c r="AL130" s="422">
        <v>333</v>
      </c>
      <c r="AM130" s="422">
        <v>182</v>
      </c>
      <c r="AN130" s="422">
        <v>81</v>
      </c>
      <c r="AO130" s="422">
        <v>23</v>
      </c>
      <c r="AP130" s="422">
        <v>238</v>
      </c>
      <c r="AQ130" s="422">
        <v>99</v>
      </c>
      <c r="AR130" s="422">
        <v>51</v>
      </c>
      <c r="AS130" s="422">
        <v>470</v>
      </c>
      <c r="AT130" s="422">
        <v>86</v>
      </c>
      <c r="AU130" s="422">
        <v>6</v>
      </c>
      <c r="AV130" s="422">
        <v>13</v>
      </c>
      <c r="AW130" s="422">
        <v>247</v>
      </c>
      <c r="AX130" s="422">
        <v>84</v>
      </c>
      <c r="AY130" s="422">
        <v>27</v>
      </c>
      <c r="AZ130" s="422">
        <v>355</v>
      </c>
      <c r="BA130" s="422">
        <v>274</v>
      </c>
      <c r="BB130" s="422">
        <v>17</v>
      </c>
      <c r="BC130" s="422">
        <v>5</v>
      </c>
      <c r="BD130" s="422">
        <v>125</v>
      </c>
      <c r="BE130" s="422">
        <v>381</v>
      </c>
      <c r="BF130" s="422">
        <v>1043</v>
      </c>
      <c r="BG130" s="422">
        <v>515</v>
      </c>
      <c r="BH130" s="422">
        <v>1024</v>
      </c>
      <c r="BI130" s="422">
        <v>964</v>
      </c>
      <c r="BJ130" s="422">
        <v>1583</v>
      </c>
      <c r="BK130" s="422">
        <v>804</v>
      </c>
      <c r="BL130" s="422">
        <v>46</v>
      </c>
      <c r="BM130" s="422">
        <v>30</v>
      </c>
      <c r="BN130" s="422">
        <v>259</v>
      </c>
      <c r="BO130" s="422">
        <v>323</v>
      </c>
      <c r="BP130" s="422">
        <v>106</v>
      </c>
      <c r="BQ130" s="422">
        <v>31</v>
      </c>
      <c r="BR130" s="422">
        <v>9</v>
      </c>
      <c r="BS130" s="422">
        <v>5</v>
      </c>
      <c r="BT130" s="422">
        <v>12</v>
      </c>
      <c r="BU130" s="422">
        <v>121</v>
      </c>
      <c r="BV130" s="422">
        <v>188</v>
      </c>
      <c r="BW130" s="422">
        <v>12</v>
      </c>
      <c r="BX130" s="422">
        <v>26</v>
      </c>
      <c r="BY130" s="422">
        <v>0</v>
      </c>
      <c r="BZ130" s="422">
        <v>5</v>
      </c>
      <c r="CA130" s="422">
        <v>36</v>
      </c>
      <c r="CB130" s="422">
        <v>3</v>
      </c>
      <c r="CC130" s="422">
        <v>58</v>
      </c>
      <c r="CD130" s="422">
        <v>56</v>
      </c>
      <c r="CE130" s="422">
        <v>127</v>
      </c>
      <c r="CF130" s="422">
        <v>4</v>
      </c>
      <c r="CG130" s="422">
        <v>145</v>
      </c>
      <c r="CH130" s="422">
        <v>4958</v>
      </c>
      <c r="CI130" s="422">
        <v>169</v>
      </c>
      <c r="CJ130" s="422">
        <v>245</v>
      </c>
      <c r="CK130" s="422">
        <v>470</v>
      </c>
      <c r="CL130" s="422">
        <v>25</v>
      </c>
      <c r="CM130" s="422">
        <v>92</v>
      </c>
      <c r="CN130" s="422">
        <v>77</v>
      </c>
      <c r="CO130" s="422">
        <v>54</v>
      </c>
      <c r="CP130" s="422">
        <v>45</v>
      </c>
      <c r="CQ130" s="422">
        <v>25</v>
      </c>
      <c r="CR130" s="422">
        <v>222</v>
      </c>
      <c r="CS130" s="422">
        <v>168</v>
      </c>
      <c r="CT130" s="422">
        <v>77</v>
      </c>
      <c r="CU130" s="422">
        <v>940</v>
      </c>
      <c r="CV130" s="422">
        <v>28</v>
      </c>
      <c r="CW130" s="422">
        <v>32</v>
      </c>
      <c r="CX130" s="422">
        <v>41</v>
      </c>
      <c r="CY130" s="422">
        <v>105</v>
      </c>
      <c r="CZ130" s="422">
        <v>19</v>
      </c>
      <c r="DA130" s="423">
        <v>29290</v>
      </c>
      <c r="DB130" s="422">
        <v>162</v>
      </c>
      <c r="DC130" s="422">
        <v>3844</v>
      </c>
      <c r="DD130" s="422">
        <v>6</v>
      </c>
      <c r="DE130" s="422">
        <v>136</v>
      </c>
      <c r="DF130" s="422">
        <v>707</v>
      </c>
      <c r="DG130" s="422">
        <v>103</v>
      </c>
      <c r="DH130" s="423">
        <v>4958</v>
      </c>
      <c r="DI130" s="423">
        <v>34248</v>
      </c>
      <c r="DJ130" s="423">
        <v>11668</v>
      </c>
      <c r="DK130" s="423">
        <v>16626</v>
      </c>
      <c r="DL130" s="423">
        <v>45916</v>
      </c>
      <c r="DM130" s="423">
        <v>-16596</v>
      </c>
      <c r="DN130" s="423">
        <v>30</v>
      </c>
      <c r="DO130" s="423">
        <v>29320</v>
      </c>
      <c r="DQ130" s="433">
        <f t="shared" si="6"/>
        <v>0.48458304134548003</v>
      </c>
      <c r="DR130" s="428">
        <f t="shared" si="7"/>
        <v>0.51541695865451997</v>
      </c>
      <c r="DS130" s="434">
        <f t="shared" si="8"/>
        <v>7.5120218731941787E-4</v>
      </c>
    </row>
    <row r="131" spans="2:123" ht="20.100000000000001" customHeight="1" x14ac:dyDescent="0.4">
      <c r="B131" s="11">
        <v>76</v>
      </c>
      <c r="C131" s="8" t="s">
        <v>910</v>
      </c>
      <c r="D131" s="422">
        <v>0</v>
      </c>
      <c r="E131" s="422">
        <v>1</v>
      </c>
      <c r="F131" s="422">
        <v>0</v>
      </c>
      <c r="G131" s="422">
        <v>1</v>
      </c>
      <c r="H131" s="422">
        <v>0</v>
      </c>
      <c r="I131" s="422">
        <v>151</v>
      </c>
      <c r="J131" s="422">
        <v>0</v>
      </c>
      <c r="K131" s="422">
        <v>2</v>
      </c>
      <c r="L131" s="422">
        <v>93</v>
      </c>
      <c r="M131" s="422">
        <v>75</v>
      </c>
      <c r="N131" s="422">
        <v>4</v>
      </c>
      <c r="O131" s="422">
        <v>81</v>
      </c>
      <c r="P131" s="422">
        <v>72</v>
      </c>
      <c r="Q131" s="422">
        <v>59</v>
      </c>
      <c r="R131" s="422">
        <v>0</v>
      </c>
      <c r="S131" s="422">
        <v>4</v>
      </c>
      <c r="T131" s="422">
        <v>39</v>
      </c>
      <c r="U131" s="422">
        <v>15</v>
      </c>
      <c r="V131" s="422">
        <v>505</v>
      </c>
      <c r="W131" s="422">
        <v>2</v>
      </c>
      <c r="X131" s="422">
        <v>115</v>
      </c>
      <c r="Y131" s="422">
        <v>146</v>
      </c>
      <c r="Z131" s="422">
        <v>2</v>
      </c>
      <c r="AA131" s="422">
        <v>142</v>
      </c>
      <c r="AB131" s="422">
        <v>36</v>
      </c>
      <c r="AC131" s="422">
        <v>1</v>
      </c>
      <c r="AD131" s="422">
        <v>56</v>
      </c>
      <c r="AE131" s="422">
        <v>1</v>
      </c>
      <c r="AF131" s="422">
        <v>63</v>
      </c>
      <c r="AG131" s="422">
        <v>10</v>
      </c>
      <c r="AH131" s="422">
        <v>0</v>
      </c>
      <c r="AI131" s="422">
        <v>151</v>
      </c>
      <c r="AJ131" s="422">
        <v>7</v>
      </c>
      <c r="AK131" s="422">
        <v>9</v>
      </c>
      <c r="AL131" s="422">
        <v>71</v>
      </c>
      <c r="AM131" s="422">
        <v>7</v>
      </c>
      <c r="AN131" s="422">
        <v>33</v>
      </c>
      <c r="AO131" s="422">
        <v>7</v>
      </c>
      <c r="AP131" s="422">
        <v>83</v>
      </c>
      <c r="AQ131" s="422">
        <v>71</v>
      </c>
      <c r="AR131" s="422">
        <v>19</v>
      </c>
      <c r="AS131" s="422">
        <v>460</v>
      </c>
      <c r="AT131" s="422">
        <v>120</v>
      </c>
      <c r="AU131" s="422">
        <v>1</v>
      </c>
      <c r="AV131" s="422">
        <v>9</v>
      </c>
      <c r="AW131" s="422">
        <v>152</v>
      </c>
      <c r="AX131" s="422">
        <v>19</v>
      </c>
      <c r="AY131" s="422">
        <v>35</v>
      </c>
      <c r="AZ131" s="422">
        <v>25</v>
      </c>
      <c r="BA131" s="422">
        <v>208</v>
      </c>
      <c r="BB131" s="422">
        <v>3</v>
      </c>
      <c r="BC131" s="422">
        <v>1</v>
      </c>
      <c r="BD131" s="422">
        <v>89</v>
      </c>
      <c r="BE131" s="422">
        <v>6</v>
      </c>
      <c r="BF131" s="422">
        <v>0</v>
      </c>
      <c r="BG131" s="422">
        <v>0</v>
      </c>
      <c r="BH131" s="422">
        <v>15</v>
      </c>
      <c r="BI131" s="422">
        <v>0</v>
      </c>
      <c r="BJ131" s="422">
        <v>0</v>
      </c>
      <c r="BK131" s="422">
        <v>0</v>
      </c>
      <c r="BL131" s="422">
        <v>0</v>
      </c>
      <c r="BM131" s="422">
        <v>0</v>
      </c>
      <c r="BN131" s="422">
        <v>9275</v>
      </c>
      <c r="BO131" s="422">
        <v>520</v>
      </c>
      <c r="BP131" s="422">
        <v>2</v>
      </c>
      <c r="BQ131" s="422">
        <v>0</v>
      </c>
      <c r="BR131" s="422">
        <v>0</v>
      </c>
      <c r="BS131" s="422">
        <v>0</v>
      </c>
      <c r="BT131" s="422">
        <v>2957</v>
      </c>
      <c r="BU131" s="422">
        <v>12883</v>
      </c>
      <c r="BV131" s="422">
        <v>25396</v>
      </c>
      <c r="BW131" s="422">
        <v>1932</v>
      </c>
      <c r="BX131" s="422">
        <v>7208</v>
      </c>
      <c r="BY131" s="422">
        <v>59</v>
      </c>
      <c r="BZ131" s="422">
        <v>303</v>
      </c>
      <c r="CA131" s="422">
        <v>2416</v>
      </c>
      <c r="CB131" s="422">
        <v>0</v>
      </c>
      <c r="CC131" s="422">
        <v>0</v>
      </c>
      <c r="CD131" s="422">
        <v>0</v>
      </c>
      <c r="CE131" s="422">
        <v>0</v>
      </c>
      <c r="CF131" s="422">
        <v>0</v>
      </c>
      <c r="CG131" s="422">
        <v>159</v>
      </c>
      <c r="CH131" s="422">
        <v>246</v>
      </c>
      <c r="CI131" s="422">
        <v>0</v>
      </c>
      <c r="CJ131" s="422">
        <v>8</v>
      </c>
      <c r="CK131" s="422">
        <v>0</v>
      </c>
      <c r="CL131" s="422">
        <v>0</v>
      </c>
      <c r="CM131" s="422">
        <v>0</v>
      </c>
      <c r="CN131" s="422">
        <v>0</v>
      </c>
      <c r="CO131" s="422">
        <v>0</v>
      </c>
      <c r="CP131" s="422">
        <v>1295</v>
      </c>
      <c r="CQ131" s="422">
        <v>0</v>
      </c>
      <c r="CR131" s="422">
        <v>0</v>
      </c>
      <c r="CS131" s="422">
        <v>0</v>
      </c>
      <c r="CT131" s="422">
        <v>6922</v>
      </c>
      <c r="CU131" s="422">
        <v>1502</v>
      </c>
      <c r="CV131" s="422">
        <v>0</v>
      </c>
      <c r="CW131" s="422">
        <v>368</v>
      </c>
      <c r="CX131" s="422">
        <v>0</v>
      </c>
      <c r="CY131" s="422">
        <v>0</v>
      </c>
      <c r="CZ131" s="422">
        <v>1623</v>
      </c>
      <c r="DA131" s="423">
        <v>78351</v>
      </c>
      <c r="DB131" s="422">
        <v>86</v>
      </c>
      <c r="DC131" s="422">
        <v>39664</v>
      </c>
      <c r="DD131" s="422">
        <v>790</v>
      </c>
      <c r="DE131" s="422">
        <v>0</v>
      </c>
      <c r="DF131" s="422">
        <v>0</v>
      </c>
      <c r="DG131" s="422">
        <v>0</v>
      </c>
      <c r="DH131" s="423">
        <v>40540</v>
      </c>
      <c r="DI131" s="423">
        <v>118891</v>
      </c>
      <c r="DJ131" s="423">
        <v>58123</v>
      </c>
      <c r="DK131" s="423">
        <v>98663</v>
      </c>
      <c r="DL131" s="423">
        <v>177014</v>
      </c>
      <c r="DM131" s="423">
        <v>-53776</v>
      </c>
      <c r="DN131" s="423">
        <v>44887</v>
      </c>
      <c r="DO131" s="423">
        <v>123238</v>
      </c>
      <c r="DQ131" s="433">
        <f t="shared" si="6"/>
        <v>0.45231346359270258</v>
      </c>
      <c r="DR131" s="428">
        <f t="shared" si="7"/>
        <v>0.54768653640729736</v>
      </c>
      <c r="DS131" s="434">
        <f t="shared" si="8"/>
        <v>7.7512184073458348E-3</v>
      </c>
    </row>
    <row r="132" spans="2:123" ht="20.100000000000001" customHeight="1" x14ac:dyDescent="0.4">
      <c r="B132" s="11">
        <v>77</v>
      </c>
      <c r="C132" s="8" t="s">
        <v>353</v>
      </c>
      <c r="D132" s="422">
        <v>4</v>
      </c>
      <c r="E132" s="422">
        <v>5</v>
      </c>
      <c r="F132" s="422">
        <v>12</v>
      </c>
      <c r="G132" s="422">
        <v>8</v>
      </c>
      <c r="H132" s="422">
        <v>2</v>
      </c>
      <c r="I132" s="422">
        <v>18</v>
      </c>
      <c r="J132" s="422">
        <v>0</v>
      </c>
      <c r="K132" s="422">
        <v>9</v>
      </c>
      <c r="L132" s="422">
        <v>7</v>
      </c>
      <c r="M132" s="422">
        <v>24</v>
      </c>
      <c r="N132" s="422">
        <v>1</v>
      </c>
      <c r="O132" s="422">
        <v>26</v>
      </c>
      <c r="P132" s="422">
        <v>9</v>
      </c>
      <c r="Q132" s="422">
        <v>2</v>
      </c>
      <c r="R132" s="422">
        <v>0</v>
      </c>
      <c r="S132" s="422">
        <v>3</v>
      </c>
      <c r="T132" s="422">
        <v>5</v>
      </c>
      <c r="U132" s="422">
        <v>3</v>
      </c>
      <c r="V132" s="422">
        <v>23</v>
      </c>
      <c r="W132" s="422">
        <v>4</v>
      </c>
      <c r="X132" s="422">
        <v>16</v>
      </c>
      <c r="Y132" s="422">
        <v>24</v>
      </c>
      <c r="Z132" s="422">
        <v>13</v>
      </c>
      <c r="AA132" s="422">
        <v>13</v>
      </c>
      <c r="AB132" s="422">
        <v>7</v>
      </c>
      <c r="AC132" s="422">
        <v>0</v>
      </c>
      <c r="AD132" s="422">
        <v>2</v>
      </c>
      <c r="AE132" s="422">
        <v>9</v>
      </c>
      <c r="AF132" s="422">
        <v>2</v>
      </c>
      <c r="AG132" s="422">
        <v>5</v>
      </c>
      <c r="AH132" s="422">
        <v>0</v>
      </c>
      <c r="AI132" s="422">
        <v>7</v>
      </c>
      <c r="AJ132" s="422">
        <v>1</v>
      </c>
      <c r="AK132" s="422">
        <v>1</v>
      </c>
      <c r="AL132" s="422">
        <v>4</v>
      </c>
      <c r="AM132" s="422">
        <v>15</v>
      </c>
      <c r="AN132" s="422">
        <v>6</v>
      </c>
      <c r="AO132" s="422">
        <v>2</v>
      </c>
      <c r="AP132" s="422">
        <v>33</v>
      </c>
      <c r="AQ132" s="422">
        <v>8</v>
      </c>
      <c r="AR132" s="422">
        <v>2</v>
      </c>
      <c r="AS132" s="422">
        <v>24</v>
      </c>
      <c r="AT132" s="422">
        <v>6</v>
      </c>
      <c r="AU132" s="422">
        <v>0</v>
      </c>
      <c r="AV132" s="422">
        <v>3</v>
      </c>
      <c r="AW132" s="422">
        <v>8</v>
      </c>
      <c r="AX132" s="422">
        <v>10</v>
      </c>
      <c r="AY132" s="422">
        <v>1</v>
      </c>
      <c r="AZ132" s="422">
        <v>4</v>
      </c>
      <c r="BA132" s="422">
        <v>11</v>
      </c>
      <c r="BB132" s="422">
        <v>0</v>
      </c>
      <c r="BC132" s="422">
        <v>2</v>
      </c>
      <c r="BD132" s="422">
        <v>10</v>
      </c>
      <c r="BE132" s="422">
        <v>12</v>
      </c>
      <c r="BF132" s="422">
        <v>193</v>
      </c>
      <c r="BG132" s="422">
        <v>322</v>
      </c>
      <c r="BH132" s="422">
        <v>340</v>
      </c>
      <c r="BI132" s="422">
        <v>273</v>
      </c>
      <c r="BJ132" s="422">
        <v>128</v>
      </c>
      <c r="BK132" s="422">
        <v>99</v>
      </c>
      <c r="BL132" s="422">
        <v>115</v>
      </c>
      <c r="BM132" s="422">
        <v>54</v>
      </c>
      <c r="BN132" s="422">
        <v>1220</v>
      </c>
      <c r="BO132" s="422">
        <v>1286</v>
      </c>
      <c r="BP132" s="422">
        <v>3107</v>
      </c>
      <c r="BQ132" s="422">
        <v>97</v>
      </c>
      <c r="BR132" s="422">
        <v>161</v>
      </c>
      <c r="BS132" s="422">
        <v>0</v>
      </c>
      <c r="BT132" s="422">
        <v>57</v>
      </c>
      <c r="BU132" s="422">
        <v>53</v>
      </c>
      <c r="BV132" s="422">
        <v>0</v>
      </c>
      <c r="BW132" s="422">
        <v>65</v>
      </c>
      <c r="BX132" s="422">
        <v>15</v>
      </c>
      <c r="BY132" s="422">
        <v>2</v>
      </c>
      <c r="BZ132" s="422">
        <v>29</v>
      </c>
      <c r="CA132" s="422">
        <v>173</v>
      </c>
      <c r="CB132" s="422">
        <v>379</v>
      </c>
      <c r="CC132" s="422">
        <v>1897</v>
      </c>
      <c r="CD132" s="422">
        <v>170</v>
      </c>
      <c r="CE132" s="422">
        <v>146</v>
      </c>
      <c r="CF132" s="422">
        <v>31</v>
      </c>
      <c r="CG132" s="422">
        <v>191</v>
      </c>
      <c r="CH132" s="422">
        <v>4384</v>
      </c>
      <c r="CI132" s="422">
        <v>481</v>
      </c>
      <c r="CJ132" s="422">
        <v>1652</v>
      </c>
      <c r="CK132" s="422">
        <v>237</v>
      </c>
      <c r="CL132" s="422">
        <v>190</v>
      </c>
      <c r="CM132" s="422">
        <v>732</v>
      </c>
      <c r="CN132" s="422">
        <v>209</v>
      </c>
      <c r="CO132" s="422">
        <v>362</v>
      </c>
      <c r="CP132" s="422">
        <v>125</v>
      </c>
      <c r="CQ132" s="422">
        <v>14</v>
      </c>
      <c r="CR132" s="422">
        <v>209</v>
      </c>
      <c r="CS132" s="422">
        <v>790</v>
      </c>
      <c r="CT132" s="422">
        <v>121</v>
      </c>
      <c r="CU132" s="422">
        <v>468</v>
      </c>
      <c r="CV132" s="422">
        <v>102</v>
      </c>
      <c r="CW132" s="422">
        <v>75</v>
      </c>
      <c r="CX132" s="422">
        <v>253</v>
      </c>
      <c r="CY132" s="422">
        <v>0</v>
      </c>
      <c r="CZ132" s="422">
        <v>50</v>
      </c>
      <c r="DA132" s="423">
        <v>21483</v>
      </c>
      <c r="DB132" s="422">
        <v>206</v>
      </c>
      <c r="DC132" s="422">
        <v>2781</v>
      </c>
      <c r="DD132" s="422">
        <v>0</v>
      </c>
      <c r="DE132" s="422">
        <v>0</v>
      </c>
      <c r="DF132" s="422">
        <v>0</v>
      </c>
      <c r="DG132" s="422">
        <v>0</v>
      </c>
      <c r="DH132" s="423">
        <v>2987</v>
      </c>
      <c r="DI132" s="423">
        <v>24470</v>
      </c>
      <c r="DJ132" s="423">
        <v>703</v>
      </c>
      <c r="DK132" s="423">
        <v>3690</v>
      </c>
      <c r="DL132" s="423">
        <v>25173</v>
      </c>
      <c r="DM132" s="423">
        <v>-3543</v>
      </c>
      <c r="DN132" s="423">
        <v>147</v>
      </c>
      <c r="DO132" s="423">
        <v>21630</v>
      </c>
      <c r="DQ132" s="433">
        <f t="shared" si="6"/>
        <v>0.14478953821005314</v>
      </c>
      <c r="DR132" s="428">
        <f t="shared" si="7"/>
        <v>0.85521046178994686</v>
      </c>
      <c r="DS132" s="434">
        <f t="shared" si="8"/>
        <v>5.4346859597692533E-4</v>
      </c>
    </row>
    <row r="133" spans="2:123" ht="20.100000000000001" customHeight="1" x14ac:dyDescent="0.4">
      <c r="B133" s="11">
        <v>78</v>
      </c>
      <c r="C133" s="8" t="s">
        <v>911</v>
      </c>
      <c r="D133" s="422">
        <v>5</v>
      </c>
      <c r="E133" s="422">
        <v>11</v>
      </c>
      <c r="F133" s="422">
        <v>17</v>
      </c>
      <c r="G133" s="422">
        <v>47</v>
      </c>
      <c r="H133" s="422">
        <v>8</v>
      </c>
      <c r="I133" s="422">
        <v>205</v>
      </c>
      <c r="J133" s="422">
        <v>0</v>
      </c>
      <c r="K133" s="422">
        <v>32</v>
      </c>
      <c r="L133" s="422">
        <v>36</v>
      </c>
      <c r="M133" s="422">
        <v>196</v>
      </c>
      <c r="N133" s="422">
        <v>10</v>
      </c>
      <c r="O133" s="422">
        <v>152</v>
      </c>
      <c r="P133" s="422">
        <v>26</v>
      </c>
      <c r="Q133" s="422">
        <v>14</v>
      </c>
      <c r="R133" s="422">
        <v>0</v>
      </c>
      <c r="S133" s="422">
        <v>20</v>
      </c>
      <c r="T133" s="422">
        <v>31</v>
      </c>
      <c r="U133" s="422">
        <v>18</v>
      </c>
      <c r="V133" s="422">
        <v>81</v>
      </c>
      <c r="W133" s="422">
        <v>18</v>
      </c>
      <c r="X133" s="422">
        <v>102</v>
      </c>
      <c r="Y133" s="422">
        <v>310</v>
      </c>
      <c r="Z133" s="422">
        <v>55</v>
      </c>
      <c r="AA133" s="422">
        <v>45</v>
      </c>
      <c r="AB133" s="422">
        <v>61</v>
      </c>
      <c r="AC133" s="422">
        <v>2</v>
      </c>
      <c r="AD133" s="422">
        <v>5</v>
      </c>
      <c r="AE133" s="422">
        <v>49</v>
      </c>
      <c r="AF133" s="422">
        <v>16</v>
      </c>
      <c r="AG133" s="422">
        <v>21</v>
      </c>
      <c r="AH133" s="422">
        <v>0</v>
      </c>
      <c r="AI133" s="422">
        <v>19</v>
      </c>
      <c r="AJ133" s="422">
        <v>5</v>
      </c>
      <c r="AK133" s="422">
        <v>7</v>
      </c>
      <c r="AL133" s="422">
        <v>23</v>
      </c>
      <c r="AM133" s="422">
        <v>55</v>
      </c>
      <c r="AN133" s="422">
        <v>29</v>
      </c>
      <c r="AO133" s="422">
        <v>22</v>
      </c>
      <c r="AP133" s="422">
        <v>208</v>
      </c>
      <c r="AQ133" s="422">
        <v>44</v>
      </c>
      <c r="AR133" s="422">
        <v>13</v>
      </c>
      <c r="AS133" s="422">
        <v>176</v>
      </c>
      <c r="AT133" s="422">
        <v>34</v>
      </c>
      <c r="AU133" s="422">
        <v>4</v>
      </c>
      <c r="AV133" s="422">
        <v>18</v>
      </c>
      <c r="AW133" s="422">
        <v>47</v>
      </c>
      <c r="AX133" s="422">
        <v>78</v>
      </c>
      <c r="AY133" s="422">
        <v>7</v>
      </c>
      <c r="AZ133" s="422">
        <v>41</v>
      </c>
      <c r="BA133" s="422">
        <v>78</v>
      </c>
      <c r="BB133" s="422">
        <v>6</v>
      </c>
      <c r="BC133" s="422">
        <v>11</v>
      </c>
      <c r="BD133" s="422">
        <v>59</v>
      </c>
      <c r="BE133" s="422">
        <v>4</v>
      </c>
      <c r="BF133" s="422">
        <v>409</v>
      </c>
      <c r="BG133" s="422">
        <v>5532</v>
      </c>
      <c r="BH133" s="422">
        <v>3081</v>
      </c>
      <c r="BI133" s="422">
        <v>2368</v>
      </c>
      <c r="BJ133" s="422">
        <v>47</v>
      </c>
      <c r="BK133" s="422">
        <v>31</v>
      </c>
      <c r="BL133" s="422">
        <v>184</v>
      </c>
      <c r="BM133" s="422">
        <v>259</v>
      </c>
      <c r="BN133" s="422">
        <v>14558</v>
      </c>
      <c r="BO133" s="422">
        <v>9914</v>
      </c>
      <c r="BP133" s="422">
        <v>5336</v>
      </c>
      <c r="BQ133" s="422">
        <v>1108</v>
      </c>
      <c r="BR133" s="422">
        <v>952</v>
      </c>
      <c r="BS133" s="422">
        <v>0</v>
      </c>
      <c r="BT133" s="422">
        <v>232</v>
      </c>
      <c r="BU133" s="422">
        <v>1012</v>
      </c>
      <c r="BV133" s="422">
        <v>0</v>
      </c>
      <c r="BW133" s="422">
        <v>472</v>
      </c>
      <c r="BX133" s="422">
        <v>58</v>
      </c>
      <c r="BY133" s="422">
        <v>4</v>
      </c>
      <c r="BZ133" s="422">
        <v>39</v>
      </c>
      <c r="CA133" s="422">
        <v>246</v>
      </c>
      <c r="CB133" s="422">
        <v>68</v>
      </c>
      <c r="CC133" s="422">
        <v>45297</v>
      </c>
      <c r="CD133" s="422">
        <v>3986</v>
      </c>
      <c r="CE133" s="422">
        <v>587</v>
      </c>
      <c r="CF133" s="422">
        <v>550</v>
      </c>
      <c r="CG133" s="422">
        <v>1106</v>
      </c>
      <c r="CH133" s="422">
        <v>7863</v>
      </c>
      <c r="CI133" s="422">
        <v>280</v>
      </c>
      <c r="CJ133" s="422">
        <v>4286</v>
      </c>
      <c r="CK133" s="422">
        <v>1265</v>
      </c>
      <c r="CL133" s="422">
        <v>180</v>
      </c>
      <c r="CM133" s="422">
        <v>1499</v>
      </c>
      <c r="CN133" s="422">
        <v>350</v>
      </c>
      <c r="CO133" s="422">
        <v>997</v>
      </c>
      <c r="CP133" s="422">
        <v>284</v>
      </c>
      <c r="CQ133" s="422">
        <v>437</v>
      </c>
      <c r="CR133" s="422">
        <v>619</v>
      </c>
      <c r="CS133" s="422">
        <v>2580</v>
      </c>
      <c r="CT133" s="422">
        <v>577</v>
      </c>
      <c r="CU133" s="422">
        <v>2822</v>
      </c>
      <c r="CV133" s="422">
        <v>552</v>
      </c>
      <c r="CW133" s="422">
        <v>242</v>
      </c>
      <c r="CX133" s="422">
        <v>353</v>
      </c>
      <c r="CY133" s="422">
        <v>0</v>
      </c>
      <c r="CZ133" s="422">
        <v>4054</v>
      </c>
      <c r="DA133" s="423">
        <v>129257</v>
      </c>
      <c r="DB133" s="422">
        <v>1655</v>
      </c>
      <c r="DC133" s="422">
        <v>147696</v>
      </c>
      <c r="DD133" s="422">
        <v>0</v>
      </c>
      <c r="DE133" s="422">
        <v>0</v>
      </c>
      <c r="DF133" s="422">
        <v>0</v>
      </c>
      <c r="DG133" s="422">
        <v>0</v>
      </c>
      <c r="DH133" s="423">
        <v>149351</v>
      </c>
      <c r="DI133" s="423">
        <v>278608</v>
      </c>
      <c r="DJ133" s="423">
        <v>8572</v>
      </c>
      <c r="DK133" s="423">
        <v>157923</v>
      </c>
      <c r="DL133" s="423">
        <v>287180</v>
      </c>
      <c r="DM133" s="423">
        <v>-31122</v>
      </c>
      <c r="DN133" s="423">
        <v>126801</v>
      </c>
      <c r="DO133" s="423">
        <v>256058</v>
      </c>
      <c r="DQ133" s="433">
        <f t="shared" si="6"/>
        <v>0.11170533509446964</v>
      </c>
      <c r="DR133" s="428">
        <f t="shared" si="7"/>
        <v>0.88829466490553033</v>
      </c>
      <c r="DS133" s="434">
        <f t="shared" si="8"/>
        <v>2.8863048454299881E-2</v>
      </c>
    </row>
    <row r="134" spans="2:123" ht="20.100000000000001" customHeight="1" x14ac:dyDescent="0.4">
      <c r="B134" s="11">
        <v>79</v>
      </c>
      <c r="C134" s="8" t="s">
        <v>912</v>
      </c>
      <c r="D134" s="422">
        <v>3</v>
      </c>
      <c r="E134" s="422">
        <v>5</v>
      </c>
      <c r="F134" s="422">
        <v>3</v>
      </c>
      <c r="G134" s="422">
        <v>2</v>
      </c>
      <c r="H134" s="422">
        <v>0</v>
      </c>
      <c r="I134" s="422">
        <v>0</v>
      </c>
      <c r="J134" s="422">
        <v>0</v>
      </c>
      <c r="K134" s="422">
        <v>1</v>
      </c>
      <c r="L134" s="422">
        <v>2</v>
      </c>
      <c r="M134" s="422">
        <v>2</v>
      </c>
      <c r="N134" s="422">
        <v>0</v>
      </c>
      <c r="O134" s="422">
        <v>4</v>
      </c>
      <c r="P134" s="422">
        <v>1</v>
      </c>
      <c r="Q134" s="422">
        <v>0</v>
      </c>
      <c r="R134" s="422">
        <v>0</v>
      </c>
      <c r="S134" s="422">
        <v>0</v>
      </c>
      <c r="T134" s="422">
        <v>0</v>
      </c>
      <c r="U134" s="422">
        <v>0</v>
      </c>
      <c r="V134" s="422">
        <v>1</v>
      </c>
      <c r="W134" s="422">
        <v>0</v>
      </c>
      <c r="X134" s="422">
        <v>2</v>
      </c>
      <c r="Y134" s="422">
        <v>0</v>
      </c>
      <c r="Z134" s="422">
        <v>10</v>
      </c>
      <c r="AA134" s="422">
        <v>0</v>
      </c>
      <c r="AB134" s="422">
        <v>0</v>
      </c>
      <c r="AC134" s="422">
        <v>0</v>
      </c>
      <c r="AD134" s="422">
        <v>0</v>
      </c>
      <c r="AE134" s="422">
        <v>1</v>
      </c>
      <c r="AF134" s="422">
        <v>0</v>
      </c>
      <c r="AG134" s="422">
        <v>0</v>
      </c>
      <c r="AH134" s="422">
        <v>0</v>
      </c>
      <c r="AI134" s="422">
        <v>0</v>
      </c>
      <c r="AJ134" s="422">
        <v>0</v>
      </c>
      <c r="AK134" s="422">
        <v>0</v>
      </c>
      <c r="AL134" s="422">
        <v>1</v>
      </c>
      <c r="AM134" s="422">
        <v>3</v>
      </c>
      <c r="AN134" s="422">
        <v>0</v>
      </c>
      <c r="AO134" s="422">
        <v>0</v>
      </c>
      <c r="AP134" s="422">
        <v>4</v>
      </c>
      <c r="AQ134" s="422">
        <v>1</v>
      </c>
      <c r="AR134" s="422">
        <v>0</v>
      </c>
      <c r="AS134" s="422">
        <v>2</v>
      </c>
      <c r="AT134" s="422">
        <v>1</v>
      </c>
      <c r="AU134" s="422">
        <v>0</v>
      </c>
      <c r="AV134" s="422">
        <v>0</v>
      </c>
      <c r="AW134" s="422">
        <v>2</v>
      </c>
      <c r="AX134" s="422">
        <v>0</v>
      </c>
      <c r="AY134" s="422">
        <v>0</v>
      </c>
      <c r="AZ134" s="422">
        <v>3</v>
      </c>
      <c r="BA134" s="422">
        <v>0</v>
      </c>
      <c r="BB134" s="422">
        <v>0</v>
      </c>
      <c r="BC134" s="422">
        <v>0</v>
      </c>
      <c r="BD134" s="422">
        <v>0</v>
      </c>
      <c r="BE134" s="422">
        <v>1</v>
      </c>
      <c r="BF134" s="422">
        <v>70</v>
      </c>
      <c r="BG134" s="422">
        <v>32</v>
      </c>
      <c r="BH134" s="422">
        <v>42</v>
      </c>
      <c r="BI134" s="422">
        <v>50</v>
      </c>
      <c r="BJ134" s="422">
        <v>0</v>
      </c>
      <c r="BK134" s="422">
        <v>0</v>
      </c>
      <c r="BL134" s="422">
        <v>1</v>
      </c>
      <c r="BM134" s="422">
        <v>16</v>
      </c>
      <c r="BN134" s="422">
        <v>134</v>
      </c>
      <c r="BO134" s="422">
        <v>447</v>
      </c>
      <c r="BP134" s="422">
        <v>133</v>
      </c>
      <c r="BQ134" s="422">
        <v>34</v>
      </c>
      <c r="BR134" s="422">
        <v>18</v>
      </c>
      <c r="BS134" s="422">
        <v>0</v>
      </c>
      <c r="BT134" s="422">
        <v>13</v>
      </c>
      <c r="BU134" s="422">
        <v>10</v>
      </c>
      <c r="BV134" s="422">
        <v>0</v>
      </c>
      <c r="BW134" s="422">
        <v>4</v>
      </c>
      <c r="BX134" s="422">
        <v>1</v>
      </c>
      <c r="BY134" s="422">
        <v>0</v>
      </c>
      <c r="BZ134" s="422">
        <v>0</v>
      </c>
      <c r="CA134" s="422">
        <v>60</v>
      </c>
      <c r="CB134" s="422">
        <v>2</v>
      </c>
      <c r="CC134" s="422">
        <v>17</v>
      </c>
      <c r="CD134" s="422">
        <v>4277</v>
      </c>
      <c r="CE134" s="422">
        <v>3</v>
      </c>
      <c r="CF134" s="422">
        <v>3047</v>
      </c>
      <c r="CG134" s="422">
        <v>96</v>
      </c>
      <c r="CH134" s="422">
        <v>7</v>
      </c>
      <c r="CI134" s="422">
        <v>48</v>
      </c>
      <c r="CJ134" s="422">
        <v>16</v>
      </c>
      <c r="CK134" s="422">
        <v>70</v>
      </c>
      <c r="CL134" s="422">
        <v>7</v>
      </c>
      <c r="CM134" s="422">
        <v>27</v>
      </c>
      <c r="CN134" s="422">
        <v>33</v>
      </c>
      <c r="CO134" s="422">
        <v>30</v>
      </c>
      <c r="CP134" s="422">
        <v>39</v>
      </c>
      <c r="CQ134" s="422">
        <v>21515</v>
      </c>
      <c r="CR134" s="422">
        <v>34</v>
      </c>
      <c r="CS134" s="422">
        <v>58</v>
      </c>
      <c r="CT134" s="422">
        <v>144</v>
      </c>
      <c r="CU134" s="422">
        <v>2750</v>
      </c>
      <c r="CV134" s="422">
        <v>677</v>
      </c>
      <c r="CW134" s="422">
        <v>169</v>
      </c>
      <c r="CX134" s="422">
        <v>10</v>
      </c>
      <c r="CY134" s="422">
        <v>0</v>
      </c>
      <c r="CZ134" s="422">
        <v>50</v>
      </c>
      <c r="DA134" s="423">
        <v>34246</v>
      </c>
      <c r="DB134" s="422">
        <v>132</v>
      </c>
      <c r="DC134" s="422">
        <v>20626</v>
      </c>
      <c r="DD134" s="422">
        <v>0</v>
      </c>
      <c r="DE134" s="422">
        <v>0</v>
      </c>
      <c r="DF134" s="422">
        <v>0</v>
      </c>
      <c r="DG134" s="422">
        <v>0</v>
      </c>
      <c r="DH134" s="423">
        <v>20758</v>
      </c>
      <c r="DI134" s="423">
        <v>55004</v>
      </c>
      <c r="DJ134" s="423">
        <v>33730</v>
      </c>
      <c r="DK134" s="423">
        <v>54488</v>
      </c>
      <c r="DL134" s="423">
        <v>88734</v>
      </c>
      <c r="DM134" s="423">
        <v>-1806</v>
      </c>
      <c r="DN134" s="423">
        <v>52682</v>
      </c>
      <c r="DO134" s="423">
        <v>86928</v>
      </c>
      <c r="DQ134" s="433">
        <f t="shared" si="6"/>
        <v>3.2833975710857395E-2</v>
      </c>
      <c r="DR134" s="428">
        <f t="shared" si="7"/>
        <v>0.96716602428914256</v>
      </c>
      <c r="DS134" s="434">
        <f t="shared" si="8"/>
        <v>4.030774275663453E-3</v>
      </c>
    </row>
    <row r="135" spans="2:123" ht="20.100000000000001" customHeight="1" x14ac:dyDescent="0.4">
      <c r="B135" s="11">
        <v>80</v>
      </c>
      <c r="C135" s="8" t="s">
        <v>360</v>
      </c>
      <c r="D135" s="422">
        <v>50</v>
      </c>
      <c r="E135" s="422">
        <v>108</v>
      </c>
      <c r="F135" s="422">
        <v>215</v>
      </c>
      <c r="G135" s="422">
        <v>97</v>
      </c>
      <c r="H135" s="422">
        <v>1</v>
      </c>
      <c r="I135" s="422">
        <v>105</v>
      </c>
      <c r="J135" s="422">
        <v>0</v>
      </c>
      <c r="K135" s="422">
        <v>12</v>
      </c>
      <c r="L135" s="422">
        <v>195</v>
      </c>
      <c r="M135" s="422">
        <v>300</v>
      </c>
      <c r="N135" s="422">
        <v>43</v>
      </c>
      <c r="O135" s="422">
        <v>569</v>
      </c>
      <c r="P135" s="422">
        <v>434</v>
      </c>
      <c r="Q135" s="422">
        <v>168</v>
      </c>
      <c r="R135" s="422">
        <v>0</v>
      </c>
      <c r="S135" s="422">
        <v>38</v>
      </c>
      <c r="T135" s="422">
        <v>129</v>
      </c>
      <c r="U135" s="422">
        <v>83</v>
      </c>
      <c r="V135" s="422">
        <v>727</v>
      </c>
      <c r="W135" s="422">
        <v>57</v>
      </c>
      <c r="X135" s="422">
        <v>250</v>
      </c>
      <c r="Y135" s="422">
        <v>583</v>
      </c>
      <c r="Z135" s="422">
        <v>178</v>
      </c>
      <c r="AA135" s="422">
        <v>269</v>
      </c>
      <c r="AB135" s="422">
        <v>428</v>
      </c>
      <c r="AC135" s="422">
        <v>1</v>
      </c>
      <c r="AD135" s="422">
        <v>23</v>
      </c>
      <c r="AE135" s="422">
        <v>194</v>
      </c>
      <c r="AF135" s="422">
        <v>119</v>
      </c>
      <c r="AG135" s="422">
        <v>119</v>
      </c>
      <c r="AH135" s="422">
        <v>0</v>
      </c>
      <c r="AI135" s="422">
        <v>96</v>
      </c>
      <c r="AJ135" s="422">
        <v>83</v>
      </c>
      <c r="AK135" s="422">
        <v>82</v>
      </c>
      <c r="AL135" s="422">
        <v>194</v>
      </c>
      <c r="AM135" s="422">
        <v>346</v>
      </c>
      <c r="AN135" s="422">
        <v>155</v>
      </c>
      <c r="AO135" s="422">
        <v>48</v>
      </c>
      <c r="AP135" s="422">
        <v>2437</v>
      </c>
      <c r="AQ135" s="422">
        <v>142</v>
      </c>
      <c r="AR135" s="422">
        <v>220</v>
      </c>
      <c r="AS135" s="422">
        <v>3146</v>
      </c>
      <c r="AT135" s="422">
        <v>480</v>
      </c>
      <c r="AU135" s="422">
        <v>13</v>
      </c>
      <c r="AV135" s="422">
        <v>191</v>
      </c>
      <c r="AW135" s="422">
        <v>469</v>
      </c>
      <c r="AX135" s="422">
        <v>817</v>
      </c>
      <c r="AY135" s="422">
        <v>539</v>
      </c>
      <c r="AZ135" s="422">
        <v>444</v>
      </c>
      <c r="BA135" s="422">
        <v>413</v>
      </c>
      <c r="BB135" s="422">
        <v>23</v>
      </c>
      <c r="BC135" s="422">
        <v>29</v>
      </c>
      <c r="BD135" s="422">
        <v>311</v>
      </c>
      <c r="BE135" s="422">
        <v>1</v>
      </c>
      <c r="BF135" s="422">
        <v>1423</v>
      </c>
      <c r="BG135" s="422">
        <v>754</v>
      </c>
      <c r="BH135" s="422">
        <v>2005</v>
      </c>
      <c r="BI135" s="422">
        <v>2544</v>
      </c>
      <c r="BJ135" s="422">
        <v>1592</v>
      </c>
      <c r="BK135" s="422">
        <v>341</v>
      </c>
      <c r="BL135" s="422">
        <v>3428</v>
      </c>
      <c r="BM135" s="422">
        <v>311</v>
      </c>
      <c r="BN135" s="422">
        <v>15198</v>
      </c>
      <c r="BO135" s="422">
        <v>18166</v>
      </c>
      <c r="BP135" s="422">
        <v>16435</v>
      </c>
      <c r="BQ135" s="422">
        <v>932</v>
      </c>
      <c r="BR135" s="422">
        <v>553</v>
      </c>
      <c r="BS135" s="422">
        <v>0</v>
      </c>
      <c r="BT135" s="422">
        <v>71</v>
      </c>
      <c r="BU135" s="422">
        <v>1624</v>
      </c>
      <c r="BV135" s="422">
        <v>0</v>
      </c>
      <c r="BW135" s="422">
        <v>181</v>
      </c>
      <c r="BX135" s="422">
        <v>160</v>
      </c>
      <c r="BY135" s="422">
        <v>6</v>
      </c>
      <c r="BZ135" s="422">
        <v>276</v>
      </c>
      <c r="CA135" s="422">
        <v>2589</v>
      </c>
      <c r="CB135" s="422">
        <v>69</v>
      </c>
      <c r="CC135" s="422">
        <v>7015</v>
      </c>
      <c r="CD135" s="422">
        <v>664</v>
      </c>
      <c r="CE135" s="422">
        <v>4103</v>
      </c>
      <c r="CF135" s="422">
        <v>1132</v>
      </c>
      <c r="CG135" s="422">
        <v>1968</v>
      </c>
      <c r="CH135" s="422">
        <v>16587</v>
      </c>
      <c r="CI135" s="422">
        <v>1290</v>
      </c>
      <c r="CJ135" s="422">
        <v>9565</v>
      </c>
      <c r="CK135" s="422">
        <v>4391</v>
      </c>
      <c r="CL135" s="422">
        <v>934</v>
      </c>
      <c r="CM135" s="422">
        <v>1768</v>
      </c>
      <c r="CN135" s="422">
        <v>169</v>
      </c>
      <c r="CO135" s="422">
        <v>2528</v>
      </c>
      <c r="CP135" s="422">
        <v>2859</v>
      </c>
      <c r="CQ135" s="422">
        <v>544</v>
      </c>
      <c r="CR135" s="422">
        <v>513</v>
      </c>
      <c r="CS135" s="422">
        <v>11868</v>
      </c>
      <c r="CT135" s="422">
        <v>1362</v>
      </c>
      <c r="CU135" s="422">
        <v>837</v>
      </c>
      <c r="CV135" s="422">
        <v>22</v>
      </c>
      <c r="CW135" s="422">
        <v>687</v>
      </c>
      <c r="CX135" s="422">
        <v>775</v>
      </c>
      <c r="CY135" s="422">
        <v>0</v>
      </c>
      <c r="CZ135" s="422">
        <v>334</v>
      </c>
      <c r="DA135" s="423">
        <v>156747</v>
      </c>
      <c r="DB135" s="422">
        <v>42</v>
      </c>
      <c r="DC135" s="422">
        <v>9503</v>
      </c>
      <c r="DD135" s="422">
        <v>0</v>
      </c>
      <c r="DE135" s="422">
        <v>45675</v>
      </c>
      <c r="DF135" s="422">
        <v>67717</v>
      </c>
      <c r="DG135" s="422">
        <v>79</v>
      </c>
      <c r="DH135" s="423">
        <v>123016</v>
      </c>
      <c r="DI135" s="423">
        <v>279763</v>
      </c>
      <c r="DJ135" s="423">
        <v>3683</v>
      </c>
      <c r="DK135" s="423">
        <v>126699</v>
      </c>
      <c r="DL135" s="423">
        <v>283446</v>
      </c>
      <c r="DM135" s="423">
        <v>-127980</v>
      </c>
      <c r="DN135" s="423">
        <v>-1281</v>
      </c>
      <c r="DO135" s="423">
        <v>155466</v>
      </c>
      <c r="DQ135" s="433">
        <f t="shared" si="6"/>
        <v>0.45745863463002612</v>
      </c>
      <c r="DR135" s="428">
        <f t="shared" si="7"/>
        <v>0.54254136536997388</v>
      </c>
      <c r="DS135" s="434">
        <f t="shared" si="8"/>
        <v>1.8570953137607774E-3</v>
      </c>
    </row>
    <row r="136" spans="2:123" ht="20.100000000000001" customHeight="1" x14ac:dyDescent="0.4">
      <c r="B136" s="11">
        <v>81</v>
      </c>
      <c r="C136" s="8" t="s">
        <v>361</v>
      </c>
      <c r="D136" s="422">
        <v>1</v>
      </c>
      <c r="E136" s="422">
        <v>1</v>
      </c>
      <c r="F136" s="422">
        <v>4</v>
      </c>
      <c r="G136" s="422">
        <v>8</v>
      </c>
      <c r="H136" s="422">
        <v>0</v>
      </c>
      <c r="I136" s="422">
        <v>8</v>
      </c>
      <c r="J136" s="422">
        <v>0</v>
      </c>
      <c r="K136" s="422">
        <v>6</v>
      </c>
      <c r="L136" s="422">
        <v>61</v>
      </c>
      <c r="M136" s="422">
        <v>18</v>
      </c>
      <c r="N136" s="422">
        <v>4</v>
      </c>
      <c r="O136" s="422">
        <v>83</v>
      </c>
      <c r="P136" s="422">
        <v>19</v>
      </c>
      <c r="Q136" s="422">
        <v>12</v>
      </c>
      <c r="R136" s="422">
        <v>0</v>
      </c>
      <c r="S136" s="422">
        <v>1</v>
      </c>
      <c r="T136" s="422">
        <v>7</v>
      </c>
      <c r="U136" s="422">
        <v>1</v>
      </c>
      <c r="V136" s="422">
        <v>459</v>
      </c>
      <c r="W136" s="422">
        <v>9</v>
      </c>
      <c r="X136" s="422">
        <v>7</v>
      </c>
      <c r="Y136" s="422">
        <v>108</v>
      </c>
      <c r="Z136" s="422">
        <v>44</v>
      </c>
      <c r="AA136" s="422">
        <v>27</v>
      </c>
      <c r="AB136" s="422">
        <v>19</v>
      </c>
      <c r="AC136" s="422">
        <v>0</v>
      </c>
      <c r="AD136" s="422">
        <v>1</v>
      </c>
      <c r="AE136" s="422">
        <v>12</v>
      </c>
      <c r="AF136" s="422">
        <v>1</v>
      </c>
      <c r="AG136" s="422">
        <v>13</v>
      </c>
      <c r="AH136" s="422">
        <v>0</v>
      </c>
      <c r="AI136" s="422">
        <v>62</v>
      </c>
      <c r="AJ136" s="422">
        <v>7</v>
      </c>
      <c r="AK136" s="422">
        <v>2</v>
      </c>
      <c r="AL136" s="422">
        <v>27</v>
      </c>
      <c r="AM136" s="422">
        <v>17</v>
      </c>
      <c r="AN136" s="422">
        <v>56</v>
      </c>
      <c r="AO136" s="422">
        <v>3</v>
      </c>
      <c r="AP136" s="422">
        <v>30</v>
      </c>
      <c r="AQ136" s="422">
        <v>44</v>
      </c>
      <c r="AR136" s="422">
        <v>36</v>
      </c>
      <c r="AS136" s="422">
        <v>227</v>
      </c>
      <c r="AT136" s="422">
        <v>18</v>
      </c>
      <c r="AU136" s="422">
        <v>0</v>
      </c>
      <c r="AV136" s="422">
        <v>23</v>
      </c>
      <c r="AW136" s="422">
        <v>6</v>
      </c>
      <c r="AX136" s="422">
        <v>426</v>
      </c>
      <c r="AY136" s="422">
        <v>3</v>
      </c>
      <c r="AZ136" s="422">
        <v>69</v>
      </c>
      <c r="BA136" s="422">
        <v>48</v>
      </c>
      <c r="BB136" s="422">
        <v>17</v>
      </c>
      <c r="BC136" s="422">
        <v>2</v>
      </c>
      <c r="BD136" s="422">
        <v>14</v>
      </c>
      <c r="BE136" s="422">
        <v>1</v>
      </c>
      <c r="BF136" s="422">
        <v>92</v>
      </c>
      <c r="BG136" s="422">
        <v>129</v>
      </c>
      <c r="BH136" s="422">
        <v>14</v>
      </c>
      <c r="BI136" s="422">
        <v>10</v>
      </c>
      <c r="BJ136" s="422">
        <v>2</v>
      </c>
      <c r="BK136" s="422">
        <v>2</v>
      </c>
      <c r="BL136" s="422">
        <v>24</v>
      </c>
      <c r="BM136" s="422">
        <v>22</v>
      </c>
      <c r="BN136" s="422">
        <v>2851</v>
      </c>
      <c r="BO136" s="422">
        <v>6467</v>
      </c>
      <c r="BP136" s="422">
        <v>1400</v>
      </c>
      <c r="BQ136" s="422">
        <v>46</v>
      </c>
      <c r="BR136" s="422">
        <v>247</v>
      </c>
      <c r="BS136" s="422">
        <v>0</v>
      </c>
      <c r="BT136" s="422">
        <v>70</v>
      </c>
      <c r="BU136" s="422">
        <v>446</v>
      </c>
      <c r="BV136" s="422">
        <v>0</v>
      </c>
      <c r="BW136" s="422">
        <v>28</v>
      </c>
      <c r="BX136" s="422">
        <v>8</v>
      </c>
      <c r="BY136" s="422">
        <v>2</v>
      </c>
      <c r="BZ136" s="422">
        <v>23</v>
      </c>
      <c r="CA136" s="422">
        <v>127</v>
      </c>
      <c r="CB136" s="422">
        <v>34</v>
      </c>
      <c r="CC136" s="422">
        <v>4433</v>
      </c>
      <c r="CD136" s="422">
        <v>975</v>
      </c>
      <c r="CE136" s="422">
        <v>1749</v>
      </c>
      <c r="CF136" s="422">
        <v>1911</v>
      </c>
      <c r="CG136" s="422">
        <v>520</v>
      </c>
      <c r="CH136" s="422">
        <v>619</v>
      </c>
      <c r="CI136" s="422">
        <v>51</v>
      </c>
      <c r="CJ136" s="422">
        <v>362</v>
      </c>
      <c r="CK136" s="422">
        <v>32</v>
      </c>
      <c r="CL136" s="422">
        <v>11</v>
      </c>
      <c r="CM136" s="422">
        <v>131</v>
      </c>
      <c r="CN136" s="422">
        <v>8</v>
      </c>
      <c r="CO136" s="422">
        <v>47</v>
      </c>
      <c r="CP136" s="422">
        <v>190</v>
      </c>
      <c r="CQ136" s="422">
        <v>3106</v>
      </c>
      <c r="CR136" s="422">
        <v>580</v>
      </c>
      <c r="CS136" s="422">
        <v>6697</v>
      </c>
      <c r="CT136" s="422">
        <v>44</v>
      </c>
      <c r="CU136" s="422">
        <v>102</v>
      </c>
      <c r="CV136" s="422">
        <v>44</v>
      </c>
      <c r="CW136" s="422">
        <v>158</v>
      </c>
      <c r="CX136" s="422">
        <v>68</v>
      </c>
      <c r="CY136" s="422">
        <v>0</v>
      </c>
      <c r="CZ136" s="422">
        <v>1233</v>
      </c>
      <c r="DA136" s="423">
        <v>37187</v>
      </c>
      <c r="DB136" s="422">
        <v>386</v>
      </c>
      <c r="DC136" s="422">
        <v>11285</v>
      </c>
      <c r="DD136" s="422">
        <v>0</v>
      </c>
      <c r="DE136" s="422">
        <v>0</v>
      </c>
      <c r="DF136" s="422">
        <v>0</v>
      </c>
      <c r="DG136" s="422">
        <v>0</v>
      </c>
      <c r="DH136" s="423">
        <v>11671</v>
      </c>
      <c r="DI136" s="423">
        <v>48858</v>
      </c>
      <c r="DJ136" s="423">
        <v>31</v>
      </c>
      <c r="DK136" s="423">
        <v>11702</v>
      </c>
      <c r="DL136" s="423">
        <v>48889</v>
      </c>
      <c r="DM136" s="423">
        <v>-32400</v>
      </c>
      <c r="DN136" s="423">
        <v>-20698</v>
      </c>
      <c r="DO136" s="423">
        <v>16489</v>
      </c>
      <c r="DQ136" s="433">
        <f t="shared" si="6"/>
        <v>0.66314626059191939</v>
      </c>
      <c r="DR136" s="428">
        <f t="shared" si="7"/>
        <v>0.33685373940808061</v>
      </c>
      <c r="DS136" s="434">
        <f t="shared" si="8"/>
        <v>2.2053373267168653E-3</v>
      </c>
    </row>
    <row r="137" spans="2:123" ht="20.100000000000001" customHeight="1" x14ac:dyDescent="0.4">
      <c r="B137" s="11">
        <v>82</v>
      </c>
      <c r="C137" s="8" t="s">
        <v>913</v>
      </c>
      <c r="D137" s="422">
        <v>37</v>
      </c>
      <c r="E137" s="422">
        <v>14</v>
      </c>
      <c r="F137" s="422">
        <v>23</v>
      </c>
      <c r="G137" s="422">
        <v>64</v>
      </c>
      <c r="H137" s="422">
        <v>15</v>
      </c>
      <c r="I137" s="422">
        <v>86</v>
      </c>
      <c r="J137" s="422">
        <v>0</v>
      </c>
      <c r="K137" s="422">
        <v>36</v>
      </c>
      <c r="L137" s="422">
        <v>86</v>
      </c>
      <c r="M137" s="422">
        <v>304</v>
      </c>
      <c r="N137" s="422">
        <v>9</v>
      </c>
      <c r="O137" s="422">
        <v>412</v>
      </c>
      <c r="P137" s="422">
        <v>86</v>
      </c>
      <c r="Q137" s="422">
        <v>54</v>
      </c>
      <c r="R137" s="422">
        <v>0</v>
      </c>
      <c r="S137" s="422">
        <v>53</v>
      </c>
      <c r="T137" s="422">
        <v>75</v>
      </c>
      <c r="U137" s="422">
        <v>47</v>
      </c>
      <c r="V137" s="422">
        <v>74</v>
      </c>
      <c r="W137" s="422">
        <v>26</v>
      </c>
      <c r="X137" s="422">
        <v>138</v>
      </c>
      <c r="Y137" s="422">
        <v>141</v>
      </c>
      <c r="Z137" s="422">
        <v>76</v>
      </c>
      <c r="AA137" s="422">
        <v>52</v>
      </c>
      <c r="AB137" s="422">
        <v>110</v>
      </c>
      <c r="AC137" s="422">
        <v>3</v>
      </c>
      <c r="AD137" s="422">
        <v>3</v>
      </c>
      <c r="AE137" s="422">
        <v>41</v>
      </c>
      <c r="AF137" s="422">
        <v>33</v>
      </c>
      <c r="AG137" s="422">
        <v>46</v>
      </c>
      <c r="AH137" s="422">
        <v>0</v>
      </c>
      <c r="AI137" s="422">
        <v>20</v>
      </c>
      <c r="AJ137" s="422">
        <v>11</v>
      </c>
      <c r="AK137" s="422">
        <v>7</v>
      </c>
      <c r="AL137" s="422">
        <v>61</v>
      </c>
      <c r="AM137" s="422">
        <v>109</v>
      </c>
      <c r="AN137" s="422">
        <v>65</v>
      </c>
      <c r="AO137" s="422">
        <v>15</v>
      </c>
      <c r="AP137" s="422">
        <v>266</v>
      </c>
      <c r="AQ137" s="422">
        <v>93</v>
      </c>
      <c r="AR137" s="422">
        <v>53</v>
      </c>
      <c r="AS137" s="422">
        <v>705</v>
      </c>
      <c r="AT137" s="422">
        <v>72</v>
      </c>
      <c r="AU137" s="422">
        <v>6</v>
      </c>
      <c r="AV137" s="422">
        <v>16</v>
      </c>
      <c r="AW137" s="422">
        <v>98</v>
      </c>
      <c r="AX137" s="422">
        <v>131</v>
      </c>
      <c r="AY137" s="422">
        <v>43</v>
      </c>
      <c r="AZ137" s="422">
        <v>87</v>
      </c>
      <c r="BA137" s="422">
        <v>90</v>
      </c>
      <c r="BB137" s="422">
        <v>22</v>
      </c>
      <c r="BC137" s="422">
        <v>49</v>
      </c>
      <c r="BD137" s="422">
        <v>123</v>
      </c>
      <c r="BE137" s="422">
        <v>20</v>
      </c>
      <c r="BF137" s="422">
        <v>1527</v>
      </c>
      <c r="BG137" s="422">
        <v>671</v>
      </c>
      <c r="BH137" s="422">
        <v>1314</v>
      </c>
      <c r="BI137" s="422">
        <v>948</v>
      </c>
      <c r="BJ137" s="422">
        <v>47</v>
      </c>
      <c r="BK137" s="422">
        <v>10</v>
      </c>
      <c r="BL137" s="422">
        <v>167</v>
      </c>
      <c r="BM137" s="422">
        <v>146</v>
      </c>
      <c r="BN137" s="422">
        <v>2539</v>
      </c>
      <c r="BO137" s="422">
        <v>2517</v>
      </c>
      <c r="BP137" s="422">
        <v>1581</v>
      </c>
      <c r="BQ137" s="422">
        <v>300</v>
      </c>
      <c r="BR137" s="422">
        <v>158</v>
      </c>
      <c r="BS137" s="422">
        <v>0</v>
      </c>
      <c r="BT137" s="422">
        <v>147</v>
      </c>
      <c r="BU137" s="422">
        <v>1202</v>
      </c>
      <c r="BV137" s="422">
        <v>0</v>
      </c>
      <c r="BW137" s="422">
        <v>44</v>
      </c>
      <c r="BX137" s="422">
        <v>47</v>
      </c>
      <c r="BY137" s="422">
        <v>5</v>
      </c>
      <c r="BZ137" s="422">
        <v>89</v>
      </c>
      <c r="CA137" s="422">
        <v>261</v>
      </c>
      <c r="CB137" s="422">
        <v>167</v>
      </c>
      <c r="CC137" s="422">
        <v>2543</v>
      </c>
      <c r="CD137" s="422">
        <v>19756</v>
      </c>
      <c r="CE137" s="422">
        <v>1563</v>
      </c>
      <c r="CF137" s="422">
        <v>114</v>
      </c>
      <c r="CG137" s="422">
        <v>4516</v>
      </c>
      <c r="CH137" s="422">
        <v>6180</v>
      </c>
      <c r="CI137" s="422">
        <v>1899</v>
      </c>
      <c r="CJ137" s="422">
        <v>4332</v>
      </c>
      <c r="CK137" s="422">
        <v>1817</v>
      </c>
      <c r="CL137" s="422">
        <v>43</v>
      </c>
      <c r="CM137" s="422">
        <v>1350</v>
      </c>
      <c r="CN137" s="422">
        <v>381</v>
      </c>
      <c r="CO137" s="422">
        <v>1728</v>
      </c>
      <c r="CP137" s="422">
        <v>546</v>
      </c>
      <c r="CQ137" s="422">
        <v>13138</v>
      </c>
      <c r="CR137" s="422">
        <v>131</v>
      </c>
      <c r="CS137" s="422">
        <v>4101</v>
      </c>
      <c r="CT137" s="422">
        <v>448</v>
      </c>
      <c r="CU137" s="422">
        <v>977</v>
      </c>
      <c r="CV137" s="422">
        <v>545</v>
      </c>
      <c r="CW137" s="422">
        <v>2213</v>
      </c>
      <c r="CX137" s="422">
        <v>431</v>
      </c>
      <c r="CY137" s="422">
        <v>0</v>
      </c>
      <c r="CZ137" s="422">
        <v>530</v>
      </c>
      <c r="DA137" s="423">
        <v>87475</v>
      </c>
      <c r="DB137" s="422">
        <v>910</v>
      </c>
      <c r="DC137" s="422">
        <v>21798</v>
      </c>
      <c r="DD137" s="422">
        <v>285</v>
      </c>
      <c r="DE137" s="422">
        <v>0</v>
      </c>
      <c r="DF137" s="422">
        <v>585</v>
      </c>
      <c r="DG137" s="422">
        <v>-584</v>
      </c>
      <c r="DH137" s="423">
        <v>22994</v>
      </c>
      <c r="DI137" s="423">
        <v>110469</v>
      </c>
      <c r="DJ137" s="423">
        <v>3808</v>
      </c>
      <c r="DK137" s="423">
        <v>26802</v>
      </c>
      <c r="DL137" s="423">
        <v>114277</v>
      </c>
      <c r="DM137" s="423">
        <v>-38926</v>
      </c>
      <c r="DN137" s="423">
        <v>-12124</v>
      </c>
      <c r="DO137" s="423">
        <v>75351</v>
      </c>
      <c r="DQ137" s="433">
        <f t="shared" si="6"/>
        <v>0.35237034824249336</v>
      </c>
      <c r="DR137" s="428">
        <f t="shared" si="7"/>
        <v>0.64762965175750664</v>
      </c>
      <c r="DS137" s="434">
        <f t="shared" si="8"/>
        <v>4.2598088655537644E-3</v>
      </c>
    </row>
    <row r="138" spans="2:123" ht="20.100000000000001" customHeight="1" x14ac:dyDescent="0.4">
      <c r="B138" s="11">
        <v>83</v>
      </c>
      <c r="C138" s="8" t="s">
        <v>29</v>
      </c>
      <c r="D138" s="422">
        <v>0</v>
      </c>
      <c r="E138" s="422">
        <v>0</v>
      </c>
      <c r="F138" s="422">
        <v>0</v>
      </c>
      <c r="G138" s="422">
        <v>0</v>
      </c>
      <c r="H138" s="422">
        <v>0</v>
      </c>
      <c r="I138" s="422">
        <v>0</v>
      </c>
      <c r="J138" s="422">
        <v>0</v>
      </c>
      <c r="K138" s="422">
        <v>0</v>
      </c>
      <c r="L138" s="422">
        <v>0</v>
      </c>
      <c r="M138" s="422">
        <v>0</v>
      </c>
      <c r="N138" s="422">
        <v>0</v>
      </c>
      <c r="O138" s="422">
        <v>0</v>
      </c>
      <c r="P138" s="422">
        <v>0</v>
      </c>
      <c r="Q138" s="422">
        <v>0</v>
      </c>
      <c r="R138" s="422">
        <v>0</v>
      </c>
      <c r="S138" s="422">
        <v>0</v>
      </c>
      <c r="T138" s="422">
        <v>0</v>
      </c>
      <c r="U138" s="422">
        <v>0</v>
      </c>
      <c r="V138" s="422">
        <v>0</v>
      </c>
      <c r="W138" s="422">
        <v>0</v>
      </c>
      <c r="X138" s="422">
        <v>0</v>
      </c>
      <c r="Y138" s="422">
        <v>0</v>
      </c>
      <c r="Z138" s="422">
        <v>0</v>
      </c>
      <c r="AA138" s="422">
        <v>0</v>
      </c>
      <c r="AB138" s="422">
        <v>0</v>
      </c>
      <c r="AC138" s="422">
        <v>0</v>
      </c>
      <c r="AD138" s="422">
        <v>0</v>
      </c>
      <c r="AE138" s="422">
        <v>0</v>
      </c>
      <c r="AF138" s="422">
        <v>0</v>
      </c>
      <c r="AG138" s="422">
        <v>0</v>
      </c>
      <c r="AH138" s="422">
        <v>0</v>
      </c>
      <c r="AI138" s="422">
        <v>0</v>
      </c>
      <c r="AJ138" s="422">
        <v>0</v>
      </c>
      <c r="AK138" s="422">
        <v>0</v>
      </c>
      <c r="AL138" s="422">
        <v>0</v>
      </c>
      <c r="AM138" s="422">
        <v>0</v>
      </c>
      <c r="AN138" s="422">
        <v>0</v>
      </c>
      <c r="AO138" s="422">
        <v>0</v>
      </c>
      <c r="AP138" s="422">
        <v>0</v>
      </c>
      <c r="AQ138" s="422">
        <v>0</v>
      </c>
      <c r="AR138" s="422">
        <v>0</v>
      </c>
      <c r="AS138" s="422">
        <v>0</v>
      </c>
      <c r="AT138" s="422">
        <v>0</v>
      </c>
      <c r="AU138" s="422">
        <v>0</v>
      </c>
      <c r="AV138" s="422">
        <v>0</v>
      </c>
      <c r="AW138" s="422">
        <v>0</v>
      </c>
      <c r="AX138" s="422">
        <v>0</v>
      </c>
      <c r="AY138" s="422">
        <v>0</v>
      </c>
      <c r="AZ138" s="422">
        <v>0</v>
      </c>
      <c r="BA138" s="422">
        <v>0</v>
      </c>
      <c r="BB138" s="422">
        <v>0</v>
      </c>
      <c r="BC138" s="422">
        <v>0</v>
      </c>
      <c r="BD138" s="422">
        <v>0</v>
      </c>
      <c r="BE138" s="422">
        <v>0</v>
      </c>
      <c r="BF138" s="422">
        <v>0</v>
      </c>
      <c r="BG138" s="422">
        <v>0</v>
      </c>
      <c r="BH138" s="422">
        <v>0</v>
      </c>
      <c r="BI138" s="422">
        <v>0</v>
      </c>
      <c r="BJ138" s="422">
        <v>0</v>
      </c>
      <c r="BK138" s="422">
        <v>0</v>
      </c>
      <c r="BL138" s="422">
        <v>0</v>
      </c>
      <c r="BM138" s="422">
        <v>0</v>
      </c>
      <c r="BN138" s="422">
        <v>0</v>
      </c>
      <c r="BO138" s="422">
        <v>0</v>
      </c>
      <c r="BP138" s="422">
        <v>0</v>
      </c>
      <c r="BQ138" s="422">
        <v>0</v>
      </c>
      <c r="BR138" s="422">
        <v>0</v>
      </c>
      <c r="BS138" s="422">
        <v>0</v>
      </c>
      <c r="BT138" s="422">
        <v>0</v>
      </c>
      <c r="BU138" s="422">
        <v>0</v>
      </c>
      <c r="BV138" s="422">
        <v>0</v>
      </c>
      <c r="BW138" s="422">
        <v>0</v>
      </c>
      <c r="BX138" s="422">
        <v>0</v>
      </c>
      <c r="BY138" s="422">
        <v>0</v>
      </c>
      <c r="BZ138" s="422">
        <v>0</v>
      </c>
      <c r="CA138" s="422">
        <v>0</v>
      </c>
      <c r="CB138" s="422">
        <v>0</v>
      </c>
      <c r="CC138" s="422">
        <v>0</v>
      </c>
      <c r="CD138" s="422">
        <v>0</v>
      </c>
      <c r="CE138" s="422">
        <v>0</v>
      </c>
      <c r="CF138" s="422">
        <v>0</v>
      </c>
      <c r="CG138" s="422">
        <v>0</v>
      </c>
      <c r="CH138" s="422">
        <v>0</v>
      </c>
      <c r="CI138" s="422">
        <v>0</v>
      </c>
      <c r="CJ138" s="422">
        <v>0</v>
      </c>
      <c r="CK138" s="422">
        <v>0</v>
      </c>
      <c r="CL138" s="422">
        <v>0</v>
      </c>
      <c r="CM138" s="422">
        <v>0</v>
      </c>
      <c r="CN138" s="422">
        <v>0</v>
      </c>
      <c r="CO138" s="422">
        <v>0</v>
      </c>
      <c r="CP138" s="422">
        <v>0</v>
      </c>
      <c r="CQ138" s="422">
        <v>0</v>
      </c>
      <c r="CR138" s="422">
        <v>0</v>
      </c>
      <c r="CS138" s="422">
        <v>0</v>
      </c>
      <c r="CT138" s="422">
        <v>0</v>
      </c>
      <c r="CU138" s="422">
        <v>0</v>
      </c>
      <c r="CV138" s="422">
        <v>0</v>
      </c>
      <c r="CW138" s="422">
        <v>0</v>
      </c>
      <c r="CX138" s="422">
        <v>0</v>
      </c>
      <c r="CY138" s="422">
        <v>0</v>
      </c>
      <c r="CZ138" s="422">
        <v>20240</v>
      </c>
      <c r="DA138" s="423">
        <v>20240</v>
      </c>
      <c r="DB138" s="422">
        <v>0</v>
      </c>
      <c r="DC138" s="422">
        <v>18431</v>
      </c>
      <c r="DD138" s="422">
        <v>974874</v>
      </c>
      <c r="DE138" s="422">
        <v>0</v>
      </c>
      <c r="DF138" s="422">
        <v>0</v>
      </c>
      <c r="DG138" s="422">
        <v>0</v>
      </c>
      <c r="DH138" s="423">
        <v>993305</v>
      </c>
      <c r="DI138" s="423">
        <v>1013545</v>
      </c>
      <c r="DJ138" s="423">
        <v>0</v>
      </c>
      <c r="DK138" s="423">
        <v>993305</v>
      </c>
      <c r="DL138" s="423">
        <v>1013545</v>
      </c>
      <c r="DM138" s="423">
        <v>0</v>
      </c>
      <c r="DN138" s="423">
        <v>993305</v>
      </c>
      <c r="DO138" s="423">
        <v>1013545</v>
      </c>
      <c r="DQ138" s="433">
        <f t="shared" si="6"/>
        <v>0</v>
      </c>
      <c r="DR138" s="428">
        <f t="shared" si="7"/>
        <v>1</v>
      </c>
      <c r="DS138" s="434">
        <f t="shared" si="8"/>
        <v>3.6018229746316833E-3</v>
      </c>
    </row>
    <row r="139" spans="2:123" ht="20.100000000000001" customHeight="1" x14ac:dyDescent="0.4">
      <c r="B139" s="11">
        <v>84</v>
      </c>
      <c r="C139" s="8" t="s">
        <v>914</v>
      </c>
      <c r="D139" s="422">
        <v>0</v>
      </c>
      <c r="E139" s="422">
        <v>0</v>
      </c>
      <c r="F139" s="422">
        <v>0</v>
      </c>
      <c r="G139" s="422">
        <v>7</v>
      </c>
      <c r="H139" s="422">
        <v>2</v>
      </c>
      <c r="I139" s="422">
        <v>0</v>
      </c>
      <c r="J139" s="422">
        <v>0</v>
      </c>
      <c r="K139" s="422">
        <v>1</v>
      </c>
      <c r="L139" s="422">
        <v>13</v>
      </c>
      <c r="M139" s="422">
        <v>88</v>
      </c>
      <c r="N139" s="422">
        <v>8</v>
      </c>
      <c r="O139" s="422">
        <v>103</v>
      </c>
      <c r="P139" s="422">
        <v>2</v>
      </c>
      <c r="Q139" s="422">
        <v>15</v>
      </c>
      <c r="R139" s="422">
        <v>0</v>
      </c>
      <c r="S139" s="422">
        <v>0</v>
      </c>
      <c r="T139" s="422">
        <v>5</v>
      </c>
      <c r="U139" s="422">
        <v>3</v>
      </c>
      <c r="V139" s="422">
        <v>47</v>
      </c>
      <c r="W139" s="422">
        <v>1</v>
      </c>
      <c r="X139" s="422">
        <v>1</v>
      </c>
      <c r="Y139" s="422">
        <v>40</v>
      </c>
      <c r="Z139" s="422">
        <v>3</v>
      </c>
      <c r="AA139" s="422">
        <v>10</v>
      </c>
      <c r="AB139" s="422">
        <v>1</v>
      </c>
      <c r="AC139" s="422">
        <v>0</v>
      </c>
      <c r="AD139" s="422">
        <v>2</v>
      </c>
      <c r="AE139" s="422">
        <v>11</v>
      </c>
      <c r="AF139" s="422">
        <v>20</v>
      </c>
      <c r="AG139" s="422">
        <v>3</v>
      </c>
      <c r="AH139" s="422">
        <v>0</v>
      </c>
      <c r="AI139" s="422">
        <v>3</v>
      </c>
      <c r="AJ139" s="422">
        <v>11</v>
      </c>
      <c r="AK139" s="422">
        <v>0</v>
      </c>
      <c r="AL139" s="422">
        <v>1</v>
      </c>
      <c r="AM139" s="422">
        <v>41</v>
      </c>
      <c r="AN139" s="422">
        <v>10</v>
      </c>
      <c r="AO139" s="422">
        <v>12</v>
      </c>
      <c r="AP139" s="422">
        <v>69</v>
      </c>
      <c r="AQ139" s="422">
        <v>19</v>
      </c>
      <c r="AR139" s="422">
        <v>33</v>
      </c>
      <c r="AS139" s="422">
        <v>580</v>
      </c>
      <c r="AT139" s="422">
        <v>50</v>
      </c>
      <c r="AU139" s="422">
        <v>9</v>
      </c>
      <c r="AV139" s="422">
        <v>9</v>
      </c>
      <c r="AW139" s="422">
        <v>93</v>
      </c>
      <c r="AX139" s="422">
        <v>143</v>
      </c>
      <c r="AY139" s="422">
        <v>6</v>
      </c>
      <c r="AZ139" s="422">
        <v>29</v>
      </c>
      <c r="BA139" s="422">
        <v>82</v>
      </c>
      <c r="BB139" s="422">
        <v>4</v>
      </c>
      <c r="BC139" s="422">
        <v>0</v>
      </c>
      <c r="BD139" s="422">
        <v>5</v>
      </c>
      <c r="BE139" s="422">
        <v>0</v>
      </c>
      <c r="BF139" s="422">
        <v>166</v>
      </c>
      <c r="BG139" s="422">
        <v>10</v>
      </c>
      <c r="BH139" s="422">
        <v>73</v>
      </c>
      <c r="BI139" s="422">
        <v>95</v>
      </c>
      <c r="BJ139" s="422">
        <v>82</v>
      </c>
      <c r="BK139" s="422">
        <v>18</v>
      </c>
      <c r="BL139" s="422">
        <v>12</v>
      </c>
      <c r="BM139" s="422">
        <v>11</v>
      </c>
      <c r="BN139" s="422">
        <v>186</v>
      </c>
      <c r="BO139" s="422">
        <v>221</v>
      </c>
      <c r="BP139" s="422">
        <v>90</v>
      </c>
      <c r="BQ139" s="422">
        <v>1</v>
      </c>
      <c r="BR139" s="422">
        <v>0</v>
      </c>
      <c r="BS139" s="422">
        <v>0</v>
      </c>
      <c r="BT139" s="422">
        <v>502</v>
      </c>
      <c r="BU139" s="422">
        <v>116</v>
      </c>
      <c r="BV139" s="422">
        <v>71</v>
      </c>
      <c r="BW139" s="422">
        <v>5</v>
      </c>
      <c r="BX139" s="422">
        <v>2</v>
      </c>
      <c r="BY139" s="422">
        <v>1</v>
      </c>
      <c r="BZ139" s="422">
        <v>9</v>
      </c>
      <c r="CA139" s="422">
        <v>55</v>
      </c>
      <c r="CB139" s="422">
        <v>5</v>
      </c>
      <c r="CC139" s="422">
        <v>1393</v>
      </c>
      <c r="CD139" s="422">
        <v>62</v>
      </c>
      <c r="CE139" s="422">
        <v>630</v>
      </c>
      <c r="CF139" s="422">
        <v>114</v>
      </c>
      <c r="CG139" s="422">
        <v>95</v>
      </c>
      <c r="CH139" s="422">
        <v>150</v>
      </c>
      <c r="CI139" s="422">
        <v>0</v>
      </c>
      <c r="CJ139" s="422">
        <v>0</v>
      </c>
      <c r="CK139" s="422">
        <v>79</v>
      </c>
      <c r="CL139" s="422">
        <v>0</v>
      </c>
      <c r="CM139" s="422">
        <v>18</v>
      </c>
      <c r="CN139" s="422">
        <v>4</v>
      </c>
      <c r="CO139" s="422">
        <v>0</v>
      </c>
      <c r="CP139" s="422">
        <v>110</v>
      </c>
      <c r="CQ139" s="422">
        <v>74</v>
      </c>
      <c r="CR139" s="422">
        <v>0</v>
      </c>
      <c r="CS139" s="422">
        <v>435</v>
      </c>
      <c r="CT139" s="422">
        <v>23</v>
      </c>
      <c r="CU139" s="422">
        <v>194</v>
      </c>
      <c r="CV139" s="422">
        <v>88</v>
      </c>
      <c r="CW139" s="422">
        <v>22</v>
      </c>
      <c r="CX139" s="422">
        <v>48</v>
      </c>
      <c r="CY139" s="422">
        <v>0</v>
      </c>
      <c r="CZ139" s="422">
        <v>13</v>
      </c>
      <c r="DA139" s="423">
        <v>6878</v>
      </c>
      <c r="DB139" s="422">
        <v>0</v>
      </c>
      <c r="DC139" s="422">
        <v>112453</v>
      </c>
      <c r="DD139" s="422">
        <v>350786</v>
      </c>
      <c r="DE139" s="422">
        <v>0</v>
      </c>
      <c r="DF139" s="422">
        <v>0</v>
      </c>
      <c r="DG139" s="422">
        <v>0</v>
      </c>
      <c r="DH139" s="423">
        <v>463239</v>
      </c>
      <c r="DI139" s="423">
        <v>470117</v>
      </c>
      <c r="DJ139" s="423">
        <v>45812</v>
      </c>
      <c r="DK139" s="423">
        <v>509051</v>
      </c>
      <c r="DL139" s="423">
        <v>515929</v>
      </c>
      <c r="DM139" s="423">
        <v>-3097</v>
      </c>
      <c r="DN139" s="423">
        <v>505954</v>
      </c>
      <c r="DO139" s="423">
        <v>512832</v>
      </c>
      <c r="DQ139" s="433">
        <f t="shared" si="6"/>
        <v>6.587721779897345E-3</v>
      </c>
      <c r="DR139" s="428">
        <f t="shared" si="7"/>
        <v>0.9934122782201027</v>
      </c>
      <c r="DS139" s="434">
        <f t="shared" si="8"/>
        <v>2.1975790731173388E-2</v>
      </c>
    </row>
    <row r="140" spans="2:123" ht="20.100000000000001" customHeight="1" x14ac:dyDescent="0.4">
      <c r="B140" s="11">
        <v>85</v>
      </c>
      <c r="C140" s="8" t="s">
        <v>915</v>
      </c>
      <c r="D140" s="422">
        <v>0</v>
      </c>
      <c r="E140" s="422">
        <v>0</v>
      </c>
      <c r="F140" s="422">
        <v>0</v>
      </c>
      <c r="G140" s="422">
        <v>0</v>
      </c>
      <c r="H140" s="422">
        <v>0</v>
      </c>
      <c r="I140" s="422">
        <v>0</v>
      </c>
      <c r="J140" s="422">
        <v>0</v>
      </c>
      <c r="K140" s="422">
        <v>0</v>
      </c>
      <c r="L140" s="422">
        <v>0</v>
      </c>
      <c r="M140" s="422">
        <v>0</v>
      </c>
      <c r="N140" s="422">
        <v>0</v>
      </c>
      <c r="O140" s="422">
        <v>0</v>
      </c>
      <c r="P140" s="422">
        <v>0</v>
      </c>
      <c r="Q140" s="422">
        <v>0</v>
      </c>
      <c r="R140" s="422">
        <v>0</v>
      </c>
      <c r="S140" s="422">
        <v>0</v>
      </c>
      <c r="T140" s="422">
        <v>0</v>
      </c>
      <c r="U140" s="422">
        <v>0</v>
      </c>
      <c r="V140" s="422">
        <v>0</v>
      </c>
      <c r="W140" s="422">
        <v>0</v>
      </c>
      <c r="X140" s="422">
        <v>0</v>
      </c>
      <c r="Y140" s="422">
        <v>0</v>
      </c>
      <c r="Z140" s="422">
        <v>0</v>
      </c>
      <c r="AA140" s="422">
        <v>0</v>
      </c>
      <c r="AB140" s="422">
        <v>0</v>
      </c>
      <c r="AC140" s="422">
        <v>0</v>
      </c>
      <c r="AD140" s="422">
        <v>0</v>
      </c>
      <c r="AE140" s="422">
        <v>0</v>
      </c>
      <c r="AF140" s="422">
        <v>0</v>
      </c>
      <c r="AG140" s="422">
        <v>0</v>
      </c>
      <c r="AH140" s="422">
        <v>0</v>
      </c>
      <c r="AI140" s="422">
        <v>0</v>
      </c>
      <c r="AJ140" s="422">
        <v>0</v>
      </c>
      <c r="AK140" s="422">
        <v>0</v>
      </c>
      <c r="AL140" s="422">
        <v>0</v>
      </c>
      <c r="AM140" s="422">
        <v>0</v>
      </c>
      <c r="AN140" s="422">
        <v>0</v>
      </c>
      <c r="AO140" s="422">
        <v>0</v>
      </c>
      <c r="AP140" s="422">
        <v>0</v>
      </c>
      <c r="AQ140" s="422">
        <v>0</v>
      </c>
      <c r="AR140" s="422">
        <v>0</v>
      </c>
      <c r="AS140" s="422">
        <v>0</v>
      </c>
      <c r="AT140" s="422">
        <v>0</v>
      </c>
      <c r="AU140" s="422">
        <v>0</v>
      </c>
      <c r="AV140" s="422">
        <v>0</v>
      </c>
      <c r="AW140" s="422">
        <v>0</v>
      </c>
      <c r="AX140" s="422">
        <v>0</v>
      </c>
      <c r="AY140" s="422">
        <v>0</v>
      </c>
      <c r="AZ140" s="422">
        <v>0</v>
      </c>
      <c r="BA140" s="422">
        <v>0</v>
      </c>
      <c r="BB140" s="422">
        <v>0</v>
      </c>
      <c r="BC140" s="422">
        <v>0</v>
      </c>
      <c r="BD140" s="422">
        <v>0</v>
      </c>
      <c r="BE140" s="422">
        <v>0</v>
      </c>
      <c r="BF140" s="422">
        <v>0</v>
      </c>
      <c r="BG140" s="422">
        <v>0</v>
      </c>
      <c r="BH140" s="422">
        <v>0</v>
      </c>
      <c r="BI140" s="422">
        <v>0</v>
      </c>
      <c r="BJ140" s="422">
        <v>0</v>
      </c>
      <c r="BK140" s="422">
        <v>0</v>
      </c>
      <c r="BL140" s="422">
        <v>0</v>
      </c>
      <c r="BM140" s="422">
        <v>0</v>
      </c>
      <c r="BN140" s="422">
        <v>0</v>
      </c>
      <c r="BO140" s="422">
        <v>0</v>
      </c>
      <c r="BP140" s="422">
        <v>0</v>
      </c>
      <c r="BQ140" s="422">
        <v>0</v>
      </c>
      <c r="BR140" s="422">
        <v>0</v>
      </c>
      <c r="BS140" s="422">
        <v>0</v>
      </c>
      <c r="BT140" s="422">
        <v>0</v>
      </c>
      <c r="BU140" s="422">
        <v>0</v>
      </c>
      <c r="BV140" s="422">
        <v>0</v>
      </c>
      <c r="BW140" s="422">
        <v>0</v>
      </c>
      <c r="BX140" s="422">
        <v>0</v>
      </c>
      <c r="BY140" s="422">
        <v>0</v>
      </c>
      <c r="BZ140" s="422">
        <v>0</v>
      </c>
      <c r="CA140" s="422">
        <v>0</v>
      </c>
      <c r="CB140" s="422">
        <v>0</v>
      </c>
      <c r="CC140" s="422">
        <v>0</v>
      </c>
      <c r="CD140" s="422">
        <v>0</v>
      </c>
      <c r="CE140" s="422">
        <v>0</v>
      </c>
      <c r="CF140" s="422">
        <v>0</v>
      </c>
      <c r="CG140" s="422">
        <v>0</v>
      </c>
      <c r="CH140" s="422">
        <v>0</v>
      </c>
      <c r="CI140" s="422">
        <v>0</v>
      </c>
      <c r="CJ140" s="422">
        <v>0</v>
      </c>
      <c r="CK140" s="422">
        <v>0</v>
      </c>
      <c r="CL140" s="422">
        <v>0</v>
      </c>
      <c r="CM140" s="422">
        <v>0</v>
      </c>
      <c r="CN140" s="422">
        <v>0</v>
      </c>
      <c r="CO140" s="422">
        <v>0</v>
      </c>
      <c r="CP140" s="422">
        <v>0</v>
      </c>
      <c r="CQ140" s="422">
        <v>0</v>
      </c>
      <c r="CR140" s="422">
        <v>0</v>
      </c>
      <c r="CS140" s="422">
        <v>0</v>
      </c>
      <c r="CT140" s="422">
        <v>0</v>
      </c>
      <c r="CU140" s="422">
        <v>0</v>
      </c>
      <c r="CV140" s="422">
        <v>0</v>
      </c>
      <c r="CW140" s="422">
        <v>0</v>
      </c>
      <c r="CX140" s="422">
        <v>0</v>
      </c>
      <c r="CY140" s="422">
        <v>0</v>
      </c>
      <c r="CZ140" s="422">
        <v>0</v>
      </c>
      <c r="DA140" s="423">
        <v>0</v>
      </c>
      <c r="DB140" s="422">
        <v>0</v>
      </c>
      <c r="DC140" s="422">
        <v>4132</v>
      </c>
      <c r="DD140" s="422">
        <v>38217</v>
      </c>
      <c r="DE140" s="422">
        <v>122278</v>
      </c>
      <c r="DF140" s="422">
        <v>241373</v>
      </c>
      <c r="DG140" s="422">
        <v>0</v>
      </c>
      <c r="DH140" s="423">
        <v>406000</v>
      </c>
      <c r="DI140" s="423">
        <v>406000</v>
      </c>
      <c r="DJ140" s="423">
        <v>11298</v>
      </c>
      <c r="DK140" s="423">
        <v>417298</v>
      </c>
      <c r="DL140" s="423">
        <v>417298</v>
      </c>
      <c r="DM140" s="423">
        <v>-87112</v>
      </c>
      <c r="DN140" s="423">
        <v>330186</v>
      </c>
      <c r="DO140" s="423">
        <v>330186</v>
      </c>
      <c r="DQ140" s="433">
        <f t="shared" si="6"/>
        <v>0.21456157635467979</v>
      </c>
      <c r="DR140" s="428">
        <f t="shared" si="7"/>
        <v>0.78543842364532024</v>
      </c>
      <c r="DS140" s="434">
        <f t="shared" si="8"/>
        <v>8.0748372476686643E-4</v>
      </c>
    </row>
    <row r="141" spans="2:123" ht="20.100000000000001" customHeight="1" x14ac:dyDescent="0.4">
      <c r="B141" s="11">
        <v>86</v>
      </c>
      <c r="C141" s="8" t="s">
        <v>916</v>
      </c>
      <c r="D141" s="422">
        <v>0</v>
      </c>
      <c r="E141" s="422">
        <v>0</v>
      </c>
      <c r="F141" s="422">
        <v>0</v>
      </c>
      <c r="G141" s="422">
        <v>0</v>
      </c>
      <c r="H141" s="422">
        <v>0</v>
      </c>
      <c r="I141" s="422">
        <v>0</v>
      </c>
      <c r="J141" s="422">
        <v>0</v>
      </c>
      <c r="K141" s="422">
        <v>0</v>
      </c>
      <c r="L141" s="422">
        <v>0</v>
      </c>
      <c r="M141" s="422">
        <v>0</v>
      </c>
      <c r="N141" s="422">
        <v>0</v>
      </c>
      <c r="O141" s="422">
        <v>0</v>
      </c>
      <c r="P141" s="422">
        <v>0</v>
      </c>
      <c r="Q141" s="422">
        <v>0</v>
      </c>
      <c r="R141" s="422">
        <v>0</v>
      </c>
      <c r="S141" s="422">
        <v>0</v>
      </c>
      <c r="T141" s="422">
        <v>0</v>
      </c>
      <c r="U141" s="422">
        <v>0</v>
      </c>
      <c r="V141" s="422">
        <v>0</v>
      </c>
      <c r="W141" s="422">
        <v>0</v>
      </c>
      <c r="X141" s="422">
        <v>0</v>
      </c>
      <c r="Y141" s="422">
        <v>0</v>
      </c>
      <c r="Z141" s="422">
        <v>0</v>
      </c>
      <c r="AA141" s="422">
        <v>0</v>
      </c>
      <c r="AB141" s="422">
        <v>0</v>
      </c>
      <c r="AC141" s="422">
        <v>0</v>
      </c>
      <c r="AD141" s="422">
        <v>0</v>
      </c>
      <c r="AE141" s="422">
        <v>0</v>
      </c>
      <c r="AF141" s="422">
        <v>0</v>
      </c>
      <c r="AG141" s="422">
        <v>0</v>
      </c>
      <c r="AH141" s="422">
        <v>0</v>
      </c>
      <c r="AI141" s="422">
        <v>0</v>
      </c>
      <c r="AJ141" s="422">
        <v>0</v>
      </c>
      <c r="AK141" s="422">
        <v>0</v>
      </c>
      <c r="AL141" s="422">
        <v>0</v>
      </c>
      <c r="AM141" s="422">
        <v>0</v>
      </c>
      <c r="AN141" s="422">
        <v>0</v>
      </c>
      <c r="AO141" s="422">
        <v>0</v>
      </c>
      <c r="AP141" s="422">
        <v>0</v>
      </c>
      <c r="AQ141" s="422">
        <v>0</v>
      </c>
      <c r="AR141" s="422">
        <v>0</v>
      </c>
      <c r="AS141" s="422">
        <v>0</v>
      </c>
      <c r="AT141" s="422">
        <v>0</v>
      </c>
      <c r="AU141" s="422">
        <v>0</v>
      </c>
      <c r="AV141" s="422">
        <v>0</v>
      </c>
      <c r="AW141" s="422">
        <v>0</v>
      </c>
      <c r="AX141" s="422">
        <v>0</v>
      </c>
      <c r="AY141" s="422">
        <v>0</v>
      </c>
      <c r="AZ141" s="422">
        <v>0</v>
      </c>
      <c r="BA141" s="422">
        <v>0</v>
      </c>
      <c r="BB141" s="422">
        <v>0</v>
      </c>
      <c r="BC141" s="422">
        <v>0</v>
      </c>
      <c r="BD141" s="422">
        <v>0</v>
      </c>
      <c r="BE141" s="422">
        <v>0</v>
      </c>
      <c r="BF141" s="422">
        <v>0</v>
      </c>
      <c r="BG141" s="422">
        <v>0</v>
      </c>
      <c r="BH141" s="422">
        <v>0</v>
      </c>
      <c r="BI141" s="422">
        <v>0</v>
      </c>
      <c r="BJ141" s="422">
        <v>0</v>
      </c>
      <c r="BK141" s="422">
        <v>0</v>
      </c>
      <c r="BL141" s="422">
        <v>0</v>
      </c>
      <c r="BM141" s="422">
        <v>0</v>
      </c>
      <c r="BN141" s="422">
        <v>0</v>
      </c>
      <c r="BO141" s="422">
        <v>0</v>
      </c>
      <c r="BP141" s="422">
        <v>0</v>
      </c>
      <c r="BQ141" s="422">
        <v>0</v>
      </c>
      <c r="BR141" s="422">
        <v>0</v>
      </c>
      <c r="BS141" s="422">
        <v>0</v>
      </c>
      <c r="BT141" s="422">
        <v>0</v>
      </c>
      <c r="BU141" s="422">
        <v>0</v>
      </c>
      <c r="BV141" s="422">
        <v>0</v>
      </c>
      <c r="BW141" s="422">
        <v>0</v>
      </c>
      <c r="BX141" s="422">
        <v>0</v>
      </c>
      <c r="BY141" s="422">
        <v>0</v>
      </c>
      <c r="BZ141" s="422">
        <v>0</v>
      </c>
      <c r="CA141" s="422">
        <v>0</v>
      </c>
      <c r="CB141" s="422">
        <v>0</v>
      </c>
      <c r="CC141" s="422">
        <v>0</v>
      </c>
      <c r="CD141" s="422">
        <v>0</v>
      </c>
      <c r="CE141" s="422">
        <v>0</v>
      </c>
      <c r="CF141" s="422">
        <v>0</v>
      </c>
      <c r="CG141" s="422">
        <v>0</v>
      </c>
      <c r="CH141" s="422">
        <v>0</v>
      </c>
      <c r="CI141" s="422">
        <v>0</v>
      </c>
      <c r="CJ141" s="422">
        <v>0</v>
      </c>
      <c r="CK141" s="422">
        <v>5276</v>
      </c>
      <c r="CL141" s="422">
        <v>0</v>
      </c>
      <c r="CM141" s="422">
        <v>0</v>
      </c>
      <c r="CN141" s="422">
        <v>102</v>
      </c>
      <c r="CO141" s="422">
        <v>0</v>
      </c>
      <c r="CP141" s="422">
        <v>0</v>
      </c>
      <c r="CQ141" s="422">
        <v>0</v>
      </c>
      <c r="CR141" s="422">
        <v>0</v>
      </c>
      <c r="CS141" s="422">
        <v>0</v>
      </c>
      <c r="CT141" s="422">
        <v>0</v>
      </c>
      <c r="CU141" s="422">
        <v>0</v>
      </c>
      <c r="CV141" s="422">
        <v>0</v>
      </c>
      <c r="CW141" s="422">
        <v>0</v>
      </c>
      <c r="CX141" s="422">
        <v>0</v>
      </c>
      <c r="CY141" s="422">
        <v>0</v>
      </c>
      <c r="CZ141" s="422">
        <v>0</v>
      </c>
      <c r="DA141" s="423">
        <v>5378</v>
      </c>
      <c r="DB141" s="422">
        <v>3467</v>
      </c>
      <c r="DC141" s="422">
        <v>129297</v>
      </c>
      <c r="DD141" s="422">
        <v>596401</v>
      </c>
      <c r="DE141" s="422">
        <v>0</v>
      </c>
      <c r="DF141" s="422">
        <v>0</v>
      </c>
      <c r="DG141" s="422">
        <v>0</v>
      </c>
      <c r="DH141" s="423">
        <v>729165</v>
      </c>
      <c r="DI141" s="423">
        <v>734543</v>
      </c>
      <c r="DJ141" s="423">
        <v>24040</v>
      </c>
      <c r="DK141" s="423">
        <v>753205</v>
      </c>
      <c r="DL141" s="423">
        <v>758583</v>
      </c>
      <c r="DM141" s="423">
        <v>-12954</v>
      </c>
      <c r="DN141" s="423">
        <v>740251</v>
      </c>
      <c r="DO141" s="423">
        <v>745629</v>
      </c>
      <c r="DQ141" s="433">
        <f t="shared" si="6"/>
        <v>1.7635454969960915E-2</v>
      </c>
      <c r="DR141" s="428">
        <f t="shared" si="7"/>
        <v>0.98236454503003912</v>
      </c>
      <c r="DS141" s="434">
        <f t="shared" si="8"/>
        <v>2.5267478983829025E-2</v>
      </c>
    </row>
    <row r="142" spans="2:123" ht="20.100000000000001" customHeight="1" x14ac:dyDescent="0.4">
      <c r="B142" s="11">
        <v>87</v>
      </c>
      <c r="C142" s="8" t="s">
        <v>388</v>
      </c>
      <c r="D142" s="422">
        <v>0</v>
      </c>
      <c r="E142" s="422">
        <v>0</v>
      </c>
      <c r="F142" s="422">
        <v>0</v>
      </c>
      <c r="G142" s="422">
        <v>86</v>
      </c>
      <c r="H142" s="422">
        <v>0</v>
      </c>
      <c r="I142" s="422">
        <v>0</v>
      </c>
      <c r="J142" s="422">
        <v>0</v>
      </c>
      <c r="K142" s="422">
        <v>0</v>
      </c>
      <c r="L142" s="422">
        <v>0</v>
      </c>
      <c r="M142" s="422">
        <v>0</v>
      </c>
      <c r="N142" s="422">
        <v>0</v>
      </c>
      <c r="O142" s="422">
        <v>0</v>
      </c>
      <c r="P142" s="422">
        <v>0</v>
      </c>
      <c r="Q142" s="422">
        <v>0</v>
      </c>
      <c r="R142" s="422">
        <v>0</v>
      </c>
      <c r="S142" s="422">
        <v>0</v>
      </c>
      <c r="T142" s="422">
        <v>0</v>
      </c>
      <c r="U142" s="422">
        <v>0</v>
      </c>
      <c r="V142" s="422">
        <v>0</v>
      </c>
      <c r="W142" s="422">
        <v>0</v>
      </c>
      <c r="X142" s="422">
        <v>2</v>
      </c>
      <c r="Y142" s="422">
        <v>1</v>
      </c>
      <c r="Z142" s="422">
        <v>0</v>
      </c>
      <c r="AA142" s="422">
        <v>0</v>
      </c>
      <c r="AB142" s="422">
        <v>0</v>
      </c>
      <c r="AC142" s="422">
        <v>0</v>
      </c>
      <c r="AD142" s="422">
        <v>0</v>
      </c>
      <c r="AE142" s="422">
        <v>0</v>
      </c>
      <c r="AF142" s="422">
        <v>0</v>
      </c>
      <c r="AG142" s="422">
        <v>0</v>
      </c>
      <c r="AH142" s="422">
        <v>0</v>
      </c>
      <c r="AI142" s="422">
        <v>0</v>
      </c>
      <c r="AJ142" s="422">
        <v>0</v>
      </c>
      <c r="AK142" s="422">
        <v>0</v>
      </c>
      <c r="AL142" s="422">
        <v>0</v>
      </c>
      <c r="AM142" s="422">
        <v>0</v>
      </c>
      <c r="AN142" s="422">
        <v>0</v>
      </c>
      <c r="AO142" s="422">
        <v>0</v>
      </c>
      <c r="AP142" s="422">
        <v>0</v>
      </c>
      <c r="AQ142" s="422">
        <v>0</v>
      </c>
      <c r="AR142" s="422">
        <v>0</v>
      </c>
      <c r="AS142" s="422">
        <v>0</v>
      </c>
      <c r="AT142" s="422">
        <v>0</v>
      </c>
      <c r="AU142" s="422">
        <v>0</v>
      </c>
      <c r="AV142" s="422">
        <v>0</v>
      </c>
      <c r="AW142" s="422">
        <v>0</v>
      </c>
      <c r="AX142" s="422">
        <v>0</v>
      </c>
      <c r="AY142" s="422">
        <v>0</v>
      </c>
      <c r="AZ142" s="422">
        <v>0</v>
      </c>
      <c r="BA142" s="422">
        <v>0</v>
      </c>
      <c r="BB142" s="422">
        <v>0</v>
      </c>
      <c r="BC142" s="422">
        <v>0</v>
      </c>
      <c r="BD142" s="422">
        <v>0</v>
      </c>
      <c r="BE142" s="422">
        <v>0</v>
      </c>
      <c r="BF142" s="422">
        <v>0</v>
      </c>
      <c r="BG142" s="422">
        <v>1</v>
      </c>
      <c r="BH142" s="422">
        <v>1</v>
      </c>
      <c r="BI142" s="422">
        <v>0</v>
      </c>
      <c r="BJ142" s="422">
        <v>3</v>
      </c>
      <c r="BK142" s="422">
        <v>0</v>
      </c>
      <c r="BL142" s="422">
        <v>33</v>
      </c>
      <c r="BM142" s="422">
        <v>0</v>
      </c>
      <c r="BN142" s="422">
        <v>22</v>
      </c>
      <c r="BO142" s="422">
        <v>28</v>
      </c>
      <c r="BP142" s="422">
        <v>66</v>
      </c>
      <c r="BQ142" s="422">
        <v>5</v>
      </c>
      <c r="BR142" s="422">
        <v>4</v>
      </c>
      <c r="BS142" s="422">
        <v>0</v>
      </c>
      <c r="BT142" s="422">
        <v>7</v>
      </c>
      <c r="BU142" s="422">
        <v>2</v>
      </c>
      <c r="BV142" s="422">
        <v>0</v>
      </c>
      <c r="BW142" s="422">
        <v>14</v>
      </c>
      <c r="BX142" s="422">
        <v>0</v>
      </c>
      <c r="BY142" s="422">
        <v>0</v>
      </c>
      <c r="BZ142" s="422">
        <v>724</v>
      </c>
      <c r="CA142" s="422">
        <v>130</v>
      </c>
      <c r="CB142" s="422">
        <v>1</v>
      </c>
      <c r="CC142" s="422">
        <v>337</v>
      </c>
      <c r="CD142" s="422">
        <v>36</v>
      </c>
      <c r="CE142" s="422">
        <v>7</v>
      </c>
      <c r="CF142" s="422">
        <v>7</v>
      </c>
      <c r="CG142" s="422">
        <v>22</v>
      </c>
      <c r="CH142" s="422">
        <v>30</v>
      </c>
      <c r="CI142" s="422">
        <v>9</v>
      </c>
      <c r="CJ142" s="422">
        <v>7</v>
      </c>
      <c r="CK142" s="422">
        <v>9166</v>
      </c>
      <c r="CL142" s="422">
        <v>2747</v>
      </c>
      <c r="CM142" s="422">
        <v>497</v>
      </c>
      <c r="CN142" s="422">
        <v>243</v>
      </c>
      <c r="CO142" s="422">
        <v>1</v>
      </c>
      <c r="CP142" s="422">
        <v>0</v>
      </c>
      <c r="CQ142" s="422">
        <v>2</v>
      </c>
      <c r="CR142" s="422">
        <v>0</v>
      </c>
      <c r="CS142" s="422">
        <v>47</v>
      </c>
      <c r="CT142" s="422">
        <v>0</v>
      </c>
      <c r="CU142" s="422">
        <v>45</v>
      </c>
      <c r="CV142" s="422">
        <v>0</v>
      </c>
      <c r="CW142" s="422">
        <v>13</v>
      </c>
      <c r="CX142" s="422">
        <v>9</v>
      </c>
      <c r="CY142" s="422">
        <v>0</v>
      </c>
      <c r="CZ142" s="422">
        <v>200</v>
      </c>
      <c r="DA142" s="423">
        <v>14555</v>
      </c>
      <c r="DB142" s="422">
        <v>7343</v>
      </c>
      <c r="DC142" s="422">
        <v>3037</v>
      </c>
      <c r="DD142" s="422">
        <v>4564</v>
      </c>
      <c r="DE142" s="422">
        <v>0</v>
      </c>
      <c r="DF142" s="422">
        <v>0</v>
      </c>
      <c r="DG142" s="422">
        <v>0</v>
      </c>
      <c r="DH142" s="423">
        <v>14944</v>
      </c>
      <c r="DI142" s="423">
        <v>29499</v>
      </c>
      <c r="DJ142" s="423">
        <v>17330</v>
      </c>
      <c r="DK142" s="423">
        <v>32274</v>
      </c>
      <c r="DL142" s="423">
        <v>46829</v>
      </c>
      <c r="DM142" s="423">
        <v>-1229</v>
      </c>
      <c r="DN142" s="423">
        <v>31045</v>
      </c>
      <c r="DO142" s="423">
        <v>45600</v>
      </c>
      <c r="DQ142" s="433">
        <f t="shared" si="6"/>
        <v>4.1662429234889317E-2</v>
      </c>
      <c r="DR142" s="428">
        <f t="shared" si="7"/>
        <v>0.95833757076511072</v>
      </c>
      <c r="DS142" s="434">
        <f t="shared" si="8"/>
        <v>5.9349662926354632E-4</v>
      </c>
    </row>
    <row r="143" spans="2:123" ht="20.100000000000001" customHeight="1" x14ac:dyDescent="0.4">
      <c r="B143" s="11">
        <v>88</v>
      </c>
      <c r="C143" s="8" t="s">
        <v>917</v>
      </c>
      <c r="D143" s="422">
        <v>0</v>
      </c>
      <c r="E143" s="422">
        <v>0</v>
      </c>
      <c r="F143" s="422">
        <v>0</v>
      </c>
      <c r="G143" s="422">
        <v>0</v>
      </c>
      <c r="H143" s="422">
        <v>0</v>
      </c>
      <c r="I143" s="422">
        <v>0</v>
      </c>
      <c r="J143" s="422">
        <v>0</v>
      </c>
      <c r="K143" s="422">
        <v>0</v>
      </c>
      <c r="L143" s="422">
        <v>0</v>
      </c>
      <c r="M143" s="422">
        <v>0</v>
      </c>
      <c r="N143" s="422">
        <v>0</v>
      </c>
      <c r="O143" s="422">
        <v>0</v>
      </c>
      <c r="P143" s="422">
        <v>0</v>
      </c>
      <c r="Q143" s="422">
        <v>0</v>
      </c>
      <c r="R143" s="422">
        <v>0</v>
      </c>
      <c r="S143" s="422">
        <v>0</v>
      </c>
      <c r="T143" s="422">
        <v>0</v>
      </c>
      <c r="U143" s="422">
        <v>0</v>
      </c>
      <c r="V143" s="422">
        <v>0</v>
      </c>
      <c r="W143" s="422">
        <v>0</v>
      </c>
      <c r="X143" s="422">
        <v>0</v>
      </c>
      <c r="Y143" s="422">
        <v>0</v>
      </c>
      <c r="Z143" s="422">
        <v>0</v>
      </c>
      <c r="AA143" s="422">
        <v>0</v>
      </c>
      <c r="AB143" s="422">
        <v>0</v>
      </c>
      <c r="AC143" s="422">
        <v>0</v>
      </c>
      <c r="AD143" s="422">
        <v>0</v>
      </c>
      <c r="AE143" s="422">
        <v>0</v>
      </c>
      <c r="AF143" s="422">
        <v>0</v>
      </c>
      <c r="AG143" s="422">
        <v>0</v>
      </c>
      <c r="AH143" s="422">
        <v>0</v>
      </c>
      <c r="AI143" s="422">
        <v>0</v>
      </c>
      <c r="AJ143" s="422">
        <v>0</v>
      </c>
      <c r="AK143" s="422">
        <v>0</v>
      </c>
      <c r="AL143" s="422">
        <v>0</v>
      </c>
      <c r="AM143" s="422">
        <v>0</v>
      </c>
      <c r="AN143" s="422">
        <v>0</v>
      </c>
      <c r="AO143" s="422">
        <v>0</v>
      </c>
      <c r="AP143" s="422">
        <v>0</v>
      </c>
      <c r="AQ143" s="422">
        <v>0</v>
      </c>
      <c r="AR143" s="422">
        <v>0</v>
      </c>
      <c r="AS143" s="422">
        <v>0</v>
      </c>
      <c r="AT143" s="422">
        <v>0</v>
      </c>
      <c r="AU143" s="422">
        <v>0</v>
      </c>
      <c r="AV143" s="422">
        <v>0</v>
      </c>
      <c r="AW143" s="422">
        <v>0</v>
      </c>
      <c r="AX143" s="422">
        <v>0</v>
      </c>
      <c r="AY143" s="422">
        <v>0</v>
      </c>
      <c r="AZ143" s="422">
        <v>0</v>
      </c>
      <c r="BA143" s="422">
        <v>0</v>
      </c>
      <c r="BB143" s="422">
        <v>0</v>
      </c>
      <c r="BC143" s="422">
        <v>0</v>
      </c>
      <c r="BD143" s="422">
        <v>0</v>
      </c>
      <c r="BE143" s="422">
        <v>0</v>
      </c>
      <c r="BF143" s="422">
        <v>0</v>
      </c>
      <c r="BG143" s="422">
        <v>0</v>
      </c>
      <c r="BH143" s="422">
        <v>0</v>
      </c>
      <c r="BI143" s="422">
        <v>0</v>
      </c>
      <c r="BJ143" s="422">
        <v>0</v>
      </c>
      <c r="BK143" s="422">
        <v>0</v>
      </c>
      <c r="BL143" s="422">
        <v>0</v>
      </c>
      <c r="BM143" s="422">
        <v>0</v>
      </c>
      <c r="BN143" s="422">
        <v>0</v>
      </c>
      <c r="BO143" s="422">
        <v>0</v>
      </c>
      <c r="BP143" s="422">
        <v>0</v>
      </c>
      <c r="BQ143" s="422">
        <v>0</v>
      </c>
      <c r="BR143" s="422">
        <v>0</v>
      </c>
      <c r="BS143" s="422">
        <v>0</v>
      </c>
      <c r="BT143" s="422">
        <v>0</v>
      </c>
      <c r="BU143" s="422">
        <v>0</v>
      </c>
      <c r="BV143" s="422">
        <v>0</v>
      </c>
      <c r="BW143" s="422">
        <v>0</v>
      </c>
      <c r="BX143" s="422">
        <v>0</v>
      </c>
      <c r="BY143" s="422">
        <v>0</v>
      </c>
      <c r="BZ143" s="422">
        <v>0</v>
      </c>
      <c r="CA143" s="422">
        <v>0</v>
      </c>
      <c r="CB143" s="422">
        <v>0</v>
      </c>
      <c r="CC143" s="422">
        <v>0</v>
      </c>
      <c r="CD143" s="422">
        <v>0</v>
      </c>
      <c r="CE143" s="422">
        <v>0</v>
      </c>
      <c r="CF143" s="422">
        <v>0</v>
      </c>
      <c r="CG143" s="422">
        <v>0</v>
      </c>
      <c r="CH143" s="422">
        <v>0</v>
      </c>
      <c r="CI143" s="422">
        <v>0</v>
      </c>
      <c r="CJ143" s="422">
        <v>0</v>
      </c>
      <c r="CK143" s="422">
        <v>0</v>
      </c>
      <c r="CL143" s="422">
        <v>0</v>
      </c>
      <c r="CM143" s="422">
        <v>0</v>
      </c>
      <c r="CN143" s="422">
        <v>0</v>
      </c>
      <c r="CO143" s="422">
        <v>0</v>
      </c>
      <c r="CP143" s="422">
        <v>0</v>
      </c>
      <c r="CQ143" s="422">
        <v>0</v>
      </c>
      <c r="CR143" s="422">
        <v>0</v>
      </c>
      <c r="CS143" s="422">
        <v>0</v>
      </c>
      <c r="CT143" s="422">
        <v>0</v>
      </c>
      <c r="CU143" s="422">
        <v>0</v>
      </c>
      <c r="CV143" s="422">
        <v>0</v>
      </c>
      <c r="CW143" s="422">
        <v>0</v>
      </c>
      <c r="CX143" s="422">
        <v>0</v>
      </c>
      <c r="CY143" s="422">
        <v>0</v>
      </c>
      <c r="CZ143" s="422">
        <v>0</v>
      </c>
      <c r="DA143" s="423">
        <v>0</v>
      </c>
      <c r="DB143" s="422">
        <v>3047</v>
      </c>
      <c r="DC143" s="422">
        <v>72368</v>
      </c>
      <c r="DD143" s="422">
        <v>68489</v>
      </c>
      <c r="DE143" s="422">
        <v>0</v>
      </c>
      <c r="DF143" s="422">
        <v>0</v>
      </c>
      <c r="DG143" s="422">
        <v>0</v>
      </c>
      <c r="DH143" s="423">
        <v>143904</v>
      </c>
      <c r="DI143" s="423">
        <v>143904</v>
      </c>
      <c r="DJ143" s="423">
        <v>7150</v>
      </c>
      <c r="DK143" s="423">
        <v>151054</v>
      </c>
      <c r="DL143" s="423">
        <v>151054</v>
      </c>
      <c r="DM143" s="423">
        <v>-1</v>
      </c>
      <c r="DN143" s="423">
        <v>151053</v>
      </c>
      <c r="DO143" s="423">
        <v>151053</v>
      </c>
      <c r="DQ143" s="433">
        <f t="shared" si="6"/>
        <v>6.9490771625528127E-6</v>
      </c>
      <c r="DR143" s="428">
        <f t="shared" si="7"/>
        <v>0.99999305092283741</v>
      </c>
      <c r="DS143" s="434">
        <f t="shared" si="8"/>
        <v>1.4142299659711663E-2</v>
      </c>
    </row>
    <row r="144" spans="2:123" ht="20.100000000000001" customHeight="1" x14ac:dyDescent="0.4">
      <c r="B144" s="11">
        <v>89</v>
      </c>
      <c r="C144" s="8" t="s">
        <v>918</v>
      </c>
      <c r="D144" s="422">
        <v>0</v>
      </c>
      <c r="E144" s="422">
        <v>0</v>
      </c>
      <c r="F144" s="422">
        <v>0</v>
      </c>
      <c r="G144" s="422">
        <v>0</v>
      </c>
      <c r="H144" s="422">
        <v>0</v>
      </c>
      <c r="I144" s="422">
        <v>0</v>
      </c>
      <c r="J144" s="422">
        <v>0</v>
      </c>
      <c r="K144" s="422">
        <v>0</v>
      </c>
      <c r="L144" s="422">
        <v>0</v>
      </c>
      <c r="M144" s="422">
        <v>0</v>
      </c>
      <c r="N144" s="422">
        <v>0</v>
      </c>
      <c r="O144" s="422">
        <v>0</v>
      </c>
      <c r="P144" s="422">
        <v>0</v>
      </c>
      <c r="Q144" s="422">
        <v>0</v>
      </c>
      <c r="R144" s="422">
        <v>0</v>
      </c>
      <c r="S144" s="422">
        <v>0</v>
      </c>
      <c r="T144" s="422">
        <v>0</v>
      </c>
      <c r="U144" s="422">
        <v>0</v>
      </c>
      <c r="V144" s="422">
        <v>0</v>
      </c>
      <c r="W144" s="422">
        <v>0</v>
      </c>
      <c r="X144" s="422">
        <v>0</v>
      </c>
      <c r="Y144" s="422">
        <v>0</v>
      </c>
      <c r="Z144" s="422">
        <v>0</v>
      </c>
      <c r="AA144" s="422">
        <v>0</v>
      </c>
      <c r="AB144" s="422">
        <v>0</v>
      </c>
      <c r="AC144" s="422">
        <v>0</v>
      </c>
      <c r="AD144" s="422">
        <v>0</v>
      </c>
      <c r="AE144" s="422">
        <v>0</v>
      </c>
      <c r="AF144" s="422">
        <v>0</v>
      </c>
      <c r="AG144" s="422">
        <v>0</v>
      </c>
      <c r="AH144" s="422">
        <v>0</v>
      </c>
      <c r="AI144" s="422">
        <v>0</v>
      </c>
      <c r="AJ144" s="422">
        <v>0</v>
      </c>
      <c r="AK144" s="422">
        <v>0</v>
      </c>
      <c r="AL144" s="422">
        <v>0</v>
      </c>
      <c r="AM144" s="422">
        <v>0</v>
      </c>
      <c r="AN144" s="422">
        <v>0</v>
      </c>
      <c r="AO144" s="422">
        <v>0</v>
      </c>
      <c r="AP144" s="422">
        <v>0</v>
      </c>
      <c r="AQ144" s="422">
        <v>0</v>
      </c>
      <c r="AR144" s="422">
        <v>0</v>
      </c>
      <c r="AS144" s="422">
        <v>0</v>
      </c>
      <c r="AT144" s="422">
        <v>0</v>
      </c>
      <c r="AU144" s="422">
        <v>0</v>
      </c>
      <c r="AV144" s="422">
        <v>0</v>
      </c>
      <c r="AW144" s="422">
        <v>0</v>
      </c>
      <c r="AX144" s="422">
        <v>0</v>
      </c>
      <c r="AY144" s="422">
        <v>0</v>
      </c>
      <c r="AZ144" s="422">
        <v>0</v>
      </c>
      <c r="BA144" s="422">
        <v>0</v>
      </c>
      <c r="BB144" s="422">
        <v>0</v>
      </c>
      <c r="BC144" s="422">
        <v>0</v>
      </c>
      <c r="BD144" s="422">
        <v>0</v>
      </c>
      <c r="BE144" s="422">
        <v>0</v>
      </c>
      <c r="BF144" s="422">
        <v>0</v>
      </c>
      <c r="BG144" s="422">
        <v>0</v>
      </c>
      <c r="BH144" s="422">
        <v>0</v>
      </c>
      <c r="BI144" s="422">
        <v>0</v>
      </c>
      <c r="BJ144" s="422">
        <v>0</v>
      </c>
      <c r="BK144" s="422">
        <v>0</v>
      </c>
      <c r="BL144" s="422">
        <v>0</v>
      </c>
      <c r="BM144" s="422">
        <v>0</v>
      </c>
      <c r="BN144" s="422">
        <v>0</v>
      </c>
      <c r="BO144" s="422">
        <v>0</v>
      </c>
      <c r="BP144" s="422">
        <v>0</v>
      </c>
      <c r="BQ144" s="422">
        <v>0</v>
      </c>
      <c r="BR144" s="422">
        <v>0</v>
      </c>
      <c r="BS144" s="422">
        <v>0</v>
      </c>
      <c r="BT144" s="422">
        <v>0</v>
      </c>
      <c r="BU144" s="422">
        <v>0</v>
      </c>
      <c r="BV144" s="422">
        <v>0</v>
      </c>
      <c r="BW144" s="422">
        <v>0</v>
      </c>
      <c r="BX144" s="422">
        <v>0</v>
      </c>
      <c r="BY144" s="422">
        <v>0</v>
      </c>
      <c r="BZ144" s="422">
        <v>0</v>
      </c>
      <c r="CA144" s="422">
        <v>0</v>
      </c>
      <c r="CB144" s="422">
        <v>0</v>
      </c>
      <c r="CC144" s="422">
        <v>0</v>
      </c>
      <c r="CD144" s="422">
        <v>0</v>
      </c>
      <c r="CE144" s="422">
        <v>0</v>
      </c>
      <c r="CF144" s="422">
        <v>0</v>
      </c>
      <c r="CG144" s="422">
        <v>0</v>
      </c>
      <c r="CH144" s="422">
        <v>0</v>
      </c>
      <c r="CI144" s="422">
        <v>0</v>
      </c>
      <c r="CJ144" s="422">
        <v>0</v>
      </c>
      <c r="CK144" s="422">
        <v>0</v>
      </c>
      <c r="CL144" s="422">
        <v>0</v>
      </c>
      <c r="CM144" s="422">
        <v>0</v>
      </c>
      <c r="CN144" s="422">
        <v>0</v>
      </c>
      <c r="CO144" s="422">
        <v>0</v>
      </c>
      <c r="CP144" s="422">
        <v>0</v>
      </c>
      <c r="CQ144" s="422">
        <v>0</v>
      </c>
      <c r="CR144" s="422">
        <v>0</v>
      </c>
      <c r="CS144" s="422">
        <v>0</v>
      </c>
      <c r="CT144" s="422">
        <v>0</v>
      </c>
      <c r="CU144" s="422">
        <v>0</v>
      </c>
      <c r="CV144" s="422">
        <v>0</v>
      </c>
      <c r="CW144" s="422">
        <v>0</v>
      </c>
      <c r="CX144" s="422">
        <v>0</v>
      </c>
      <c r="CY144" s="422">
        <v>0</v>
      </c>
      <c r="CZ144" s="422">
        <v>0</v>
      </c>
      <c r="DA144" s="423">
        <v>0</v>
      </c>
      <c r="DB144" s="422">
        <v>0</v>
      </c>
      <c r="DC144" s="422">
        <v>21673</v>
      </c>
      <c r="DD144" s="422">
        <v>156206</v>
      </c>
      <c r="DE144" s="422">
        <v>0</v>
      </c>
      <c r="DF144" s="422">
        <v>0</v>
      </c>
      <c r="DG144" s="422">
        <v>0</v>
      </c>
      <c r="DH144" s="423">
        <v>177879</v>
      </c>
      <c r="DI144" s="423">
        <v>177879</v>
      </c>
      <c r="DJ144" s="423">
        <v>0</v>
      </c>
      <c r="DK144" s="423">
        <v>177879</v>
      </c>
      <c r="DL144" s="423">
        <v>177879</v>
      </c>
      <c r="DM144" s="423">
        <v>-5674</v>
      </c>
      <c r="DN144" s="423">
        <v>172205</v>
      </c>
      <c r="DO144" s="423">
        <v>172205</v>
      </c>
      <c r="DQ144" s="433">
        <f t="shared" si="6"/>
        <v>3.1898088026130124E-2</v>
      </c>
      <c r="DR144" s="428">
        <f t="shared" si="7"/>
        <v>0.96810191197386986</v>
      </c>
      <c r="DS144" s="434">
        <f t="shared" si="8"/>
        <v>4.2353811149255316E-3</v>
      </c>
    </row>
    <row r="145" spans="2:123" ht="20.100000000000001" customHeight="1" x14ac:dyDescent="0.4">
      <c r="B145" s="11">
        <v>90</v>
      </c>
      <c r="C145" s="8" t="s">
        <v>32</v>
      </c>
      <c r="D145" s="422">
        <v>0</v>
      </c>
      <c r="E145" s="422">
        <v>1</v>
      </c>
      <c r="F145" s="422">
        <v>0</v>
      </c>
      <c r="G145" s="422">
        <v>20</v>
      </c>
      <c r="H145" s="422">
        <v>1</v>
      </c>
      <c r="I145" s="422">
        <v>587</v>
      </c>
      <c r="J145" s="422">
        <v>0</v>
      </c>
      <c r="K145" s="422">
        <v>50</v>
      </c>
      <c r="L145" s="422">
        <v>84</v>
      </c>
      <c r="M145" s="422">
        <v>87</v>
      </c>
      <c r="N145" s="422">
        <v>31</v>
      </c>
      <c r="O145" s="422">
        <v>108</v>
      </c>
      <c r="P145" s="422">
        <v>148</v>
      </c>
      <c r="Q145" s="422">
        <v>143</v>
      </c>
      <c r="R145" s="422">
        <v>0</v>
      </c>
      <c r="S145" s="422">
        <v>17</v>
      </c>
      <c r="T145" s="422">
        <v>62</v>
      </c>
      <c r="U145" s="422">
        <v>41</v>
      </c>
      <c r="V145" s="422">
        <v>161</v>
      </c>
      <c r="W145" s="422">
        <v>19</v>
      </c>
      <c r="X145" s="422">
        <v>44</v>
      </c>
      <c r="Y145" s="422">
        <v>159</v>
      </c>
      <c r="Z145" s="422">
        <v>74</v>
      </c>
      <c r="AA145" s="422">
        <v>35</v>
      </c>
      <c r="AB145" s="422">
        <v>113</v>
      </c>
      <c r="AC145" s="422">
        <v>0</v>
      </c>
      <c r="AD145" s="422">
        <v>5</v>
      </c>
      <c r="AE145" s="422">
        <v>139</v>
      </c>
      <c r="AF145" s="422">
        <v>9</v>
      </c>
      <c r="AG145" s="422">
        <v>8</v>
      </c>
      <c r="AH145" s="422">
        <v>0</v>
      </c>
      <c r="AI145" s="422">
        <v>68</v>
      </c>
      <c r="AJ145" s="422">
        <v>12</v>
      </c>
      <c r="AK145" s="422">
        <v>17</v>
      </c>
      <c r="AL145" s="422">
        <v>27</v>
      </c>
      <c r="AM145" s="422">
        <v>55</v>
      </c>
      <c r="AN145" s="422">
        <v>43</v>
      </c>
      <c r="AO145" s="422">
        <v>38</v>
      </c>
      <c r="AP145" s="422">
        <v>491</v>
      </c>
      <c r="AQ145" s="422">
        <v>77</v>
      </c>
      <c r="AR145" s="422">
        <v>31</v>
      </c>
      <c r="AS145" s="422">
        <v>256</v>
      </c>
      <c r="AT145" s="422">
        <v>28</v>
      </c>
      <c r="AU145" s="422">
        <v>0</v>
      </c>
      <c r="AV145" s="422">
        <v>8</v>
      </c>
      <c r="AW145" s="422">
        <v>102</v>
      </c>
      <c r="AX145" s="422">
        <v>28</v>
      </c>
      <c r="AY145" s="422">
        <v>9</v>
      </c>
      <c r="AZ145" s="422">
        <v>56</v>
      </c>
      <c r="BA145" s="422">
        <v>26</v>
      </c>
      <c r="BB145" s="422">
        <v>5</v>
      </c>
      <c r="BC145" s="422">
        <v>8</v>
      </c>
      <c r="BD145" s="422">
        <v>61</v>
      </c>
      <c r="BE145" s="422">
        <v>26</v>
      </c>
      <c r="BF145" s="422">
        <v>537</v>
      </c>
      <c r="BG145" s="422">
        <v>847</v>
      </c>
      <c r="BH145" s="422">
        <v>766</v>
      </c>
      <c r="BI145" s="422">
        <v>706</v>
      </c>
      <c r="BJ145" s="422">
        <v>145</v>
      </c>
      <c r="BK145" s="422">
        <v>155</v>
      </c>
      <c r="BL145" s="422">
        <v>1026</v>
      </c>
      <c r="BM145" s="422">
        <v>154</v>
      </c>
      <c r="BN145" s="422">
        <v>396</v>
      </c>
      <c r="BO145" s="422">
        <v>703</v>
      </c>
      <c r="BP145" s="422">
        <v>1248</v>
      </c>
      <c r="BQ145" s="422">
        <v>213</v>
      </c>
      <c r="BR145" s="422">
        <v>200</v>
      </c>
      <c r="BS145" s="422">
        <v>0</v>
      </c>
      <c r="BT145" s="422">
        <v>72</v>
      </c>
      <c r="BU145" s="422">
        <v>663</v>
      </c>
      <c r="BV145" s="422">
        <v>0</v>
      </c>
      <c r="BW145" s="422">
        <v>58</v>
      </c>
      <c r="BX145" s="422">
        <v>3</v>
      </c>
      <c r="BY145" s="422">
        <v>1</v>
      </c>
      <c r="BZ145" s="422">
        <v>131</v>
      </c>
      <c r="CA145" s="422">
        <v>251</v>
      </c>
      <c r="CB145" s="422">
        <v>1</v>
      </c>
      <c r="CC145" s="422">
        <v>262</v>
      </c>
      <c r="CD145" s="422">
        <v>240</v>
      </c>
      <c r="CE145" s="422">
        <v>150</v>
      </c>
      <c r="CF145" s="422">
        <v>16</v>
      </c>
      <c r="CG145" s="422">
        <v>184</v>
      </c>
      <c r="CH145" s="422">
        <v>3</v>
      </c>
      <c r="CI145" s="422">
        <v>152</v>
      </c>
      <c r="CJ145" s="422">
        <v>1290</v>
      </c>
      <c r="CK145" s="422">
        <v>970</v>
      </c>
      <c r="CL145" s="422">
        <v>45</v>
      </c>
      <c r="CM145" s="422">
        <v>4</v>
      </c>
      <c r="CN145" s="422">
        <v>64</v>
      </c>
      <c r="CO145" s="422">
        <v>0</v>
      </c>
      <c r="CP145" s="422">
        <v>578</v>
      </c>
      <c r="CQ145" s="422">
        <v>157</v>
      </c>
      <c r="CR145" s="422">
        <v>430</v>
      </c>
      <c r="CS145" s="422">
        <v>1634</v>
      </c>
      <c r="CT145" s="422">
        <v>151</v>
      </c>
      <c r="CU145" s="422">
        <v>696</v>
      </c>
      <c r="CV145" s="422">
        <v>129</v>
      </c>
      <c r="CW145" s="422">
        <v>862</v>
      </c>
      <c r="CX145" s="422">
        <v>239</v>
      </c>
      <c r="CY145" s="422">
        <v>0</v>
      </c>
      <c r="CZ145" s="422">
        <v>395</v>
      </c>
      <c r="DA145" s="423">
        <v>20545</v>
      </c>
      <c r="DB145" s="422">
        <v>0</v>
      </c>
      <c r="DC145" s="422">
        <v>48928</v>
      </c>
      <c r="DD145" s="422">
        <v>0</v>
      </c>
      <c r="DE145" s="422">
        <v>0</v>
      </c>
      <c r="DF145" s="422">
        <v>0</v>
      </c>
      <c r="DG145" s="422">
        <v>0</v>
      </c>
      <c r="DH145" s="423">
        <v>48928</v>
      </c>
      <c r="DI145" s="423">
        <v>69473</v>
      </c>
      <c r="DJ145" s="423">
        <v>5290</v>
      </c>
      <c r="DK145" s="423">
        <v>54218</v>
      </c>
      <c r="DL145" s="423">
        <v>74763</v>
      </c>
      <c r="DM145" s="423">
        <v>-2159</v>
      </c>
      <c r="DN145" s="423">
        <v>52059</v>
      </c>
      <c r="DO145" s="423">
        <v>72604</v>
      </c>
      <c r="DQ145" s="433">
        <f t="shared" si="6"/>
        <v>3.1076821211117989E-2</v>
      </c>
      <c r="DR145" s="428">
        <f t="shared" si="7"/>
        <v>0.96892317878888201</v>
      </c>
      <c r="DS145" s="434">
        <f t="shared" si="8"/>
        <v>9.5616078619054305E-3</v>
      </c>
    </row>
    <row r="146" spans="2:123" ht="20.100000000000001" customHeight="1" x14ac:dyDescent="0.4">
      <c r="B146" s="11">
        <v>91</v>
      </c>
      <c r="C146" s="8" t="s">
        <v>919</v>
      </c>
      <c r="D146" s="422">
        <v>307</v>
      </c>
      <c r="E146" s="422">
        <v>90</v>
      </c>
      <c r="F146" s="422">
        <v>344</v>
      </c>
      <c r="G146" s="422">
        <v>152</v>
      </c>
      <c r="H146" s="422">
        <v>42</v>
      </c>
      <c r="I146" s="422">
        <v>71</v>
      </c>
      <c r="J146" s="422">
        <v>0</v>
      </c>
      <c r="K146" s="422">
        <v>140</v>
      </c>
      <c r="L146" s="422">
        <v>207</v>
      </c>
      <c r="M146" s="422">
        <v>473</v>
      </c>
      <c r="N146" s="422">
        <v>53</v>
      </c>
      <c r="O146" s="422">
        <v>756</v>
      </c>
      <c r="P146" s="422">
        <v>320</v>
      </c>
      <c r="Q146" s="422">
        <v>65</v>
      </c>
      <c r="R146" s="422">
        <v>0</v>
      </c>
      <c r="S146" s="422">
        <v>52</v>
      </c>
      <c r="T146" s="422">
        <v>341</v>
      </c>
      <c r="U146" s="422">
        <v>113</v>
      </c>
      <c r="V146" s="422">
        <v>210</v>
      </c>
      <c r="W146" s="422">
        <v>45</v>
      </c>
      <c r="X146" s="422">
        <v>599</v>
      </c>
      <c r="Y146" s="422">
        <v>249</v>
      </c>
      <c r="Z146" s="422">
        <v>384</v>
      </c>
      <c r="AA146" s="422">
        <v>285</v>
      </c>
      <c r="AB146" s="422">
        <v>284</v>
      </c>
      <c r="AC146" s="422">
        <v>3</v>
      </c>
      <c r="AD146" s="422">
        <v>14</v>
      </c>
      <c r="AE146" s="422">
        <v>325</v>
      </c>
      <c r="AF146" s="422">
        <v>29</v>
      </c>
      <c r="AG146" s="422">
        <v>160</v>
      </c>
      <c r="AH146" s="422">
        <v>0</v>
      </c>
      <c r="AI146" s="422">
        <v>80</v>
      </c>
      <c r="AJ146" s="422">
        <v>82</v>
      </c>
      <c r="AK146" s="422">
        <v>67</v>
      </c>
      <c r="AL146" s="422">
        <v>173</v>
      </c>
      <c r="AM146" s="422">
        <v>241</v>
      </c>
      <c r="AN146" s="422">
        <v>204</v>
      </c>
      <c r="AO146" s="422">
        <v>71</v>
      </c>
      <c r="AP146" s="422">
        <v>1643</v>
      </c>
      <c r="AQ146" s="422">
        <v>221</v>
      </c>
      <c r="AR146" s="422">
        <v>430</v>
      </c>
      <c r="AS146" s="422">
        <v>2053</v>
      </c>
      <c r="AT146" s="422">
        <v>524</v>
      </c>
      <c r="AU146" s="422">
        <v>22</v>
      </c>
      <c r="AV146" s="422">
        <v>46</v>
      </c>
      <c r="AW146" s="422">
        <v>309</v>
      </c>
      <c r="AX146" s="422">
        <v>143</v>
      </c>
      <c r="AY146" s="422">
        <v>23</v>
      </c>
      <c r="AZ146" s="422">
        <v>728</v>
      </c>
      <c r="BA146" s="422">
        <v>716</v>
      </c>
      <c r="BB146" s="422">
        <v>98</v>
      </c>
      <c r="BC146" s="422">
        <v>79</v>
      </c>
      <c r="BD146" s="422">
        <v>317</v>
      </c>
      <c r="BE146" s="422">
        <v>779</v>
      </c>
      <c r="BF146" s="422">
        <v>14107</v>
      </c>
      <c r="BG146" s="422">
        <v>3860</v>
      </c>
      <c r="BH146" s="422">
        <v>30348</v>
      </c>
      <c r="BI146" s="422">
        <v>32020</v>
      </c>
      <c r="BJ146" s="422">
        <v>564</v>
      </c>
      <c r="BK146" s="422">
        <v>291</v>
      </c>
      <c r="BL146" s="422">
        <v>208</v>
      </c>
      <c r="BM146" s="422">
        <v>457</v>
      </c>
      <c r="BN146" s="422">
        <v>8574</v>
      </c>
      <c r="BO146" s="422">
        <v>8606</v>
      </c>
      <c r="BP146" s="422">
        <v>3615</v>
      </c>
      <c r="BQ146" s="422">
        <v>392</v>
      </c>
      <c r="BR146" s="422">
        <v>371</v>
      </c>
      <c r="BS146" s="422">
        <v>0</v>
      </c>
      <c r="BT146" s="422">
        <v>173</v>
      </c>
      <c r="BU146" s="422">
        <v>4310</v>
      </c>
      <c r="BV146" s="422">
        <v>26476</v>
      </c>
      <c r="BW146" s="422">
        <v>144</v>
      </c>
      <c r="BX146" s="422">
        <v>2457</v>
      </c>
      <c r="BY146" s="422">
        <v>19</v>
      </c>
      <c r="BZ146" s="422">
        <v>164</v>
      </c>
      <c r="CA146" s="422">
        <v>999</v>
      </c>
      <c r="CB146" s="422">
        <v>7</v>
      </c>
      <c r="CC146" s="422">
        <v>2905</v>
      </c>
      <c r="CD146" s="422">
        <v>1199</v>
      </c>
      <c r="CE146" s="422">
        <v>1532</v>
      </c>
      <c r="CF146" s="422">
        <v>823</v>
      </c>
      <c r="CG146" s="422">
        <v>666</v>
      </c>
      <c r="CH146" s="422">
        <v>14653</v>
      </c>
      <c r="CI146" s="422">
        <v>1024</v>
      </c>
      <c r="CJ146" s="422">
        <v>1397</v>
      </c>
      <c r="CK146" s="422">
        <v>4491</v>
      </c>
      <c r="CL146" s="422">
        <v>611</v>
      </c>
      <c r="CM146" s="422">
        <v>1547</v>
      </c>
      <c r="CN146" s="422">
        <v>3314</v>
      </c>
      <c r="CO146" s="422">
        <v>497</v>
      </c>
      <c r="CP146" s="422">
        <v>745</v>
      </c>
      <c r="CQ146" s="422">
        <v>110</v>
      </c>
      <c r="CR146" s="422">
        <v>2066</v>
      </c>
      <c r="CS146" s="422">
        <v>7336</v>
      </c>
      <c r="CT146" s="422">
        <v>860</v>
      </c>
      <c r="CU146" s="422">
        <v>721</v>
      </c>
      <c r="CV146" s="422">
        <v>294</v>
      </c>
      <c r="CW146" s="422">
        <v>565</v>
      </c>
      <c r="CX146" s="422">
        <v>409</v>
      </c>
      <c r="CY146" s="422">
        <v>0</v>
      </c>
      <c r="CZ146" s="422">
        <v>379</v>
      </c>
      <c r="DA146" s="423">
        <v>201468</v>
      </c>
      <c r="DB146" s="422">
        <v>518</v>
      </c>
      <c r="DC146" s="422">
        <v>7883</v>
      </c>
      <c r="DD146" s="422">
        <v>0</v>
      </c>
      <c r="DE146" s="422">
        <v>0</v>
      </c>
      <c r="DF146" s="422">
        <v>0</v>
      </c>
      <c r="DG146" s="422">
        <v>0</v>
      </c>
      <c r="DH146" s="423">
        <v>8401</v>
      </c>
      <c r="DI146" s="423">
        <v>209869</v>
      </c>
      <c r="DJ146" s="423">
        <v>76336</v>
      </c>
      <c r="DK146" s="423">
        <v>84737</v>
      </c>
      <c r="DL146" s="423">
        <v>286205</v>
      </c>
      <c r="DM146" s="423">
        <v>-12891</v>
      </c>
      <c r="DN146" s="423">
        <v>71846</v>
      </c>
      <c r="DO146" s="423">
        <v>273314</v>
      </c>
      <c r="DQ146" s="433">
        <f t="shared" si="6"/>
        <v>6.142403118135599E-2</v>
      </c>
      <c r="DR146" s="428">
        <f t="shared" si="7"/>
        <v>0.93857596881864402</v>
      </c>
      <c r="DS146" s="434">
        <f t="shared" si="8"/>
        <v>1.5405116656188791E-3</v>
      </c>
    </row>
    <row r="147" spans="2:123" ht="20.100000000000001" customHeight="1" x14ac:dyDescent="0.4">
      <c r="B147" s="11">
        <v>92</v>
      </c>
      <c r="C147" s="8" t="s">
        <v>400</v>
      </c>
      <c r="D147" s="422">
        <v>0</v>
      </c>
      <c r="E147" s="422">
        <v>16</v>
      </c>
      <c r="F147" s="422">
        <v>0</v>
      </c>
      <c r="G147" s="422">
        <v>67</v>
      </c>
      <c r="H147" s="422">
        <v>25</v>
      </c>
      <c r="I147" s="422">
        <v>70</v>
      </c>
      <c r="J147" s="422">
        <v>0</v>
      </c>
      <c r="K147" s="422">
        <v>55</v>
      </c>
      <c r="L147" s="422">
        <v>668</v>
      </c>
      <c r="M147" s="422">
        <v>371</v>
      </c>
      <c r="N147" s="422">
        <v>36</v>
      </c>
      <c r="O147" s="422">
        <v>2278</v>
      </c>
      <c r="P147" s="422">
        <v>3064</v>
      </c>
      <c r="Q147" s="422">
        <v>10</v>
      </c>
      <c r="R147" s="422">
        <v>0</v>
      </c>
      <c r="S147" s="422">
        <v>122</v>
      </c>
      <c r="T147" s="422">
        <v>70</v>
      </c>
      <c r="U147" s="422">
        <v>118</v>
      </c>
      <c r="V147" s="422">
        <v>265</v>
      </c>
      <c r="W147" s="422">
        <v>53</v>
      </c>
      <c r="X147" s="422">
        <v>74</v>
      </c>
      <c r="Y147" s="422">
        <v>1541</v>
      </c>
      <c r="Z147" s="422">
        <v>81</v>
      </c>
      <c r="AA147" s="422">
        <v>350</v>
      </c>
      <c r="AB147" s="422">
        <v>570</v>
      </c>
      <c r="AC147" s="422">
        <v>3</v>
      </c>
      <c r="AD147" s="422">
        <v>15</v>
      </c>
      <c r="AE147" s="422">
        <v>23</v>
      </c>
      <c r="AF147" s="422">
        <v>94</v>
      </c>
      <c r="AG147" s="422">
        <v>41</v>
      </c>
      <c r="AH147" s="422">
        <v>0</v>
      </c>
      <c r="AI147" s="422">
        <v>47</v>
      </c>
      <c r="AJ147" s="422">
        <v>12</v>
      </c>
      <c r="AK147" s="422">
        <v>4</v>
      </c>
      <c r="AL147" s="422">
        <v>73</v>
      </c>
      <c r="AM147" s="422">
        <v>131</v>
      </c>
      <c r="AN147" s="422">
        <v>57</v>
      </c>
      <c r="AO147" s="422">
        <v>70</v>
      </c>
      <c r="AP147" s="422">
        <v>557</v>
      </c>
      <c r="AQ147" s="422">
        <v>280</v>
      </c>
      <c r="AR147" s="422">
        <v>284</v>
      </c>
      <c r="AS147" s="422">
        <v>943</v>
      </c>
      <c r="AT147" s="422">
        <v>181</v>
      </c>
      <c r="AU147" s="422">
        <v>56</v>
      </c>
      <c r="AV147" s="422">
        <v>55</v>
      </c>
      <c r="AW147" s="422">
        <v>114</v>
      </c>
      <c r="AX147" s="422">
        <v>408</v>
      </c>
      <c r="AY147" s="422">
        <v>102</v>
      </c>
      <c r="AZ147" s="422">
        <v>1847</v>
      </c>
      <c r="BA147" s="422">
        <v>947</v>
      </c>
      <c r="BB147" s="422">
        <v>13</v>
      </c>
      <c r="BC147" s="422">
        <v>28</v>
      </c>
      <c r="BD147" s="422">
        <v>333</v>
      </c>
      <c r="BE147" s="422">
        <v>2</v>
      </c>
      <c r="BF147" s="422">
        <v>2276</v>
      </c>
      <c r="BG147" s="422">
        <v>174</v>
      </c>
      <c r="BH147" s="422">
        <v>576</v>
      </c>
      <c r="BI147" s="422">
        <v>537</v>
      </c>
      <c r="BJ147" s="422">
        <v>389</v>
      </c>
      <c r="BK147" s="422">
        <v>398</v>
      </c>
      <c r="BL147" s="422">
        <v>705</v>
      </c>
      <c r="BM147" s="422">
        <v>67</v>
      </c>
      <c r="BN147" s="422">
        <v>4624</v>
      </c>
      <c r="BO147" s="422">
        <v>14369</v>
      </c>
      <c r="BP147" s="422">
        <v>13337</v>
      </c>
      <c r="BQ147" s="422">
        <v>3421</v>
      </c>
      <c r="BR147" s="422">
        <v>2742</v>
      </c>
      <c r="BS147" s="422">
        <v>0</v>
      </c>
      <c r="BT147" s="422">
        <v>357</v>
      </c>
      <c r="BU147" s="422">
        <v>1560</v>
      </c>
      <c r="BV147" s="422">
        <v>0</v>
      </c>
      <c r="BW147" s="422">
        <v>95</v>
      </c>
      <c r="BX147" s="422">
        <v>302</v>
      </c>
      <c r="BY147" s="422">
        <v>6</v>
      </c>
      <c r="BZ147" s="422">
        <v>15</v>
      </c>
      <c r="CA147" s="422">
        <v>1587</v>
      </c>
      <c r="CB147" s="422">
        <v>20</v>
      </c>
      <c r="CC147" s="422">
        <v>5385</v>
      </c>
      <c r="CD147" s="422">
        <v>1937</v>
      </c>
      <c r="CE147" s="422">
        <v>2664</v>
      </c>
      <c r="CF147" s="422">
        <v>492</v>
      </c>
      <c r="CG147" s="422">
        <v>2751</v>
      </c>
      <c r="CH147" s="422">
        <v>1285</v>
      </c>
      <c r="CI147" s="422">
        <v>1640</v>
      </c>
      <c r="CJ147" s="422">
        <v>734</v>
      </c>
      <c r="CK147" s="422">
        <v>1039</v>
      </c>
      <c r="CL147" s="422">
        <v>468</v>
      </c>
      <c r="CM147" s="422">
        <v>146</v>
      </c>
      <c r="CN147" s="422">
        <v>250</v>
      </c>
      <c r="CO147" s="422">
        <v>356</v>
      </c>
      <c r="CP147" s="422">
        <v>2152</v>
      </c>
      <c r="CQ147" s="422">
        <v>54</v>
      </c>
      <c r="CR147" s="422">
        <v>623</v>
      </c>
      <c r="CS147" s="422">
        <v>11628</v>
      </c>
      <c r="CT147" s="422">
        <v>293</v>
      </c>
      <c r="CU147" s="422">
        <v>4929</v>
      </c>
      <c r="CV147" s="422">
        <v>1183</v>
      </c>
      <c r="CW147" s="422">
        <v>1301</v>
      </c>
      <c r="CX147" s="422">
        <v>957</v>
      </c>
      <c r="CY147" s="422">
        <v>0</v>
      </c>
      <c r="CZ147" s="422">
        <v>414</v>
      </c>
      <c r="DA147" s="423">
        <v>106862</v>
      </c>
      <c r="DB147" s="422">
        <v>0</v>
      </c>
      <c r="DC147" s="422">
        <v>83</v>
      </c>
      <c r="DD147" s="422">
        <v>0</v>
      </c>
      <c r="DE147" s="422">
        <v>0</v>
      </c>
      <c r="DF147" s="422">
        <v>0</v>
      </c>
      <c r="DG147" s="422">
        <v>0</v>
      </c>
      <c r="DH147" s="423">
        <v>83</v>
      </c>
      <c r="DI147" s="423">
        <v>106945</v>
      </c>
      <c r="DJ147" s="423">
        <v>3917</v>
      </c>
      <c r="DK147" s="423">
        <v>4000</v>
      </c>
      <c r="DL147" s="423">
        <v>110862</v>
      </c>
      <c r="DM147" s="423">
        <v>-39882</v>
      </c>
      <c r="DN147" s="423">
        <v>-35882</v>
      </c>
      <c r="DO147" s="423">
        <v>70980</v>
      </c>
      <c r="DQ147" s="433">
        <f t="shared" si="6"/>
        <v>0.37292066015241482</v>
      </c>
      <c r="DR147" s="428">
        <f t="shared" si="7"/>
        <v>0.62707933984758513</v>
      </c>
      <c r="DS147" s="434">
        <f t="shared" si="8"/>
        <v>1.6220026417146638E-5</v>
      </c>
    </row>
    <row r="148" spans="2:123" ht="20.100000000000001" customHeight="1" x14ac:dyDescent="0.4">
      <c r="B148" s="11">
        <v>93</v>
      </c>
      <c r="C148" s="8" t="s">
        <v>920</v>
      </c>
      <c r="D148" s="422">
        <v>2471</v>
      </c>
      <c r="E148" s="422">
        <v>634</v>
      </c>
      <c r="F148" s="422">
        <v>378</v>
      </c>
      <c r="G148" s="422">
        <v>419</v>
      </c>
      <c r="H148" s="422">
        <v>317</v>
      </c>
      <c r="I148" s="422">
        <v>148</v>
      </c>
      <c r="J148" s="422">
        <v>0</v>
      </c>
      <c r="K148" s="422">
        <v>206</v>
      </c>
      <c r="L148" s="422">
        <v>264</v>
      </c>
      <c r="M148" s="422">
        <v>764</v>
      </c>
      <c r="N148" s="422">
        <v>159</v>
      </c>
      <c r="O148" s="422">
        <v>1170</v>
      </c>
      <c r="P148" s="422">
        <v>428</v>
      </c>
      <c r="Q148" s="422">
        <v>144</v>
      </c>
      <c r="R148" s="422">
        <v>0</v>
      </c>
      <c r="S148" s="422">
        <v>90</v>
      </c>
      <c r="T148" s="422">
        <v>591</v>
      </c>
      <c r="U148" s="422">
        <v>24</v>
      </c>
      <c r="V148" s="422">
        <v>945</v>
      </c>
      <c r="W148" s="422">
        <v>38</v>
      </c>
      <c r="X148" s="422">
        <v>214</v>
      </c>
      <c r="Y148" s="422">
        <v>679</v>
      </c>
      <c r="Z148" s="422">
        <v>1018</v>
      </c>
      <c r="AA148" s="422">
        <v>532</v>
      </c>
      <c r="AB148" s="422">
        <v>850</v>
      </c>
      <c r="AC148" s="422">
        <v>4</v>
      </c>
      <c r="AD148" s="422">
        <v>47</v>
      </c>
      <c r="AE148" s="422">
        <v>894</v>
      </c>
      <c r="AF148" s="422">
        <v>141</v>
      </c>
      <c r="AG148" s="422">
        <v>325</v>
      </c>
      <c r="AH148" s="422">
        <v>0</v>
      </c>
      <c r="AI148" s="422">
        <v>524</v>
      </c>
      <c r="AJ148" s="422">
        <v>159</v>
      </c>
      <c r="AK148" s="422">
        <v>28</v>
      </c>
      <c r="AL148" s="422">
        <v>379</v>
      </c>
      <c r="AM148" s="422">
        <v>684</v>
      </c>
      <c r="AN148" s="422">
        <v>265</v>
      </c>
      <c r="AO148" s="422">
        <v>97</v>
      </c>
      <c r="AP148" s="422">
        <v>1597</v>
      </c>
      <c r="AQ148" s="422">
        <v>261</v>
      </c>
      <c r="AR148" s="422">
        <v>330</v>
      </c>
      <c r="AS148" s="422">
        <v>3300</v>
      </c>
      <c r="AT148" s="422">
        <v>233</v>
      </c>
      <c r="AU148" s="422">
        <v>25</v>
      </c>
      <c r="AV148" s="422">
        <v>79</v>
      </c>
      <c r="AW148" s="422">
        <v>254</v>
      </c>
      <c r="AX148" s="422">
        <v>248</v>
      </c>
      <c r="AY148" s="422">
        <v>81</v>
      </c>
      <c r="AZ148" s="422">
        <v>601</v>
      </c>
      <c r="BA148" s="422">
        <v>1001</v>
      </c>
      <c r="BB148" s="422">
        <v>17</v>
      </c>
      <c r="BC148" s="422">
        <v>6</v>
      </c>
      <c r="BD148" s="422">
        <v>98</v>
      </c>
      <c r="BE148" s="422">
        <v>32</v>
      </c>
      <c r="BF148" s="422">
        <v>2359</v>
      </c>
      <c r="BG148" s="422">
        <v>3335</v>
      </c>
      <c r="BH148" s="422">
        <v>7280</v>
      </c>
      <c r="BI148" s="422">
        <v>3955</v>
      </c>
      <c r="BJ148" s="422">
        <v>3870</v>
      </c>
      <c r="BK148" s="422">
        <v>77</v>
      </c>
      <c r="BL148" s="422">
        <v>2274</v>
      </c>
      <c r="BM148" s="422">
        <v>1501</v>
      </c>
      <c r="BN148" s="422">
        <v>438</v>
      </c>
      <c r="BO148" s="422">
        <v>605</v>
      </c>
      <c r="BP148" s="422">
        <v>1122</v>
      </c>
      <c r="BQ148" s="422">
        <v>560</v>
      </c>
      <c r="BR148" s="422">
        <v>296</v>
      </c>
      <c r="BS148" s="422">
        <v>0</v>
      </c>
      <c r="BT148" s="422">
        <v>155</v>
      </c>
      <c r="BU148" s="422">
        <v>14546</v>
      </c>
      <c r="BV148" s="422">
        <v>41243</v>
      </c>
      <c r="BW148" s="422">
        <v>63</v>
      </c>
      <c r="BX148" s="422">
        <v>223</v>
      </c>
      <c r="BY148" s="422">
        <v>19</v>
      </c>
      <c r="BZ148" s="422">
        <v>216</v>
      </c>
      <c r="CA148" s="422">
        <v>1008</v>
      </c>
      <c r="CB148" s="422">
        <v>13</v>
      </c>
      <c r="CC148" s="422">
        <v>914</v>
      </c>
      <c r="CD148" s="422">
        <v>652</v>
      </c>
      <c r="CE148" s="422">
        <v>2369</v>
      </c>
      <c r="CF148" s="422">
        <v>73</v>
      </c>
      <c r="CG148" s="422">
        <v>267</v>
      </c>
      <c r="CH148" s="422">
        <v>11526</v>
      </c>
      <c r="CI148" s="422">
        <v>1148</v>
      </c>
      <c r="CJ148" s="422">
        <v>4390</v>
      </c>
      <c r="CK148" s="422">
        <v>1339</v>
      </c>
      <c r="CL148" s="422">
        <v>533</v>
      </c>
      <c r="CM148" s="422">
        <v>736</v>
      </c>
      <c r="CN148" s="422">
        <v>323</v>
      </c>
      <c r="CO148" s="422">
        <v>581</v>
      </c>
      <c r="CP148" s="422">
        <v>29982</v>
      </c>
      <c r="CQ148" s="422">
        <v>118</v>
      </c>
      <c r="CR148" s="422">
        <v>1670</v>
      </c>
      <c r="CS148" s="422">
        <v>2962</v>
      </c>
      <c r="CT148" s="422">
        <v>194</v>
      </c>
      <c r="CU148" s="422">
        <v>1923</v>
      </c>
      <c r="CV148" s="422">
        <v>608</v>
      </c>
      <c r="CW148" s="422">
        <v>606</v>
      </c>
      <c r="CX148" s="422">
        <v>147</v>
      </c>
      <c r="CY148" s="422">
        <v>0</v>
      </c>
      <c r="CZ148" s="422">
        <v>260</v>
      </c>
      <c r="DA148" s="423">
        <v>172672</v>
      </c>
      <c r="DB148" s="422">
        <v>89</v>
      </c>
      <c r="DC148" s="422">
        <v>36715</v>
      </c>
      <c r="DD148" s="422">
        <v>0</v>
      </c>
      <c r="DE148" s="422">
        <v>0</v>
      </c>
      <c r="DF148" s="422">
        <v>0</v>
      </c>
      <c r="DG148" s="422">
        <v>0</v>
      </c>
      <c r="DH148" s="423">
        <v>36804</v>
      </c>
      <c r="DI148" s="423">
        <v>209476</v>
      </c>
      <c r="DJ148" s="423">
        <v>48821</v>
      </c>
      <c r="DK148" s="423">
        <v>85625</v>
      </c>
      <c r="DL148" s="423">
        <v>258297</v>
      </c>
      <c r="DM148" s="423">
        <v>-5</v>
      </c>
      <c r="DN148" s="423">
        <v>85620</v>
      </c>
      <c r="DO148" s="423">
        <v>258292</v>
      </c>
      <c r="DQ148" s="433">
        <f t="shared" si="6"/>
        <v>2.3869082854360405E-5</v>
      </c>
      <c r="DR148" s="428">
        <f t="shared" si="7"/>
        <v>0.99997613091714566</v>
      </c>
      <c r="DS148" s="434">
        <f t="shared" si="8"/>
        <v>7.1749189145245643E-3</v>
      </c>
    </row>
    <row r="149" spans="2:123" ht="20.100000000000001" customHeight="1" x14ac:dyDescent="0.4">
      <c r="B149" s="11">
        <v>94</v>
      </c>
      <c r="C149" s="8" t="s">
        <v>408</v>
      </c>
      <c r="D149" s="422">
        <v>10</v>
      </c>
      <c r="E149" s="422">
        <v>27</v>
      </c>
      <c r="F149" s="422">
        <v>73</v>
      </c>
      <c r="G149" s="422">
        <v>354</v>
      </c>
      <c r="H149" s="422">
        <v>5</v>
      </c>
      <c r="I149" s="422">
        <v>616</v>
      </c>
      <c r="J149" s="422">
        <v>0</v>
      </c>
      <c r="K149" s="422">
        <v>338</v>
      </c>
      <c r="L149" s="422">
        <v>1264</v>
      </c>
      <c r="M149" s="422">
        <v>2263</v>
      </c>
      <c r="N149" s="422">
        <v>73</v>
      </c>
      <c r="O149" s="422">
        <v>4738</v>
      </c>
      <c r="P149" s="422">
        <v>883</v>
      </c>
      <c r="Q149" s="422">
        <v>367</v>
      </c>
      <c r="R149" s="422">
        <v>0</v>
      </c>
      <c r="S149" s="422">
        <v>646</v>
      </c>
      <c r="T149" s="422">
        <v>454</v>
      </c>
      <c r="U149" s="422">
        <v>405</v>
      </c>
      <c r="V149" s="422">
        <v>1047</v>
      </c>
      <c r="W149" s="422">
        <v>196</v>
      </c>
      <c r="X149" s="422">
        <v>1910</v>
      </c>
      <c r="Y149" s="422">
        <v>1342</v>
      </c>
      <c r="Z149" s="422">
        <v>829</v>
      </c>
      <c r="AA149" s="422">
        <v>1525</v>
      </c>
      <c r="AB149" s="422">
        <v>978</v>
      </c>
      <c r="AC149" s="422">
        <v>34</v>
      </c>
      <c r="AD149" s="422">
        <v>286</v>
      </c>
      <c r="AE149" s="422">
        <v>2939</v>
      </c>
      <c r="AF149" s="422">
        <v>185</v>
      </c>
      <c r="AG149" s="422">
        <v>853</v>
      </c>
      <c r="AH149" s="422">
        <v>0</v>
      </c>
      <c r="AI149" s="422">
        <v>194</v>
      </c>
      <c r="AJ149" s="422">
        <v>216</v>
      </c>
      <c r="AK149" s="422">
        <v>113</v>
      </c>
      <c r="AL149" s="422">
        <v>568</v>
      </c>
      <c r="AM149" s="422">
        <v>1265</v>
      </c>
      <c r="AN149" s="422">
        <v>972</v>
      </c>
      <c r="AO149" s="422">
        <v>452</v>
      </c>
      <c r="AP149" s="422">
        <v>4475</v>
      </c>
      <c r="AQ149" s="422">
        <v>2181</v>
      </c>
      <c r="AR149" s="422">
        <v>946</v>
      </c>
      <c r="AS149" s="422">
        <v>8183</v>
      </c>
      <c r="AT149" s="422">
        <v>1028</v>
      </c>
      <c r="AU149" s="422">
        <v>58</v>
      </c>
      <c r="AV149" s="422">
        <v>218</v>
      </c>
      <c r="AW149" s="422">
        <v>1822</v>
      </c>
      <c r="AX149" s="422">
        <v>1671</v>
      </c>
      <c r="AY149" s="422">
        <v>476</v>
      </c>
      <c r="AZ149" s="422">
        <v>2604</v>
      </c>
      <c r="BA149" s="422">
        <v>3786</v>
      </c>
      <c r="BB149" s="422">
        <v>111</v>
      </c>
      <c r="BC149" s="422">
        <v>435</v>
      </c>
      <c r="BD149" s="422">
        <v>660</v>
      </c>
      <c r="BE149" s="422">
        <v>296</v>
      </c>
      <c r="BF149" s="422">
        <v>46907</v>
      </c>
      <c r="BG149" s="422">
        <v>7338</v>
      </c>
      <c r="BH149" s="422">
        <v>79641</v>
      </c>
      <c r="BI149" s="422">
        <v>17255</v>
      </c>
      <c r="BJ149" s="422">
        <v>4346</v>
      </c>
      <c r="BK149" s="422">
        <v>901</v>
      </c>
      <c r="BL149" s="422">
        <v>9500</v>
      </c>
      <c r="BM149" s="422">
        <v>2538</v>
      </c>
      <c r="BN149" s="422">
        <v>59027</v>
      </c>
      <c r="BO149" s="422">
        <v>68266</v>
      </c>
      <c r="BP149" s="422">
        <v>31574</v>
      </c>
      <c r="BQ149" s="422">
        <v>18769</v>
      </c>
      <c r="BR149" s="422">
        <v>7912</v>
      </c>
      <c r="BS149" s="422">
        <v>1436</v>
      </c>
      <c r="BT149" s="422">
        <v>1756</v>
      </c>
      <c r="BU149" s="422">
        <v>5674</v>
      </c>
      <c r="BV149" s="422">
        <v>128</v>
      </c>
      <c r="BW149" s="422">
        <v>384</v>
      </c>
      <c r="BX149" s="422">
        <v>413</v>
      </c>
      <c r="BY149" s="422">
        <v>52</v>
      </c>
      <c r="BZ149" s="422">
        <v>3324</v>
      </c>
      <c r="CA149" s="422">
        <v>15619</v>
      </c>
      <c r="CB149" s="422">
        <v>172</v>
      </c>
      <c r="CC149" s="422">
        <v>23136</v>
      </c>
      <c r="CD149" s="422">
        <v>6814</v>
      </c>
      <c r="CE149" s="422">
        <v>27839</v>
      </c>
      <c r="CF149" s="422">
        <v>2244</v>
      </c>
      <c r="CG149" s="422">
        <v>3398</v>
      </c>
      <c r="CH149" s="422">
        <v>66149</v>
      </c>
      <c r="CI149" s="422">
        <v>17094</v>
      </c>
      <c r="CJ149" s="422">
        <v>31509</v>
      </c>
      <c r="CK149" s="422">
        <v>23745</v>
      </c>
      <c r="CL149" s="422">
        <v>2218</v>
      </c>
      <c r="CM149" s="422">
        <v>7589</v>
      </c>
      <c r="CN149" s="422">
        <v>4203</v>
      </c>
      <c r="CO149" s="422">
        <v>4592</v>
      </c>
      <c r="CP149" s="422">
        <v>17239</v>
      </c>
      <c r="CQ149" s="422">
        <v>4015</v>
      </c>
      <c r="CR149" s="422">
        <v>8920</v>
      </c>
      <c r="CS149" s="422">
        <v>101475</v>
      </c>
      <c r="CT149" s="422">
        <v>1226</v>
      </c>
      <c r="CU149" s="422">
        <v>6896</v>
      </c>
      <c r="CV149" s="422">
        <v>2374</v>
      </c>
      <c r="CW149" s="422">
        <v>2805</v>
      </c>
      <c r="CX149" s="422">
        <v>1994</v>
      </c>
      <c r="CY149" s="422">
        <v>0</v>
      </c>
      <c r="CZ149" s="422">
        <v>2224</v>
      </c>
      <c r="DA149" s="423">
        <v>810000</v>
      </c>
      <c r="DB149" s="422">
        <v>787</v>
      </c>
      <c r="DC149" s="422">
        <v>12895</v>
      </c>
      <c r="DD149" s="422">
        <v>0</v>
      </c>
      <c r="DE149" s="422">
        <v>7610</v>
      </c>
      <c r="DF149" s="422">
        <v>26874</v>
      </c>
      <c r="DG149" s="422">
        <v>0</v>
      </c>
      <c r="DH149" s="423">
        <v>48166</v>
      </c>
      <c r="DI149" s="423">
        <v>858166</v>
      </c>
      <c r="DJ149" s="423">
        <v>50869</v>
      </c>
      <c r="DK149" s="423">
        <v>99035</v>
      </c>
      <c r="DL149" s="423">
        <v>909035</v>
      </c>
      <c r="DM149" s="423">
        <v>-124856</v>
      </c>
      <c r="DN149" s="423">
        <v>-25821</v>
      </c>
      <c r="DO149" s="423">
        <v>784179</v>
      </c>
      <c r="DQ149" s="433">
        <f t="shared" si="6"/>
        <v>0.14549166478280426</v>
      </c>
      <c r="DR149" s="428">
        <f t="shared" si="7"/>
        <v>0.85450833521719571</v>
      </c>
      <c r="DS149" s="434">
        <f t="shared" si="8"/>
        <v>2.519966754808505E-3</v>
      </c>
    </row>
    <row r="150" spans="2:123" ht="20.100000000000001" customHeight="1" x14ac:dyDescent="0.4">
      <c r="B150" s="11">
        <v>95</v>
      </c>
      <c r="C150" s="8" t="s">
        <v>409</v>
      </c>
      <c r="D150" s="422">
        <v>0</v>
      </c>
      <c r="E150" s="422">
        <v>0</v>
      </c>
      <c r="F150" s="422">
        <v>0</v>
      </c>
      <c r="G150" s="422">
        <v>0</v>
      </c>
      <c r="H150" s="422">
        <v>0</v>
      </c>
      <c r="I150" s="422">
        <v>0</v>
      </c>
      <c r="J150" s="422">
        <v>0</v>
      </c>
      <c r="K150" s="422">
        <v>0</v>
      </c>
      <c r="L150" s="422">
        <v>0</v>
      </c>
      <c r="M150" s="422">
        <v>0</v>
      </c>
      <c r="N150" s="422">
        <v>0</v>
      </c>
      <c r="O150" s="422">
        <v>0</v>
      </c>
      <c r="P150" s="422">
        <v>0</v>
      </c>
      <c r="Q150" s="422">
        <v>0</v>
      </c>
      <c r="R150" s="422">
        <v>0</v>
      </c>
      <c r="S150" s="422">
        <v>0</v>
      </c>
      <c r="T150" s="422">
        <v>0</v>
      </c>
      <c r="U150" s="422">
        <v>0</v>
      </c>
      <c r="V150" s="422">
        <v>0</v>
      </c>
      <c r="W150" s="422">
        <v>0</v>
      </c>
      <c r="X150" s="422">
        <v>0</v>
      </c>
      <c r="Y150" s="422">
        <v>0</v>
      </c>
      <c r="Z150" s="422">
        <v>0</v>
      </c>
      <c r="AA150" s="422">
        <v>0</v>
      </c>
      <c r="AB150" s="422">
        <v>0</v>
      </c>
      <c r="AC150" s="422">
        <v>0</v>
      </c>
      <c r="AD150" s="422">
        <v>0</v>
      </c>
      <c r="AE150" s="422">
        <v>0</v>
      </c>
      <c r="AF150" s="422">
        <v>0</v>
      </c>
      <c r="AG150" s="422">
        <v>0</v>
      </c>
      <c r="AH150" s="422">
        <v>0</v>
      </c>
      <c r="AI150" s="422">
        <v>0</v>
      </c>
      <c r="AJ150" s="422">
        <v>0</v>
      </c>
      <c r="AK150" s="422">
        <v>0</v>
      </c>
      <c r="AL150" s="422">
        <v>0</v>
      </c>
      <c r="AM150" s="422">
        <v>0</v>
      </c>
      <c r="AN150" s="422">
        <v>0</v>
      </c>
      <c r="AO150" s="422">
        <v>0</v>
      </c>
      <c r="AP150" s="422">
        <v>0</v>
      </c>
      <c r="AQ150" s="422">
        <v>0</v>
      </c>
      <c r="AR150" s="422">
        <v>0</v>
      </c>
      <c r="AS150" s="422">
        <v>0</v>
      </c>
      <c r="AT150" s="422">
        <v>0</v>
      </c>
      <c r="AU150" s="422">
        <v>0</v>
      </c>
      <c r="AV150" s="422">
        <v>0</v>
      </c>
      <c r="AW150" s="422">
        <v>0</v>
      </c>
      <c r="AX150" s="422">
        <v>0</v>
      </c>
      <c r="AY150" s="422">
        <v>0</v>
      </c>
      <c r="AZ150" s="422">
        <v>0</v>
      </c>
      <c r="BA150" s="422">
        <v>0</v>
      </c>
      <c r="BB150" s="422">
        <v>0</v>
      </c>
      <c r="BC150" s="422">
        <v>0</v>
      </c>
      <c r="BD150" s="422">
        <v>0</v>
      </c>
      <c r="BE150" s="422">
        <v>0</v>
      </c>
      <c r="BF150" s="422">
        <v>0</v>
      </c>
      <c r="BG150" s="422">
        <v>0</v>
      </c>
      <c r="BH150" s="422">
        <v>0</v>
      </c>
      <c r="BI150" s="422">
        <v>0</v>
      </c>
      <c r="BJ150" s="422">
        <v>0</v>
      </c>
      <c r="BK150" s="422">
        <v>0</v>
      </c>
      <c r="BL150" s="422">
        <v>0</v>
      </c>
      <c r="BM150" s="422">
        <v>0</v>
      </c>
      <c r="BN150" s="422">
        <v>0</v>
      </c>
      <c r="BO150" s="422">
        <v>0</v>
      </c>
      <c r="BP150" s="422">
        <v>0</v>
      </c>
      <c r="BQ150" s="422">
        <v>0</v>
      </c>
      <c r="BR150" s="422">
        <v>0</v>
      </c>
      <c r="BS150" s="422">
        <v>0</v>
      </c>
      <c r="BT150" s="422">
        <v>0</v>
      </c>
      <c r="BU150" s="422">
        <v>0</v>
      </c>
      <c r="BV150" s="422">
        <v>0</v>
      </c>
      <c r="BW150" s="422">
        <v>0</v>
      </c>
      <c r="BX150" s="422">
        <v>0</v>
      </c>
      <c r="BY150" s="422">
        <v>0</v>
      </c>
      <c r="BZ150" s="422">
        <v>0</v>
      </c>
      <c r="CA150" s="422">
        <v>0</v>
      </c>
      <c r="CB150" s="422">
        <v>0</v>
      </c>
      <c r="CC150" s="422">
        <v>0</v>
      </c>
      <c r="CD150" s="422">
        <v>0</v>
      </c>
      <c r="CE150" s="422">
        <v>0</v>
      </c>
      <c r="CF150" s="422">
        <v>0</v>
      </c>
      <c r="CG150" s="422">
        <v>0</v>
      </c>
      <c r="CH150" s="422">
        <v>0</v>
      </c>
      <c r="CI150" s="422">
        <v>0</v>
      </c>
      <c r="CJ150" s="422">
        <v>0</v>
      </c>
      <c r="CK150" s="422">
        <v>0</v>
      </c>
      <c r="CL150" s="422">
        <v>0</v>
      </c>
      <c r="CM150" s="422">
        <v>0</v>
      </c>
      <c r="CN150" s="422">
        <v>0</v>
      </c>
      <c r="CO150" s="422">
        <v>0</v>
      </c>
      <c r="CP150" s="422">
        <v>0</v>
      </c>
      <c r="CQ150" s="422">
        <v>0</v>
      </c>
      <c r="CR150" s="422">
        <v>0</v>
      </c>
      <c r="CS150" s="422">
        <v>0</v>
      </c>
      <c r="CT150" s="422">
        <v>0</v>
      </c>
      <c r="CU150" s="422">
        <v>0</v>
      </c>
      <c r="CV150" s="422">
        <v>0</v>
      </c>
      <c r="CW150" s="422">
        <v>0</v>
      </c>
      <c r="CX150" s="422">
        <v>0</v>
      </c>
      <c r="CY150" s="422">
        <v>0</v>
      </c>
      <c r="CZ150" s="422">
        <v>0</v>
      </c>
      <c r="DA150" s="423">
        <v>0</v>
      </c>
      <c r="DB150" s="422">
        <v>31732</v>
      </c>
      <c r="DC150" s="422">
        <v>45978</v>
      </c>
      <c r="DD150" s="422">
        <v>0</v>
      </c>
      <c r="DE150" s="422">
        <v>0</v>
      </c>
      <c r="DF150" s="422">
        <v>0</v>
      </c>
      <c r="DG150" s="422">
        <v>0</v>
      </c>
      <c r="DH150" s="423">
        <v>77710</v>
      </c>
      <c r="DI150" s="423">
        <v>77710</v>
      </c>
      <c r="DJ150" s="423">
        <v>47911</v>
      </c>
      <c r="DK150" s="423">
        <v>125621</v>
      </c>
      <c r="DL150" s="423">
        <v>125621</v>
      </c>
      <c r="DM150" s="423">
        <v>-24390</v>
      </c>
      <c r="DN150" s="423">
        <v>101231</v>
      </c>
      <c r="DO150" s="423">
        <v>101231</v>
      </c>
      <c r="DQ150" s="433">
        <f t="shared" si="6"/>
        <v>0.31385922017758333</v>
      </c>
      <c r="DR150" s="428">
        <f t="shared" si="7"/>
        <v>0.68614077982241661</v>
      </c>
      <c r="DS150" s="434">
        <f t="shared" si="8"/>
        <v>8.9851129470791356E-3</v>
      </c>
    </row>
    <row r="151" spans="2:123" ht="20.100000000000001" customHeight="1" x14ac:dyDescent="0.4">
      <c r="B151" s="11">
        <v>96</v>
      </c>
      <c r="C151" s="8" t="s">
        <v>921</v>
      </c>
      <c r="D151" s="422">
        <v>0</v>
      </c>
      <c r="E151" s="422">
        <v>0</v>
      </c>
      <c r="F151" s="422">
        <v>0</v>
      </c>
      <c r="G151" s="422">
        <v>0</v>
      </c>
      <c r="H151" s="422">
        <v>0</v>
      </c>
      <c r="I151" s="422">
        <v>0</v>
      </c>
      <c r="J151" s="422">
        <v>0</v>
      </c>
      <c r="K151" s="422">
        <v>0</v>
      </c>
      <c r="L151" s="422">
        <v>0</v>
      </c>
      <c r="M151" s="422">
        <v>0</v>
      </c>
      <c r="N151" s="422">
        <v>0</v>
      </c>
      <c r="O151" s="422">
        <v>0</v>
      </c>
      <c r="P151" s="422">
        <v>0</v>
      </c>
      <c r="Q151" s="422">
        <v>0</v>
      </c>
      <c r="R151" s="422">
        <v>0</v>
      </c>
      <c r="S151" s="422">
        <v>0</v>
      </c>
      <c r="T151" s="422">
        <v>0</v>
      </c>
      <c r="U151" s="422">
        <v>0</v>
      </c>
      <c r="V151" s="422">
        <v>0</v>
      </c>
      <c r="W151" s="422">
        <v>0</v>
      </c>
      <c r="X151" s="422">
        <v>0</v>
      </c>
      <c r="Y151" s="422">
        <v>0</v>
      </c>
      <c r="Z151" s="422">
        <v>0</v>
      </c>
      <c r="AA151" s="422">
        <v>0</v>
      </c>
      <c r="AB151" s="422">
        <v>0</v>
      </c>
      <c r="AC151" s="422">
        <v>0</v>
      </c>
      <c r="AD151" s="422">
        <v>0</v>
      </c>
      <c r="AE151" s="422">
        <v>0</v>
      </c>
      <c r="AF151" s="422">
        <v>0</v>
      </c>
      <c r="AG151" s="422">
        <v>0</v>
      </c>
      <c r="AH151" s="422">
        <v>0</v>
      </c>
      <c r="AI151" s="422">
        <v>0</v>
      </c>
      <c r="AJ151" s="422">
        <v>0</v>
      </c>
      <c r="AK151" s="422">
        <v>0</v>
      </c>
      <c r="AL151" s="422">
        <v>0</v>
      </c>
      <c r="AM151" s="422">
        <v>0</v>
      </c>
      <c r="AN151" s="422">
        <v>0</v>
      </c>
      <c r="AO151" s="422">
        <v>0</v>
      </c>
      <c r="AP151" s="422">
        <v>0</v>
      </c>
      <c r="AQ151" s="422">
        <v>0</v>
      </c>
      <c r="AR151" s="422">
        <v>0</v>
      </c>
      <c r="AS151" s="422">
        <v>0</v>
      </c>
      <c r="AT151" s="422">
        <v>0</v>
      </c>
      <c r="AU151" s="422">
        <v>0</v>
      </c>
      <c r="AV151" s="422">
        <v>0</v>
      </c>
      <c r="AW151" s="422">
        <v>0</v>
      </c>
      <c r="AX151" s="422">
        <v>0</v>
      </c>
      <c r="AY151" s="422">
        <v>0</v>
      </c>
      <c r="AZ151" s="422">
        <v>0</v>
      </c>
      <c r="BA151" s="422">
        <v>0</v>
      </c>
      <c r="BB151" s="422">
        <v>0</v>
      </c>
      <c r="BC151" s="422">
        <v>0</v>
      </c>
      <c r="BD151" s="422">
        <v>0</v>
      </c>
      <c r="BE151" s="422">
        <v>0</v>
      </c>
      <c r="BF151" s="422">
        <v>0</v>
      </c>
      <c r="BG151" s="422">
        <v>0</v>
      </c>
      <c r="BH151" s="422">
        <v>0</v>
      </c>
      <c r="BI151" s="422">
        <v>0</v>
      </c>
      <c r="BJ151" s="422">
        <v>0</v>
      </c>
      <c r="BK151" s="422">
        <v>0</v>
      </c>
      <c r="BL151" s="422">
        <v>0</v>
      </c>
      <c r="BM151" s="422">
        <v>0</v>
      </c>
      <c r="BN151" s="422">
        <v>0</v>
      </c>
      <c r="BO151" s="422">
        <v>0</v>
      </c>
      <c r="BP151" s="422">
        <v>0</v>
      </c>
      <c r="BQ151" s="422">
        <v>0</v>
      </c>
      <c r="BR151" s="422">
        <v>0</v>
      </c>
      <c r="BS151" s="422">
        <v>0</v>
      </c>
      <c r="BT151" s="422">
        <v>0</v>
      </c>
      <c r="BU151" s="422">
        <v>0</v>
      </c>
      <c r="BV151" s="422">
        <v>0</v>
      </c>
      <c r="BW151" s="422">
        <v>0</v>
      </c>
      <c r="BX151" s="422">
        <v>0</v>
      </c>
      <c r="BY151" s="422">
        <v>0</v>
      </c>
      <c r="BZ151" s="422">
        <v>0</v>
      </c>
      <c r="CA151" s="422">
        <v>0</v>
      </c>
      <c r="CB151" s="422">
        <v>0</v>
      </c>
      <c r="CC151" s="422">
        <v>0</v>
      </c>
      <c r="CD151" s="422">
        <v>0</v>
      </c>
      <c r="CE151" s="422">
        <v>0</v>
      </c>
      <c r="CF151" s="422">
        <v>0</v>
      </c>
      <c r="CG151" s="422">
        <v>0</v>
      </c>
      <c r="CH151" s="422">
        <v>0</v>
      </c>
      <c r="CI151" s="422">
        <v>1263</v>
      </c>
      <c r="CJ151" s="422">
        <v>0</v>
      </c>
      <c r="CK151" s="422">
        <v>1165</v>
      </c>
      <c r="CL151" s="422">
        <v>0</v>
      </c>
      <c r="CM151" s="422">
        <v>222</v>
      </c>
      <c r="CN151" s="422">
        <v>905</v>
      </c>
      <c r="CO151" s="422">
        <v>0</v>
      </c>
      <c r="CP151" s="422">
        <v>0</v>
      </c>
      <c r="CQ151" s="422">
        <v>0</v>
      </c>
      <c r="CR151" s="422">
        <v>0</v>
      </c>
      <c r="CS151" s="422">
        <v>0</v>
      </c>
      <c r="CT151" s="422">
        <v>1488</v>
      </c>
      <c r="CU151" s="422">
        <v>3225</v>
      </c>
      <c r="CV151" s="422">
        <v>0</v>
      </c>
      <c r="CW151" s="422">
        <v>0</v>
      </c>
      <c r="CX151" s="422">
        <v>0</v>
      </c>
      <c r="CY151" s="422">
        <v>0</v>
      </c>
      <c r="CZ151" s="422">
        <v>0</v>
      </c>
      <c r="DA151" s="423">
        <v>8268</v>
      </c>
      <c r="DB151" s="422">
        <v>129627</v>
      </c>
      <c r="DC151" s="422">
        <v>295215</v>
      </c>
      <c r="DD151" s="422">
        <v>0</v>
      </c>
      <c r="DE151" s="422">
        <v>0</v>
      </c>
      <c r="DF151" s="422">
        <v>0</v>
      </c>
      <c r="DG151" s="422">
        <v>0</v>
      </c>
      <c r="DH151" s="423">
        <v>424842</v>
      </c>
      <c r="DI151" s="423">
        <v>433110</v>
      </c>
      <c r="DJ151" s="423">
        <v>39102</v>
      </c>
      <c r="DK151" s="423">
        <v>463944</v>
      </c>
      <c r="DL151" s="423">
        <v>472212</v>
      </c>
      <c r="DM151" s="423">
        <v>-16708</v>
      </c>
      <c r="DN151" s="423">
        <v>447236</v>
      </c>
      <c r="DO151" s="423">
        <v>455504</v>
      </c>
      <c r="DQ151" s="433">
        <f t="shared" si="6"/>
        <v>3.8576804968714642E-2</v>
      </c>
      <c r="DR151" s="428">
        <f t="shared" si="7"/>
        <v>0.96142319503128537</v>
      </c>
      <c r="DS151" s="434">
        <f t="shared" si="8"/>
        <v>5.7691507213710184E-2</v>
      </c>
    </row>
    <row r="152" spans="2:123" ht="20.100000000000001" customHeight="1" x14ac:dyDescent="0.4">
      <c r="B152" s="11">
        <v>97</v>
      </c>
      <c r="C152" s="8" t="s">
        <v>922</v>
      </c>
      <c r="D152" s="422">
        <v>0</v>
      </c>
      <c r="E152" s="422">
        <v>0</v>
      </c>
      <c r="F152" s="422">
        <v>0</v>
      </c>
      <c r="G152" s="422">
        <v>4</v>
      </c>
      <c r="H152" s="422">
        <v>0</v>
      </c>
      <c r="I152" s="422">
        <v>2</v>
      </c>
      <c r="J152" s="422">
        <v>0</v>
      </c>
      <c r="K152" s="422">
        <v>0</v>
      </c>
      <c r="L152" s="422">
        <v>14</v>
      </c>
      <c r="M152" s="422">
        <v>6</v>
      </c>
      <c r="N152" s="422">
        <v>3</v>
      </c>
      <c r="O152" s="422">
        <v>12</v>
      </c>
      <c r="P152" s="422">
        <v>10</v>
      </c>
      <c r="Q152" s="422">
        <v>3</v>
      </c>
      <c r="R152" s="422">
        <v>0</v>
      </c>
      <c r="S152" s="422">
        <v>1</v>
      </c>
      <c r="T152" s="422">
        <v>2</v>
      </c>
      <c r="U152" s="422">
        <v>0</v>
      </c>
      <c r="V152" s="422">
        <v>9</v>
      </c>
      <c r="W152" s="422">
        <v>0</v>
      </c>
      <c r="X152" s="422">
        <v>3</v>
      </c>
      <c r="Y152" s="422">
        <v>2</v>
      </c>
      <c r="Z152" s="422">
        <v>3</v>
      </c>
      <c r="AA152" s="422">
        <v>3</v>
      </c>
      <c r="AB152" s="422">
        <v>2</v>
      </c>
      <c r="AC152" s="422">
        <v>0</v>
      </c>
      <c r="AD152" s="422">
        <v>0</v>
      </c>
      <c r="AE152" s="422">
        <v>0</v>
      </c>
      <c r="AF152" s="422">
        <v>0</v>
      </c>
      <c r="AG152" s="422">
        <v>0</v>
      </c>
      <c r="AH152" s="422">
        <v>0</v>
      </c>
      <c r="AI152" s="422">
        <v>1</v>
      </c>
      <c r="AJ152" s="422">
        <v>0</v>
      </c>
      <c r="AK152" s="422">
        <v>1</v>
      </c>
      <c r="AL152" s="422">
        <v>1</v>
      </c>
      <c r="AM152" s="422">
        <v>3</v>
      </c>
      <c r="AN152" s="422">
        <v>1</v>
      </c>
      <c r="AO152" s="422">
        <v>1</v>
      </c>
      <c r="AP152" s="422">
        <v>0</v>
      </c>
      <c r="AQ152" s="422">
        <v>2</v>
      </c>
      <c r="AR152" s="422">
        <v>6</v>
      </c>
      <c r="AS152" s="422">
        <v>35</v>
      </c>
      <c r="AT152" s="422">
        <v>0</v>
      </c>
      <c r="AU152" s="422">
        <v>0</v>
      </c>
      <c r="AV152" s="422">
        <v>0</v>
      </c>
      <c r="AW152" s="422">
        <v>5</v>
      </c>
      <c r="AX152" s="422">
        <v>1</v>
      </c>
      <c r="AY152" s="422">
        <v>2</v>
      </c>
      <c r="AZ152" s="422">
        <v>8</v>
      </c>
      <c r="BA152" s="422">
        <v>7</v>
      </c>
      <c r="BB152" s="422">
        <v>2</v>
      </c>
      <c r="BC152" s="422">
        <v>0</v>
      </c>
      <c r="BD152" s="422">
        <v>2</v>
      </c>
      <c r="BE152" s="422">
        <v>0</v>
      </c>
      <c r="BF152" s="422">
        <v>8</v>
      </c>
      <c r="BG152" s="422">
        <v>7</v>
      </c>
      <c r="BH152" s="422">
        <v>58</v>
      </c>
      <c r="BI152" s="422">
        <v>20</v>
      </c>
      <c r="BJ152" s="422">
        <v>8</v>
      </c>
      <c r="BK152" s="422">
        <v>0</v>
      </c>
      <c r="BL152" s="422">
        <v>4</v>
      </c>
      <c r="BM152" s="422">
        <v>4</v>
      </c>
      <c r="BN152" s="422">
        <v>71</v>
      </c>
      <c r="BO152" s="422">
        <v>52</v>
      </c>
      <c r="BP152" s="422">
        <v>27</v>
      </c>
      <c r="BQ152" s="422">
        <v>10</v>
      </c>
      <c r="BR152" s="422">
        <v>5</v>
      </c>
      <c r="BS152" s="422">
        <v>0</v>
      </c>
      <c r="BT152" s="422">
        <v>199</v>
      </c>
      <c r="BU152" s="422">
        <v>39</v>
      </c>
      <c r="BV152" s="422">
        <v>2</v>
      </c>
      <c r="BW152" s="422">
        <v>4</v>
      </c>
      <c r="BX152" s="422">
        <v>7</v>
      </c>
      <c r="BY152" s="422">
        <v>0</v>
      </c>
      <c r="BZ152" s="422">
        <v>1</v>
      </c>
      <c r="CA152" s="422">
        <v>5</v>
      </c>
      <c r="CB152" s="422">
        <v>7</v>
      </c>
      <c r="CC152" s="422">
        <v>111</v>
      </c>
      <c r="CD152" s="422">
        <v>60</v>
      </c>
      <c r="CE152" s="422">
        <v>6</v>
      </c>
      <c r="CF152" s="422">
        <v>8</v>
      </c>
      <c r="CG152" s="422">
        <v>18</v>
      </c>
      <c r="CH152" s="422">
        <v>117</v>
      </c>
      <c r="CI152" s="422">
        <v>61</v>
      </c>
      <c r="CJ152" s="422">
        <v>33</v>
      </c>
      <c r="CK152" s="422">
        <v>7064</v>
      </c>
      <c r="CL152" s="422">
        <v>171</v>
      </c>
      <c r="CM152" s="422">
        <v>1490</v>
      </c>
      <c r="CN152" s="422">
        <v>1644</v>
      </c>
      <c r="CO152" s="422">
        <v>5</v>
      </c>
      <c r="CP152" s="422">
        <v>15</v>
      </c>
      <c r="CQ152" s="422">
        <v>57</v>
      </c>
      <c r="CR152" s="422">
        <v>5</v>
      </c>
      <c r="CS152" s="422">
        <v>50</v>
      </c>
      <c r="CT152" s="422">
        <v>1104</v>
      </c>
      <c r="CU152" s="422">
        <v>1303</v>
      </c>
      <c r="CV152" s="422">
        <v>1905</v>
      </c>
      <c r="CW152" s="422">
        <v>19</v>
      </c>
      <c r="CX152" s="422">
        <v>55</v>
      </c>
      <c r="CY152" s="422">
        <v>0</v>
      </c>
      <c r="CZ152" s="422">
        <v>65</v>
      </c>
      <c r="DA152" s="423">
        <v>16061</v>
      </c>
      <c r="DB152" s="422">
        <v>389</v>
      </c>
      <c r="DC152" s="422">
        <v>73800</v>
      </c>
      <c r="DD152" s="422">
        <v>0</v>
      </c>
      <c r="DE152" s="422">
        <v>0</v>
      </c>
      <c r="DF152" s="422">
        <v>0</v>
      </c>
      <c r="DG152" s="422">
        <v>0</v>
      </c>
      <c r="DH152" s="423">
        <v>74189</v>
      </c>
      <c r="DI152" s="423">
        <v>90250</v>
      </c>
      <c r="DJ152" s="423">
        <v>5201</v>
      </c>
      <c r="DK152" s="423">
        <v>79390</v>
      </c>
      <c r="DL152" s="423">
        <v>95451</v>
      </c>
      <c r="DM152" s="423">
        <v>-5184</v>
      </c>
      <c r="DN152" s="423">
        <v>74206</v>
      </c>
      <c r="DO152" s="423">
        <v>90267</v>
      </c>
      <c r="DQ152" s="433">
        <f t="shared" si="6"/>
        <v>5.7440443213296402E-2</v>
      </c>
      <c r="DR152" s="428">
        <f t="shared" si="7"/>
        <v>0.94255955678670356</v>
      </c>
      <c r="DS152" s="434">
        <f t="shared" si="8"/>
        <v>1.4422143970908699E-2</v>
      </c>
    </row>
    <row r="153" spans="2:123" ht="20.100000000000001" customHeight="1" x14ac:dyDescent="0.4">
      <c r="B153" s="11">
        <v>98</v>
      </c>
      <c r="C153" s="8" t="s">
        <v>923</v>
      </c>
      <c r="D153" s="422">
        <v>0</v>
      </c>
      <c r="E153" s="422">
        <v>0</v>
      </c>
      <c r="F153" s="422">
        <v>0</v>
      </c>
      <c r="G153" s="422">
        <v>0</v>
      </c>
      <c r="H153" s="422">
        <v>0</v>
      </c>
      <c r="I153" s="422">
        <v>0</v>
      </c>
      <c r="J153" s="422">
        <v>0</v>
      </c>
      <c r="K153" s="422">
        <v>0</v>
      </c>
      <c r="L153" s="422">
        <v>0</v>
      </c>
      <c r="M153" s="422">
        <v>0</v>
      </c>
      <c r="N153" s="422">
        <v>0</v>
      </c>
      <c r="O153" s="422">
        <v>0</v>
      </c>
      <c r="P153" s="422">
        <v>0</v>
      </c>
      <c r="Q153" s="422">
        <v>0</v>
      </c>
      <c r="R153" s="422">
        <v>0</v>
      </c>
      <c r="S153" s="422">
        <v>0</v>
      </c>
      <c r="T153" s="422">
        <v>0</v>
      </c>
      <c r="U153" s="422">
        <v>0</v>
      </c>
      <c r="V153" s="422">
        <v>0</v>
      </c>
      <c r="W153" s="422">
        <v>0</v>
      </c>
      <c r="X153" s="422">
        <v>0</v>
      </c>
      <c r="Y153" s="422">
        <v>0</v>
      </c>
      <c r="Z153" s="422">
        <v>0</v>
      </c>
      <c r="AA153" s="422">
        <v>0</v>
      </c>
      <c r="AB153" s="422">
        <v>0</v>
      </c>
      <c r="AC153" s="422">
        <v>0</v>
      </c>
      <c r="AD153" s="422">
        <v>0</v>
      </c>
      <c r="AE153" s="422">
        <v>0</v>
      </c>
      <c r="AF153" s="422">
        <v>0</v>
      </c>
      <c r="AG153" s="422">
        <v>0</v>
      </c>
      <c r="AH153" s="422">
        <v>0</v>
      </c>
      <c r="AI153" s="422">
        <v>0</v>
      </c>
      <c r="AJ153" s="422">
        <v>0</v>
      </c>
      <c r="AK153" s="422">
        <v>0</v>
      </c>
      <c r="AL153" s="422">
        <v>0</v>
      </c>
      <c r="AM153" s="422">
        <v>0</v>
      </c>
      <c r="AN153" s="422">
        <v>0</v>
      </c>
      <c r="AO153" s="422">
        <v>0</v>
      </c>
      <c r="AP153" s="422">
        <v>0</v>
      </c>
      <c r="AQ153" s="422">
        <v>0</v>
      </c>
      <c r="AR153" s="422">
        <v>0</v>
      </c>
      <c r="AS153" s="422">
        <v>0</v>
      </c>
      <c r="AT153" s="422">
        <v>0</v>
      </c>
      <c r="AU153" s="422">
        <v>0</v>
      </c>
      <c r="AV153" s="422">
        <v>0</v>
      </c>
      <c r="AW153" s="422">
        <v>0</v>
      </c>
      <c r="AX153" s="422">
        <v>0</v>
      </c>
      <c r="AY153" s="422">
        <v>0</v>
      </c>
      <c r="AZ153" s="422">
        <v>0</v>
      </c>
      <c r="BA153" s="422">
        <v>0</v>
      </c>
      <c r="BB153" s="422">
        <v>0</v>
      </c>
      <c r="BC153" s="422">
        <v>0</v>
      </c>
      <c r="BD153" s="422">
        <v>28</v>
      </c>
      <c r="BE153" s="422">
        <v>0</v>
      </c>
      <c r="BF153" s="422">
        <v>0</v>
      </c>
      <c r="BG153" s="422">
        <v>0</v>
      </c>
      <c r="BH153" s="422">
        <v>0</v>
      </c>
      <c r="BI153" s="422">
        <v>0</v>
      </c>
      <c r="BJ153" s="422">
        <v>0</v>
      </c>
      <c r="BK153" s="422">
        <v>0</v>
      </c>
      <c r="BL153" s="422">
        <v>0</v>
      </c>
      <c r="BM153" s="422">
        <v>0</v>
      </c>
      <c r="BN153" s="422">
        <v>0</v>
      </c>
      <c r="BO153" s="422">
        <v>29</v>
      </c>
      <c r="BP153" s="422">
        <v>0</v>
      </c>
      <c r="BQ153" s="422">
        <v>0</v>
      </c>
      <c r="BR153" s="422">
        <v>0</v>
      </c>
      <c r="BS153" s="422">
        <v>0</v>
      </c>
      <c r="BT153" s="422">
        <v>0</v>
      </c>
      <c r="BU153" s="422">
        <v>0</v>
      </c>
      <c r="BV153" s="422">
        <v>0</v>
      </c>
      <c r="BW153" s="422">
        <v>0</v>
      </c>
      <c r="BX153" s="422">
        <v>0</v>
      </c>
      <c r="BY153" s="422">
        <v>0</v>
      </c>
      <c r="BZ153" s="422">
        <v>0</v>
      </c>
      <c r="CA153" s="422">
        <v>0</v>
      </c>
      <c r="CB153" s="422">
        <v>0</v>
      </c>
      <c r="CC153" s="422">
        <v>32</v>
      </c>
      <c r="CD153" s="422">
        <v>4035</v>
      </c>
      <c r="CE153" s="422">
        <v>0</v>
      </c>
      <c r="CF153" s="422">
        <v>4</v>
      </c>
      <c r="CG153" s="422">
        <v>2361</v>
      </c>
      <c r="CH153" s="422">
        <v>0</v>
      </c>
      <c r="CI153" s="422">
        <v>55</v>
      </c>
      <c r="CJ153" s="422">
        <v>3</v>
      </c>
      <c r="CK153" s="422">
        <v>0</v>
      </c>
      <c r="CL153" s="422">
        <v>0</v>
      </c>
      <c r="CM153" s="422">
        <v>0</v>
      </c>
      <c r="CN153" s="422">
        <v>0</v>
      </c>
      <c r="CO153" s="422">
        <v>0</v>
      </c>
      <c r="CP153" s="422">
        <v>0</v>
      </c>
      <c r="CQ153" s="422">
        <v>189</v>
      </c>
      <c r="CR153" s="422">
        <v>0</v>
      </c>
      <c r="CS153" s="422">
        <v>0</v>
      </c>
      <c r="CT153" s="422">
        <v>264</v>
      </c>
      <c r="CU153" s="422">
        <v>105</v>
      </c>
      <c r="CV153" s="422">
        <v>0</v>
      </c>
      <c r="CW153" s="422">
        <v>1207</v>
      </c>
      <c r="CX153" s="422">
        <v>209</v>
      </c>
      <c r="CY153" s="422">
        <v>0</v>
      </c>
      <c r="CZ153" s="422">
        <v>38</v>
      </c>
      <c r="DA153" s="423">
        <v>8559</v>
      </c>
      <c r="DB153" s="422">
        <v>13460</v>
      </c>
      <c r="DC153" s="422">
        <v>106263</v>
      </c>
      <c r="DD153" s="422">
        <v>0</v>
      </c>
      <c r="DE153" s="422">
        <v>0</v>
      </c>
      <c r="DF153" s="422">
        <v>0</v>
      </c>
      <c r="DG153" s="422">
        <v>0</v>
      </c>
      <c r="DH153" s="423">
        <v>119723</v>
      </c>
      <c r="DI153" s="423">
        <v>128282</v>
      </c>
      <c r="DJ153" s="423">
        <v>19621</v>
      </c>
      <c r="DK153" s="423">
        <v>139344</v>
      </c>
      <c r="DL153" s="423">
        <v>147903</v>
      </c>
      <c r="DM153" s="423">
        <v>-40321</v>
      </c>
      <c r="DN153" s="423">
        <v>99023</v>
      </c>
      <c r="DO153" s="423">
        <v>107582</v>
      </c>
      <c r="DQ153" s="433">
        <f t="shared" si="6"/>
        <v>0.31431533652422006</v>
      </c>
      <c r="DR153" s="428">
        <f t="shared" si="7"/>
        <v>0.68568466347577994</v>
      </c>
      <c r="DS153" s="434">
        <f t="shared" si="8"/>
        <v>2.0766128520063293E-2</v>
      </c>
    </row>
    <row r="154" spans="2:123" ht="20.100000000000001" customHeight="1" x14ac:dyDescent="0.4">
      <c r="B154" s="11">
        <v>99</v>
      </c>
      <c r="C154" s="8" t="s">
        <v>427</v>
      </c>
      <c r="D154" s="422">
        <v>0</v>
      </c>
      <c r="E154" s="422">
        <v>0</v>
      </c>
      <c r="F154" s="422">
        <v>0</v>
      </c>
      <c r="G154" s="422">
        <v>20</v>
      </c>
      <c r="H154" s="422">
        <v>2</v>
      </c>
      <c r="I154" s="422">
        <v>69</v>
      </c>
      <c r="J154" s="422">
        <v>0</v>
      </c>
      <c r="K154" s="422">
        <v>2</v>
      </c>
      <c r="L154" s="422">
        <v>14</v>
      </c>
      <c r="M154" s="422">
        <v>7</v>
      </c>
      <c r="N154" s="422">
        <v>0</v>
      </c>
      <c r="O154" s="422">
        <v>14</v>
      </c>
      <c r="P154" s="422">
        <v>11</v>
      </c>
      <c r="Q154" s="422">
        <v>5</v>
      </c>
      <c r="R154" s="422">
        <v>0</v>
      </c>
      <c r="S154" s="422">
        <v>2</v>
      </c>
      <c r="T154" s="422">
        <v>2</v>
      </c>
      <c r="U154" s="422">
        <v>0</v>
      </c>
      <c r="V154" s="422">
        <v>6</v>
      </c>
      <c r="W154" s="422">
        <v>0</v>
      </c>
      <c r="X154" s="422">
        <v>7</v>
      </c>
      <c r="Y154" s="422">
        <v>2</v>
      </c>
      <c r="Z154" s="422">
        <v>5</v>
      </c>
      <c r="AA154" s="422">
        <v>3</v>
      </c>
      <c r="AB154" s="422">
        <v>5</v>
      </c>
      <c r="AC154" s="422">
        <v>0</v>
      </c>
      <c r="AD154" s="422">
        <v>0</v>
      </c>
      <c r="AE154" s="422">
        <v>2</v>
      </c>
      <c r="AF154" s="422">
        <v>2</v>
      </c>
      <c r="AG154" s="422">
        <v>0</v>
      </c>
      <c r="AH154" s="422">
        <v>0</v>
      </c>
      <c r="AI154" s="422">
        <v>2</v>
      </c>
      <c r="AJ154" s="422">
        <v>0</v>
      </c>
      <c r="AK154" s="422">
        <v>1</v>
      </c>
      <c r="AL154" s="422">
        <v>5</v>
      </c>
      <c r="AM154" s="422">
        <v>6</v>
      </c>
      <c r="AN154" s="422">
        <v>1</v>
      </c>
      <c r="AO154" s="422">
        <v>1</v>
      </c>
      <c r="AP154" s="422">
        <v>11</v>
      </c>
      <c r="AQ154" s="422">
        <v>5</v>
      </c>
      <c r="AR154" s="422">
        <v>2</v>
      </c>
      <c r="AS154" s="422">
        <v>34</v>
      </c>
      <c r="AT154" s="422">
        <v>2</v>
      </c>
      <c r="AU154" s="422">
        <v>0</v>
      </c>
      <c r="AV154" s="422">
        <v>0</v>
      </c>
      <c r="AW154" s="422">
        <v>12</v>
      </c>
      <c r="AX154" s="422">
        <v>3</v>
      </c>
      <c r="AY154" s="422">
        <v>0</v>
      </c>
      <c r="AZ154" s="422">
        <v>12</v>
      </c>
      <c r="BA154" s="422">
        <v>14</v>
      </c>
      <c r="BB154" s="422">
        <v>1</v>
      </c>
      <c r="BC154" s="422">
        <v>0</v>
      </c>
      <c r="BD154" s="422">
        <v>2</v>
      </c>
      <c r="BE154" s="422">
        <v>1</v>
      </c>
      <c r="BF154" s="422">
        <v>145</v>
      </c>
      <c r="BG154" s="422">
        <v>45</v>
      </c>
      <c r="BH154" s="422">
        <v>231</v>
      </c>
      <c r="BI154" s="422">
        <v>218</v>
      </c>
      <c r="BJ154" s="422">
        <v>4</v>
      </c>
      <c r="BK154" s="422">
        <v>1</v>
      </c>
      <c r="BL154" s="422">
        <v>22</v>
      </c>
      <c r="BM154" s="422">
        <v>0</v>
      </c>
      <c r="BN154" s="422">
        <v>1006</v>
      </c>
      <c r="BO154" s="422">
        <v>513</v>
      </c>
      <c r="BP154" s="422">
        <v>59</v>
      </c>
      <c r="BQ154" s="422">
        <v>294</v>
      </c>
      <c r="BR154" s="422">
        <v>110</v>
      </c>
      <c r="BS154" s="422">
        <v>293</v>
      </c>
      <c r="BT154" s="422">
        <v>12</v>
      </c>
      <c r="BU154" s="422">
        <v>119</v>
      </c>
      <c r="BV154" s="422">
        <v>0</v>
      </c>
      <c r="BW154" s="422">
        <v>7</v>
      </c>
      <c r="BX154" s="422">
        <v>4</v>
      </c>
      <c r="BY154" s="422">
        <v>0</v>
      </c>
      <c r="BZ154" s="422">
        <v>5</v>
      </c>
      <c r="CA154" s="422">
        <v>29</v>
      </c>
      <c r="CB154" s="422">
        <v>4</v>
      </c>
      <c r="CC154" s="422">
        <v>75</v>
      </c>
      <c r="CD154" s="422">
        <v>104</v>
      </c>
      <c r="CE154" s="422">
        <v>264</v>
      </c>
      <c r="CF154" s="422">
        <v>3</v>
      </c>
      <c r="CG154" s="422">
        <v>313</v>
      </c>
      <c r="CH154" s="422">
        <v>397</v>
      </c>
      <c r="CI154" s="422">
        <v>167</v>
      </c>
      <c r="CJ154" s="422">
        <v>739</v>
      </c>
      <c r="CK154" s="422">
        <v>231</v>
      </c>
      <c r="CL154" s="422">
        <v>9</v>
      </c>
      <c r="CM154" s="422">
        <v>27</v>
      </c>
      <c r="CN154" s="422">
        <v>49</v>
      </c>
      <c r="CO154" s="422">
        <v>185</v>
      </c>
      <c r="CP154" s="422">
        <v>265</v>
      </c>
      <c r="CQ154" s="422">
        <v>188</v>
      </c>
      <c r="CR154" s="422">
        <v>113</v>
      </c>
      <c r="CS154" s="422">
        <v>864</v>
      </c>
      <c r="CT154" s="422">
        <v>259</v>
      </c>
      <c r="CU154" s="422">
        <v>174</v>
      </c>
      <c r="CV154" s="422">
        <v>179</v>
      </c>
      <c r="CW154" s="422">
        <v>351</v>
      </c>
      <c r="CX154" s="422">
        <v>1125</v>
      </c>
      <c r="CY154" s="422">
        <v>0</v>
      </c>
      <c r="CZ154" s="422">
        <v>34</v>
      </c>
      <c r="DA154" s="423">
        <v>9531</v>
      </c>
      <c r="DB154" s="422">
        <v>1280</v>
      </c>
      <c r="DC154" s="422">
        <v>89503</v>
      </c>
      <c r="DD154" s="422">
        <v>0</v>
      </c>
      <c r="DE154" s="422">
        <v>0</v>
      </c>
      <c r="DF154" s="422">
        <v>0</v>
      </c>
      <c r="DG154" s="422">
        <v>0</v>
      </c>
      <c r="DH154" s="423">
        <v>90783</v>
      </c>
      <c r="DI154" s="423">
        <v>100314</v>
      </c>
      <c r="DJ154" s="423">
        <v>21044</v>
      </c>
      <c r="DK154" s="423">
        <v>111827</v>
      </c>
      <c r="DL154" s="423">
        <v>121358</v>
      </c>
      <c r="DM154" s="423">
        <v>-16272</v>
      </c>
      <c r="DN154" s="423">
        <v>95555</v>
      </c>
      <c r="DO154" s="423">
        <v>105086</v>
      </c>
      <c r="DQ154" s="433">
        <f t="shared" si="6"/>
        <v>0.16221065853220887</v>
      </c>
      <c r="DR154" s="428">
        <f t="shared" si="7"/>
        <v>0.83778934146779116</v>
      </c>
      <c r="DS154" s="434">
        <f t="shared" si="8"/>
        <v>1.7490855715829826E-2</v>
      </c>
    </row>
    <row r="155" spans="2:123" ht="20.100000000000001" customHeight="1" x14ac:dyDescent="0.4">
      <c r="B155" s="11">
        <v>100</v>
      </c>
      <c r="C155" s="8" t="s">
        <v>851</v>
      </c>
      <c r="D155" s="422">
        <v>7</v>
      </c>
      <c r="E155" s="422">
        <v>10</v>
      </c>
      <c r="F155" s="422">
        <v>60</v>
      </c>
      <c r="G155" s="422">
        <v>50</v>
      </c>
      <c r="H155" s="422">
        <v>30</v>
      </c>
      <c r="I155" s="422">
        <v>87</v>
      </c>
      <c r="J155" s="422">
        <v>0</v>
      </c>
      <c r="K155" s="422">
        <v>14</v>
      </c>
      <c r="L155" s="422">
        <v>72</v>
      </c>
      <c r="M155" s="422">
        <v>126</v>
      </c>
      <c r="N155" s="422">
        <v>6</v>
      </c>
      <c r="O155" s="422">
        <v>239</v>
      </c>
      <c r="P155" s="422">
        <v>36</v>
      </c>
      <c r="Q155" s="422">
        <v>1</v>
      </c>
      <c r="R155" s="422">
        <v>0</v>
      </c>
      <c r="S155" s="422">
        <v>24</v>
      </c>
      <c r="T155" s="422">
        <v>49</v>
      </c>
      <c r="U155" s="422">
        <v>25</v>
      </c>
      <c r="V155" s="422">
        <v>130</v>
      </c>
      <c r="W155" s="422">
        <v>15</v>
      </c>
      <c r="X155" s="422">
        <v>65</v>
      </c>
      <c r="Y155" s="422">
        <v>67</v>
      </c>
      <c r="Z155" s="422">
        <v>13</v>
      </c>
      <c r="AA155" s="422">
        <v>9</v>
      </c>
      <c r="AB155" s="422">
        <v>21</v>
      </c>
      <c r="AC155" s="422">
        <v>2</v>
      </c>
      <c r="AD155" s="422">
        <v>8</v>
      </c>
      <c r="AE155" s="422">
        <v>48</v>
      </c>
      <c r="AF155" s="422">
        <v>17</v>
      </c>
      <c r="AG155" s="422">
        <v>29</v>
      </c>
      <c r="AH155" s="422">
        <v>0</v>
      </c>
      <c r="AI155" s="422">
        <v>7</v>
      </c>
      <c r="AJ155" s="422">
        <v>5</v>
      </c>
      <c r="AK155" s="422">
        <v>14</v>
      </c>
      <c r="AL155" s="422">
        <v>29</v>
      </c>
      <c r="AM155" s="422">
        <v>35</v>
      </c>
      <c r="AN155" s="422">
        <v>19</v>
      </c>
      <c r="AO155" s="422">
        <v>13</v>
      </c>
      <c r="AP155" s="422">
        <v>211</v>
      </c>
      <c r="AQ155" s="422">
        <v>52</v>
      </c>
      <c r="AR155" s="422">
        <v>27</v>
      </c>
      <c r="AS155" s="422">
        <v>236</v>
      </c>
      <c r="AT155" s="422">
        <v>45</v>
      </c>
      <c r="AU155" s="422">
        <v>4</v>
      </c>
      <c r="AV155" s="422">
        <v>7</v>
      </c>
      <c r="AW155" s="422">
        <v>99</v>
      </c>
      <c r="AX155" s="422">
        <v>67</v>
      </c>
      <c r="AY155" s="422">
        <v>16</v>
      </c>
      <c r="AZ155" s="422">
        <v>32</v>
      </c>
      <c r="BA155" s="422">
        <v>100</v>
      </c>
      <c r="BB155" s="422">
        <v>7</v>
      </c>
      <c r="BC155" s="422">
        <v>12</v>
      </c>
      <c r="BD155" s="422">
        <v>55</v>
      </c>
      <c r="BE155" s="422">
        <v>4</v>
      </c>
      <c r="BF155" s="422">
        <v>558</v>
      </c>
      <c r="BG155" s="422">
        <v>10</v>
      </c>
      <c r="BH155" s="422">
        <v>1579</v>
      </c>
      <c r="BI155" s="422">
        <v>196</v>
      </c>
      <c r="BJ155" s="422">
        <v>4</v>
      </c>
      <c r="BK155" s="422">
        <v>3</v>
      </c>
      <c r="BL155" s="422">
        <v>83</v>
      </c>
      <c r="BM155" s="422">
        <v>243</v>
      </c>
      <c r="BN155" s="422">
        <v>1892</v>
      </c>
      <c r="BO155" s="422">
        <v>1984</v>
      </c>
      <c r="BP155" s="422">
        <v>1498</v>
      </c>
      <c r="BQ155" s="422">
        <v>303</v>
      </c>
      <c r="BR155" s="422">
        <v>106</v>
      </c>
      <c r="BS155" s="422">
        <v>0</v>
      </c>
      <c r="BT155" s="422">
        <v>118</v>
      </c>
      <c r="BU155" s="422">
        <v>648</v>
      </c>
      <c r="BV155" s="422">
        <v>166</v>
      </c>
      <c r="BW155" s="422">
        <v>118</v>
      </c>
      <c r="BX155" s="422">
        <v>41</v>
      </c>
      <c r="BY155" s="422">
        <v>8</v>
      </c>
      <c r="BZ155" s="422">
        <v>54</v>
      </c>
      <c r="CA155" s="422">
        <v>326</v>
      </c>
      <c r="CB155" s="422">
        <v>78</v>
      </c>
      <c r="CC155" s="422">
        <v>664</v>
      </c>
      <c r="CD155" s="422">
        <v>182</v>
      </c>
      <c r="CE155" s="422">
        <v>104</v>
      </c>
      <c r="CF155" s="422">
        <v>31</v>
      </c>
      <c r="CG155" s="422">
        <v>176</v>
      </c>
      <c r="CH155" s="422">
        <v>2723</v>
      </c>
      <c r="CI155" s="422">
        <v>837</v>
      </c>
      <c r="CJ155" s="422">
        <v>2126</v>
      </c>
      <c r="CK155" s="422">
        <v>868</v>
      </c>
      <c r="CL155" s="422">
        <v>88</v>
      </c>
      <c r="CM155" s="422">
        <v>576</v>
      </c>
      <c r="CN155" s="422">
        <v>922</v>
      </c>
      <c r="CO155" s="422">
        <v>374</v>
      </c>
      <c r="CP155" s="422">
        <v>237</v>
      </c>
      <c r="CQ155" s="422">
        <v>74</v>
      </c>
      <c r="CR155" s="422">
        <v>309</v>
      </c>
      <c r="CS155" s="422">
        <v>1294</v>
      </c>
      <c r="CT155" s="422">
        <v>218</v>
      </c>
      <c r="CU155" s="422">
        <v>381</v>
      </c>
      <c r="CV155" s="422">
        <v>346</v>
      </c>
      <c r="CW155" s="422">
        <v>236</v>
      </c>
      <c r="CX155" s="422">
        <v>261</v>
      </c>
      <c r="CY155" s="422">
        <v>0</v>
      </c>
      <c r="CZ155" s="422">
        <v>4</v>
      </c>
      <c r="DA155" s="423">
        <v>25403</v>
      </c>
      <c r="DB155" s="422">
        <v>0</v>
      </c>
      <c r="DC155" s="422">
        <v>0</v>
      </c>
      <c r="DD155" s="422">
        <v>0</v>
      </c>
      <c r="DE155" s="422">
        <v>0</v>
      </c>
      <c r="DF155" s="422">
        <v>0</v>
      </c>
      <c r="DG155" s="422">
        <v>0</v>
      </c>
      <c r="DH155" s="423">
        <v>0</v>
      </c>
      <c r="DI155" s="423">
        <v>25403</v>
      </c>
      <c r="DJ155" s="423">
        <v>0</v>
      </c>
      <c r="DK155" s="423">
        <v>0</v>
      </c>
      <c r="DL155" s="423">
        <v>25403</v>
      </c>
      <c r="DM155" s="423">
        <v>0</v>
      </c>
      <c r="DN155" s="423">
        <v>0</v>
      </c>
      <c r="DO155" s="423">
        <v>25403</v>
      </c>
      <c r="DQ155" s="433">
        <f t="shared" si="6"/>
        <v>0</v>
      </c>
      <c r="DR155" s="428">
        <f t="shared" si="7"/>
        <v>1</v>
      </c>
      <c r="DS155" s="434">
        <f t="shared" si="8"/>
        <v>0</v>
      </c>
    </row>
    <row r="156" spans="2:123" ht="20.100000000000001" customHeight="1" x14ac:dyDescent="0.4">
      <c r="B156" s="11">
        <v>101</v>
      </c>
      <c r="C156" s="8" t="s">
        <v>852</v>
      </c>
      <c r="D156" s="422">
        <v>553</v>
      </c>
      <c r="E156" s="422">
        <v>197</v>
      </c>
      <c r="F156" s="422">
        <v>11</v>
      </c>
      <c r="G156" s="422">
        <v>10</v>
      </c>
      <c r="H156" s="422">
        <v>63</v>
      </c>
      <c r="I156" s="422">
        <v>599</v>
      </c>
      <c r="J156" s="422">
        <v>0</v>
      </c>
      <c r="K156" s="422">
        <v>269</v>
      </c>
      <c r="L156" s="422">
        <v>686</v>
      </c>
      <c r="M156" s="422">
        <v>1669</v>
      </c>
      <c r="N156" s="422">
        <v>1585</v>
      </c>
      <c r="O156" s="422">
        <v>250</v>
      </c>
      <c r="P156" s="422">
        <v>396</v>
      </c>
      <c r="Q156" s="422">
        <v>1254</v>
      </c>
      <c r="R156" s="422">
        <v>0</v>
      </c>
      <c r="S156" s="422">
        <v>65</v>
      </c>
      <c r="T156" s="422">
        <v>722</v>
      </c>
      <c r="U156" s="422">
        <v>39</v>
      </c>
      <c r="V156" s="422">
        <v>304</v>
      </c>
      <c r="W156" s="422">
        <v>40</v>
      </c>
      <c r="X156" s="422">
        <v>134</v>
      </c>
      <c r="Y156" s="422">
        <v>333</v>
      </c>
      <c r="Z156" s="422">
        <v>196</v>
      </c>
      <c r="AA156" s="422">
        <v>100</v>
      </c>
      <c r="AB156" s="422">
        <v>334</v>
      </c>
      <c r="AC156" s="422">
        <v>6</v>
      </c>
      <c r="AD156" s="422">
        <v>58</v>
      </c>
      <c r="AE156" s="422">
        <v>809</v>
      </c>
      <c r="AF156" s="422">
        <v>17</v>
      </c>
      <c r="AG156" s="422">
        <v>269</v>
      </c>
      <c r="AH156" s="422">
        <v>0</v>
      </c>
      <c r="AI156" s="422">
        <v>139</v>
      </c>
      <c r="AJ156" s="422">
        <v>248</v>
      </c>
      <c r="AK156" s="422">
        <v>104</v>
      </c>
      <c r="AL156" s="422">
        <v>450</v>
      </c>
      <c r="AM156" s="422">
        <v>256</v>
      </c>
      <c r="AN156" s="422">
        <v>193</v>
      </c>
      <c r="AO156" s="422">
        <v>131</v>
      </c>
      <c r="AP156" s="422">
        <v>1081</v>
      </c>
      <c r="AQ156" s="422">
        <v>171</v>
      </c>
      <c r="AR156" s="422">
        <v>21</v>
      </c>
      <c r="AS156" s="422">
        <v>232</v>
      </c>
      <c r="AT156" s="422">
        <v>54</v>
      </c>
      <c r="AU156" s="422">
        <v>7</v>
      </c>
      <c r="AV156" s="422">
        <v>7</v>
      </c>
      <c r="AW156" s="422">
        <v>168</v>
      </c>
      <c r="AX156" s="422">
        <v>132</v>
      </c>
      <c r="AY156" s="422">
        <v>23</v>
      </c>
      <c r="AZ156" s="422">
        <v>96</v>
      </c>
      <c r="BA156" s="422">
        <v>157</v>
      </c>
      <c r="BB156" s="422">
        <v>171</v>
      </c>
      <c r="BC156" s="422">
        <v>30</v>
      </c>
      <c r="BD156" s="422">
        <v>79</v>
      </c>
      <c r="BE156" s="422">
        <v>29</v>
      </c>
      <c r="BF156" s="422">
        <v>13230</v>
      </c>
      <c r="BG156" s="422">
        <v>7306</v>
      </c>
      <c r="BH156" s="422">
        <v>3379</v>
      </c>
      <c r="BI156" s="422">
        <v>5215</v>
      </c>
      <c r="BJ156" s="422">
        <v>446</v>
      </c>
      <c r="BK156" s="422">
        <v>54</v>
      </c>
      <c r="BL156" s="422">
        <v>886</v>
      </c>
      <c r="BM156" s="422">
        <v>1325</v>
      </c>
      <c r="BN156" s="422">
        <v>6370</v>
      </c>
      <c r="BO156" s="422">
        <v>6895</v>
      </c>
      <c r="BP156" s="422">
        <v>1970</v>
      </c>
      <c r="BQ156" s="422">
        <v>1900</v>
      </c>
      <c r="BR156" s="422">
        <v>193</v>
      </c>
      <c r="BS156" s="422">
        <v>78</v>
      </c>
      <c r="BT156" s="422">
        <v>633</v>
      </c>
      <c r="BU156" s="422">
        <v>5469</v>
      </c>
      <c r="BV156" s="422">
        <v>0</v>
      </c>
      <c r="BW156" s="422">
        <v>441</v>
      </c>
      <c r="BX156" s="422">
        <v>196</v>
      </c>
      <c r="BY156" s="422">
        <v>1</v>
      </c>
      <c r="BZ156" s="422">
        <v>89</v>
      </c>
      <c r="CA156" s="422">
        <v>1216</v>
      </c>
      <c r="CB156" s="422">
        <v>27</v>
      </c>
      <c r="CC156" s="422">
        <v>863</v>
      </c>
      <c r="CD156" s="422">
        <v>1034</v>
      </c>
      <c r="CE156" s="422">
        <v>133</v>
      </c>
      <c r="CF156" s="422">
        <v>24</v>
      </c>
      <c r="CG156" s="422">
        <v>148</v>
      </c>
      <c r="CH156" s="422">
        <v>978</v>
      </c>
      <c r="CI156" s="422">
        <v>5666</v>
      </c>
      <c r="CJ156" s="422">
        <v>2360</v>
      </c>
      <c r="CK156" s="422">
        <v>1336</v>
      </c>
      <c r="CL156" s="422">
        <v>627</v>
      </c>
      <c r="CM156" s="422">
        <v>1688</v>
      </c>
      <c r="CN156" s="422">
        <v>664</v>
      </c>
      <c r="CO156" s="422">
        <v>396</v>
      </c>
      <c r="CP156" s="422">
        <v>1643</v>
      </c>
      <c r="CQ156" s="422">
        <v>17</v>
      </c>
      <c r="CR156" s="422">
        <v>593</v>
      </c>
      <c r="CS156" s="422">
        <v>3597</v>
      </c>
      <c r="CT156" s="422">
        <v>183</v>
      </c>
      <c r="CU156" s="422">
        <v>736</v>
      </c>
      <c r="CV156" s="422">
        <v>657</v>
      </c>
      <c r="CW156" s="422">
        <v>144</v>
      </c>
      <c r="CX156" s="422">
        <v>905</v>
      </c>
      <c r="CY156" s="422">
        <v>12</v>
      </c>
      <c r="CZ156" s="422">
        <v>0</v>
      </c>
      <c r="DA156" s="423">
        <v>96670</v>
      </c>
      <c r="DB156" s="422">
        <v>0</v>
      </c>
      <c r="DC156" s="422">
        <v>196</v>
      </c>
      <c r="DD156" s="422">
        <v>0</v>
      </c>
      <c r="DE156" s="422">
        <v>0</v>
      </c>
      <c r="DF156" s="422">
        <v>0</v>
      </c>
      <c r="DG156" s="422">
        <v>0</v>
      </c>
      <c r="DH156" s="423">
        <v>196</v>
      </c>
      <c r="DI156" s="423">
        <v>96866</v>
      </c>
      <c r="DJ156" s="423">
        <v>92</v>
      </c>
      <c r="DK156" s="423">
        <v>288</v>
      </c>
      <c r="DL156" s="423">
        <v>96958</v>
      </c>
      <c r="DM156" s="423">
        <v>-14881</v>
      </c>
      <c r="DN156" s="423">
        <v>-14593</v>
      </c>
      <c r="DO156" s="423">
        <v>82077</v>
      </c>
      <c r="DQ156" s="435">
        <f t="shared" si="6"/>
        <v>0.15362459480106538</v>
      </c>
      <c r="DR156" s="430">
        <f t="shared" si="7"/>
        <v>0.84637540519893462</v>
      </c>
      <c r="DS156" s="436">
        <f t="shared" si="8"/>
        <v>3.8302712985069171E-5</v>
      </c>
    </row>
    <row r="157" spans="2:123" ht="20.100000000000001" customHeight="1" x14ac:dyDescent="0.4">
      <c r="B157" s="3">
        <v>70</v>
      </c>
      <c r="C157" s="9" t="s">
        <v>39</v>
      </c>
      <c r="D157" s="424">
        <v>32178</v>
      </c>
      <c r="E157" s="424">
        <v>18862</v>
      </c>
      <c r="F157" s="424">
        <v>59891</v>
      </c>
      <c r="G157" s="424">
        <v>8036</v>
      </c>
      <c r="H157" s="424">
        <v>5482</v>
      </c>
      <c r="I157" s="424">
        <v>31703</v>
      </c>
      <c r="J157" s="424">
        <v>0</v>
      </c>
      <c r="K157" s="424">
        <v>11688</v>
      </c>
      <c r="L157" s="424">
        <v>71834</v>
      </c>
      <c r="M157" s="424">
        <v>127134</v>
      </c>
      <c r="N157" s="424">
        <v>62953</v>
      </c>
      <c r="O157" s="424">
        <v>141094</v>
      </c>
      <c r="P157" s="424">
        <v>33119</v>
      </c>
      <c r="Q157" s="424">
        <v>53687</v>
      </c>
      <c r="R157" s="424">
        <v>0</v>
      </c>
      <c r="S157" s="424">
        <v>10580</v>
      </c>
      <c r="T157" s="424">
        <v>38777</v>
      </c>
      <c r="U157" s="424">
        <v>10961</v>
      </c>
      <c r="V157" s="424">
        <v>119141</v>
      </c>
      <c r="W157" s="424">
        <v>10110</v>
      </c>
      <c r="X157" s="424">
        <v>31442</v>
      </c>
      <c r="Y157" s="424">
        <v>82094</v>
      </c>
      <c r="Z157" s="424">
        <v>330576</v>
      </c>
      <c r="AA157" s="424">
        <v>46602</v>
      </c>
      <c r="AB157" s="424">
        <v>41313</v>
      </c>
      <c r="AC157" s="424">
        <v>857</v>
      </c>
      <c r="AD157" s="424">
        <v>2979</v>
      </c>
      <c r="AE157" s="424">
        <v>39920</v>
      </c>
      <c r="AF157" s="424">
        <v>7255</v>
      </c>
      <c r="AG157" s="424">
        <v>12171</v>
      </c>
      <c r="AH157" s="424">
        <v>0</v>
      </c>
      <c r="AI157" s="424">
        <v>87792</v>
      </c>
      <c r="AJ157" s="424">
        <v>11318</v>
      </c>
      <c r="AK157" s="424">
        <v>16942</v>
      </c>
      <c r="AL157" s="424">
        <v>50633</v>
      </c>
      <c r="AM157" s="424">
        <v>59926</v>
      </c>
      <c r="AN157" s="424">
        <v>20361</v>
      </c>
      <c r="AO157" s="424">
        <v>9343</v>
      </c>
      <c r="AP157" s="424">
        <v>116222</v>
      </c>
      <c r="AQ157" s="424">
        <v>45304</v>
      </c>
      <c r="AR157" s="424">
        <v>23090</v>
      </c>
      <c r="AS157" s="424">
        <v>232758</v>
      </c>
      <c r="AT157" s="424">
        <v>27101</v>
      </c>
      <c r="AU157" s="424">
        <v>3113</v>
      </c>
      <c r="AV157" s="424">
        <v>6518</v>
      </c>
      <c r="AW157" s="424">
        <v>53035</v>
      </c>
      <c r="AX157" s="424">
        <v>41517</v>
      </c>
      <c r="AY157" s="424">
        <v>13088</v>
      </c>
      <c r="AZ157" s="424">
        <v>209139</v>
      </c>
      <c r="BA157" s="424">
        <v>172278</v>
      </c>
      <c r="BB157" s="424">
        <v>6741</v>
      </c>
      <c r="BC157" s="424">
        <v>11824</v>
      </c>
      <c r="BD157" s="424">
        <v>34541</v>
      </c>
      <c r="BE157" s="424">
        <v>10409</v>
      </c>
      <c r="BF157" s="424">
        <v>427813</v>
      </c>
      <c r="BG157" s="424">
        <v>212368</v>
      </c>
      <c r="BH157" s="424">
        <v>358376</v>
      </c>
      <c r="BI157" s="424">
        <v>277598</v>
      </c>
      <c r="BJ157" s="424">
        <v>98431</v>
      </c>
      <c r="BK157" s="424">
        <v>28250</v>
      </c>
      <c r="BL157" s="424">
        <v>49727</v>
      </c>
      <c r="BM157" s="424">
        <v>27273</v>
      </c>
      <c r="BN157" s="424">
        <v>301088</v>
      </c>
      <c r="BO157" s="424">
        <v>289740</v>
      </c>
      <c r="BP157" s="424">
        <v>140851</v>
      </c>
      <c r="BQ157" s="424">
        <v>69172</v>
      </c>
      <c r="BR157" s="424">
        <v>55327</v>
      </c>
      <c r="BS157" s="424">
        <v>93799</v>
      </c>
      <c r="BT157" s="424">
        <v>24804</v>
      </c>
      <c r="BU157" s="424">
        <v>104001</v>
      </c>
      <c r="BV157" s="424">
        <v>206899</v>
      </c>
      <c r="BW157" s="424">
        <v>27862</v>
      </c>
      <c r="BX157" s="424">
        <v>22307</v>
      </c>
      <c r="BY157" s="424">
        <v>453</v>
      </c>
      <c r="BZ157" s="424">
        <v>10729</v>
      </c>
      <c r="CA157" s="424">
        <v>40437</v>
      </c>
      <c r="CB157" s="424">
        <v>4706</v>
      </c>
      <c r="CC157" s="424">
        <v>118285</v>
      </c>
      <c r="CD157" s="424">
        <v>52364</v>
      </c>
      <c r="CE157" s="424">
        <v>62855</v>
      </c>
      <c r="CF157" s="424">
        <v>12384</v>
      </c>
      <c r="CG157" s="424">
        <v>41133</v>
      </c>
      <c r="CH157" s="424">
        <v>299306</v>
      </c>
      <c r="CI157" s="424">
        <v>92289</v>
      </c>
      <c r="CJ157" s="424">
        <v>126743</v>
      </c>
      <c r="CK157" s="424">
        <v>333123</v>
      </c>
      <c r="CL157" s="424">
        <v>16147</v>
      </c>
      <c r="CM157" s="424">
        <v>46674</v>
      </c>
      <c r="CN157" s="424">
        <v>39251</v>
      </c>
      <c r="CO157" s="424">
        <v>30227</v>
      </c>
      <c r="CP157" s="424">
        <v>89113</v>
      </c>
      <c r="CQ157" s="424">
        <v>50350</v>
      </c>
      <c r="CR157" s="424">
        <v>159571</v>
      </c>
      <c r="CS157" s="424">
        <v>216154</v>
      </c>
      <c r="CT157" s="424">
        <v>52162</v>
      </c>
      <c r="CU157" s="424">
        <v>272095</v>
      </c>
      <c r="CV157" s="424">
        <v>28436</v>
      </c>
      <c r="CW157" s="424">
        <v>32448</v>
      </c>
      <c r="CX157" s="424">
        <v>32886</v>
      </c>
      <c r="CY157" s="424">
        <v>25403</v>
      </c>
      <c r="CZ157" s="424">
        <v>48392</v>
      </c>
      <c r="DA157" s="425">
        <v>7855234</v>
      </c>
      <c r="DB157" s="424">
        <v>260475</v>
      </c>
      <c r="DC157" s="424">
        <v>5117131</v>
      </c>
      <c r="DD157" s="424">
        <v>2204340</v>
      </c>
      <c r="DE157" s="424">
        <v>1396398</v>
      </c>
      <c r="DF157" s="424">
        <v>2223033</v>
      </c>
      <c r="DG157" s="426">
        <v>-6944</v>
      </c>
      <c r="DH157" s="426">
        <v>11194433</v>
      </c>
      <c r="DI157" s="426">
        <v>19049667</v>
      </c>
      <c r="DJ157" s="425">
        <v>5378967</v>
      </c>
      <c r="DK157" s="425">
        <v>16573400</v>
      </c>
      <c r="DL157" s="425">
        <v>24428634</v>
      </c>
      <c r="DM157" s="425">
        <v>-6637705</v>
      </c>
      <c r="DN157" s="425">
        <v>9935695</v>
      </c>
      <c r="DO157" s="425">
        <v>17790929</v>
      </c>
      <c r="DQ157" s="435">
        <f t="shared" si="6"/>
        <v>0.3484420488820093</v>
      </c>
      <c r="DR157" s="430">
        <f t="shared" si="7"/>
        <v>0.65155795111799075</v>
      </c>
      <c r="DS157" s="436">
        <f t="shared" si="8"/>
        <v>1</v>
      </c>
    </row>
    <row r="158" spans="2:123" ht="20.100000000000001" customHeight="1" x14ac:dyDescent="0.4">
      <c r="B158" s="11">
        <v>71</v>
      </c>
      <c r="C158" s="8" t="s">
        <v>864</v>
      </c>
      <c r="D158" s="422">
        <v>98</v>
      </c>
      <c r="E158" s="422">
        <v>102</v>
      </c>
      <c r="F158" s="422">
        <v>92</v>
      </c>
      <c r="G158" s="422">
        <v>216</v>
      </c>
      <c r="H158" s="422">
        <v>148</v>
      </c>
      <c r="I158" s="422">
        <v>2335</v>
      </c>
      <c r="J158" s="422">
        <v>0</v>
      </c>
      <c r="K158" s="422">
        <v>946</v>
      </c>
      <c r="L158" s="422">
        <v>771</v>
      </c>
      <c r="M158" s="422">
        <v>3226</v>
      </c>
      <c r="N158" s="422">
        <v>310</v>
      </c>
      <c r="O158" s="422">
        <v>2293</v>
      </c>
      <c r="P158" s="422">
        <v>726</v>
      </c>
      <c r="Q158" s="422">
        <v>221</v>
      </c>
      <c r="R158" s="422">
        <v>0</v>
      </c>
      <c r="S158" s="422">
        <v>256</v>
      </c>
      <c r="T158" s="422">
        <v>505</v>
      </c>
      <c r="U158" s="422">
        <v>299</v>
      </c>
      <c r="V158" s="422">
        <v>3214</v>
      </c>
      <c r="W158" s="422">
        <v>380</v>
      </c>
      <c r="X158" s="422">
        <v>1366</v>
      </c>
      <c r="Y158" s="422">
        <v>1232</v>
      </c>
      <c r="Z158" s="422">
        <v>1561</v>
      </c>
      <c r="AA158" s="422">
        <v>1336</v>
      </c>
      <c r="AB158" s="422">
        <v>748</v>
      </c>
      <c r="AC158" s="422">
        <v>22</v>
      </c>
      <c r="AD158" s="422">
        <v>86</v>
      </c>
      <c r="AE158" s="422">
        <v>1032</v>
      </c>
      <c r="AF158" s="422">
        <v>202</v>
      </c>
      <c r="AG158" s="422">
        <v>414</v>
      </c>
      <c r="AH158" s="422">
        <v>0</v>
      </c>
      <c r="AI158" s="422">
        <v>305</v>
      </c>
      <c r="AJ158" s="422">
        <v>135</v>
      </c>
      <c r="AK158" s="422">
        <v>62</v>
      </c>
      <c r="AL158" s="422">
        <v>700</v>
      </c>
      <c r="AM158" s="422">
        <v>1312</v>
      </c>
      <c r="AN158" s="422">
        <v>567</v>
      </c>
      <c r="AO158" s="422">
        <v>244</v>
      </c>
      <c r="AP158" s="422">
        <v>4811</v>
      </c>
      <c r="AQ158" s="422">
        <v>1001</v>
      </c>
      <c r="AR158" s="422">
        <v>825</v>
      </c>
      <c r="AS158" s="422">
        <v>5419</v>
      </c>
      <c r="AT158" s="422">
        <v>661</v>
      </c>
      <c r="AU158" s="422">
        <v>36</v>
      </c>
      <c r="AV158" s="422">
        <v>245</v>
      </c>
      <c r="AW158" s="422">
        <v>1409</v>
      </c>
      <c r="AX158" s="422">
        <v>800</v>
      </c>
      <c r="AY158" s="422">
        <v>567</v>
      </c>
      <c r="AZ158" s="422">
        <v>2006</v>
      </c>
      <c r="BA158" s="422">
        <v>1829</v>
      </c>
      <c r="BB158" s="422">
        <v>214</v>
      </c>
      <c r="BC158" s="422">
        <v>67</v>
      </c>
      <c r="BD158" s="422">
        <v>1375</v>
      </c>
      <c r="BE158" s="422">
        <v>138</v>
      </c>
      <c r="BF158" s="422">
        <v>19602</v>
      </c>
      <c r="BG158" s="422">
        <v>5681</v>
      </c>
      <c r="BH158" s="422">
        <v>14296</v>
      </c>
      <c r="BI158" s="422">
        <v>7166</v>
      </c>
      <c r="BJ158" s="422">
        <v>1139</v>
      </c>
      <c r="BK158" s="422">
        <v>429</v>
      </c>
      <c r="BL158" s="422">
        <v>1344</v>
      </c>
      <c r="BM158" s="422">
        <v>362</v>
      </c>
      <c r="BN158" s="422">
        <v>33133</v>
      </c>
      <c r="BO158" s="422">
        <v>14643</v>
      </c>
      <c r="BP158" s="422">
        <v>13102</v>
      </c>
      <c r="BQ158" s="422">
        <v>2807</v>
      </c>
      <c r="BR158" s="422">
        <v>2162</v>
      </c>
      <c r="BS158" s="422">
        <v>0</v>
      </c>
      <c r="BT158" s="422">
        <v>1275</v>
      </c>
      <c r="BU158" s="422">
        <v>6456</v>
      </c>
      <c r="BV158" s="422">
        <v>0</v>
      </c>
      <c r="BW158" s="422">
        <v>1550</v>
      </c>
      <c r="BX158" s="422">
        <v>299</v>
      </c>
      <c r="BY158" s="422">
        <v>48</v>
      </c>
      <c r="BZ158" s="422">
        <v>467</v>
      </c>
      <c r="CA158" s="422">
        <v>3380</v>
      </c>
      <c r="CB158" s="422">
        <v>663</v>
      </c>
      <c r="CC158" s="422">
        <v>2081</v>
      </c>
      <c r="CD158" s="422">
        <v>1365</v>
      </c>
      <c r="CE158" s="422">
        <v>3472</v>
      </c>
      <c r="CF158" s="422">
        <v>32</v>
      </c>
      <c r="CG158" s="422">
        <v>3375</v>
      </c>
      <c r="CH158" s="422">
        <v>8376</v>
      </c>
      <c r="CI158" s="422">
        <v>2820</v>
      </c>
      <c r="CJ158" s="422">
        <v>5084</v>
      </c>
      <c r="CK158" s="422">
        <v>5335</v>
      </c>
      <c r="CL158" s="422">
        <v>618</v>
      </c>
      <c r="CM158" s="422">
        <v>3554</v>
      </c>
      <c r="CN158" s="422">
        <v>2888</v>
      </c>
      <c r="CO158" s="422">
        <v>2692</v>
      </c>
      <c r="CP158" s="422">
        <v>1846</v>
      </c>
      <c r="CQ158" s="422">
        <v>1600</v>
      </c>
      <c r="CR158" s="422">
        <v>3047</v>
      </c>
      <c r="CS158" s="422">
        <v>14544</v>
      </c>
      <c r="CT158" s="422">
        <v>2286</v>
      </c>
      <c r="CU158" s="422">
        <v>6985</v>
      </c>
      <c r="CV158" s="422">
        <v>4072</v>
      </c>
      <c r="CW158" s="422">
        <v>2654</v>
      </c>
      <c r="CX158" s="422">
        <v>2538</v>
      </c>
      <c r="CY158" s="422">
        <v>0</v>
      </c>
      <c r="CZ158" s="422">
        <v>342</v>
      </c>
      <c r="DA158" s="427">
        <v>260475</v>
      </c>
      <c r="DB158" s="422"/>
      <c r="DC158" s="422"/>
      <c r="DD158" s="422"/>
      <c r="DE158" s="422"/>
      <c r="DF158" s="422"/>
      <c r="DG158" s="422"/>
      <c r="DH158" s="422"/>
      <c r="DI158" s="422"/>
      <c r="DJ158" s="422"/>
      <c r="DK158" s="422"/>
      <c r="DL158" s="422"/>
      <c r="DM158" s="422"/>
      <c r="DN158" s="422"/>
      <c r="DO158" s="422"/>
    </row>
    <row r="159" spans="2:123" ht="20.100000000000001" customHeight="1" x14ac:dyDescent="0.4">
      <c r="B159" s="11">
        <v>91</v>
      </c>
      <c r="C159" s="8" t="s">
        <v>865</v>
      </c>
      <c r="D159" s="422">
        <v>4222</v>
      </c>
      <c r="E159" s="422">
        <v>3793</v>
      </c>
      <c r="F159" s="422">
        <v>4317</v>
      </c>
      <c r="G159" s="422">
        <v>7593</v>
      </c>
      <c r="H159" s="422">
        <v>4048</v>
      </c>
      <c r="I159" s="422">
        <v>13985</v>
      </c>
      <c r="J159" s="422">
        <v>0</v>
      </c>
      <c r="K159" s="422">
        <v>5507</v>
      </c>
      <c r="L159" s="422">
        <v>11128</v>
      </c>
      <c r="M159" s="422">
        <v>27906</v>
      </c>
      <c r="N159" s="422">
        <v>1769</v>
      </c>
      <c r="O159" s="422">
        <v>45709</v>
      </c>
      <c r="P159" s="422">
        <v>6448</v>
      </c>
      <c r="Q159" s="422">
        <v>3421</v>
      </c>
      <c r="R159" s="422">
        <v>0</v>
      </c>
      <c r="S159" s="422">
        <v>4957</v>
      </c>
      <c r="T159" s="422">
        <v>10414</v>
      </c>
      <c r="U159" s="422">
        <v>4847</v>
      </c>
      <c r="V159" s="422">
        <v>14922</v>
      </c>
      <c r="W159" s="422">
        <v>4096</v>
      </c>
      <c r="X159" s="422">
        <v>18166</v>
      </c>
      <c r="Y159" s="422">
        <v>9200</v>
      </c>
      <c r="Z159" s="422">
        <v>5901</v>
      </c>
      <c r="AA159" s="422">
        <v>16221</v>
      </c>
      <c r="AB159" s="422">
        <v>12259</v>
      </c>
      <c r="AC159" s="422">
        <v>338</v>
      </c>
      <c r="AD159" s="422">
        <v>1271</v>
      </c>
      <c r="AE159" s="422">
        <v>15878</v>
      </c>
      <c r="AF159" s="422">
        <v>4060</v>
      </c>
      <c r="AG159" s="422">
        <v>4830</v>
      </c>
      <c r="AH159" s="422">
        <v>0</v>
      </c>
      <c r="AI159" s="422">
        <v>5543</v>
      </c>
      <c r="AJ159" s="422">
        <v>3595</v>
      </c>
      <c r="AK159" s="422">
        <v>2114</v>
      </c>
      <c r="AL159" s="422">
        <v>8265</v>
      </c>
      <c r="AM159" s="422">
        <v>23074</v>
      </c>
      <c r="AN159" s="422">
        <v>14343</v>
      </c>
      <c r="AO159" s="422">
        <v>4977</v>
      </c>
      <c r="AP159" s="422">
        <v>53464</v>
      </c>
      <c r="AQ159" s="422">
        <v>18239</v>
      </c>
      <c r="AR159" s="422">
        <v>5747</v>
      </c>
      <c r="AS159" s="422">
        <v>94445</v>
      </c>
      <c r="AT159" s="422">
        <v>9986</v>
      </c>
      <c r="AU159" s="422">
        <v>524</v>
      </c>
      <c r="AV159" s="422">
        <v>2306</v>
      </c>
      <c r="AW159" s="422">
        <v>15366</v>
      </c>
      <c r="AX159" s="422">
        <v>15260</v>
      </c>
      <c r="AY159" s="422">
        <v>3073</v>
      </c>
      <c r="AZ159" s="422">
        <v>16468</v>
      </c>
      <c r="BA159" s="422">
        <v>35841</v>
      </c>
      <c r="BB159" s="422">
        <v>1937</v>
      </c>
      <c r="BC159" s="422">
        <v>2122</v>
      </c>
      <c r="BD159" s="422">
        <v>14820</v>
      </c>
      <c r="BE159" s="422">
        <v>3654</v>
      </c>
      <c r="BF159" s="422">
        <v>268395</v>
      </c>
      <c r="BG159" s="422">
        <v>127594</v>
      </c>
      <c r="BH159" s="422">
        <v>237055</v>
      </c>
      <c r="BI159" s="422">
        <v>245600</v>
      </c>
      <c r="BJ159" s="422">
        <v>14290</v>
      </c>
      <c r="BK159" s="422">
        <v>4745</v>
      </c>
      <c r="BL159" s="422">
        <v>19935</v>
      </c>
      <c r="BM159" s="422">
        <v>48313</v>
      </c>
      <c r="BN159" s="422">
        <v>382217</v>
      </c>
      <c r="BO159" s="422">
        <v>379423</v>
      </c>
      <c r="BP159" s="422">
        <v>132541</v>
      </c>
      <c r="BQ159" s="422">
        <v>39839</v>
      </c>
      <c r="BR159" s="422">
        <v>33138</v>
      </c>
      <c r="BS159" s="422">
        <v>0</v>
      </c>
      <c r="BT159" s="422">
        <v>18981</v>
      </c>
      <c r="BU159" s="422">
        <v>226585</v>
      </c>
      <c r="BV159" s="422">
        <v>0</v>
      </c>
      <c r="BW159" s="422">
        <v>8418</v>
      </c>
      <c r="BX159" s="422">
        <v>3097</v>
      </c>
      <c r="BY159" s="422">
        <v>460</v>
      </c>
      <c r="BZ159" s="422">
        <v>6680</v>
      </c>
      <c r="CA159" s="422">
        <v>31573</v>
      </c>
      <c r="CB159" s="422">
        <v>14351</v>
      </c>
      <c r="CC159" s="422">
        <v>17631</v>
      </c>
      <c r="CD159" s="422">
        <v>11928</v>
      </c>
      <c r="CE159" s="422">
        <v>55902</v>
      </c>
      <c r="CF159" s="422">
        <v>2696</v>
      </c>
      <c r="CG159" s="422">
        <v>18179</v>
      </c>
      <c r="CH159" s="422">
        <v>460561</v>
      </c>
      <c r="CI159" s="422">
        <v>305037</v>
      </c>
      <c r="CJ159" s="422">
        <v>125644</v>
      </c>
      <c r="CK159" s="422">
        <v>323497</v>
      </c>
      <c r="CL159" s="422">
        <v>23695</v>
      </c>
      <c r="CM159" s="422">
        <v>94786</v>
      </c>
      <c r="CN159" s="422">
        <v>109387</v>
      </c>
      <c r="CO159" s="422">
        <v>35684</v>
      </c>
      <c r="CP159" s="422">
        <v>34324</v>
      </c>
      <c r="CQ159" s="422">
        <v>9891</v>
      </c>
      <c r="CR159" s="422">
        <v>72784</v>
      </c>
      <c r="CS159" s="422">
        <v>349857</v>
      </c>
      <c r="CT159" s="422">
        <v>24827</v>
      </c>
      <c r="CU159" s="422">
        <v>128279</v>
      </c>
      <c r="CV159" s="422">
        <v>23927</v>
      </c>
      <c r="CW159" s="422">
        <v>24712</v>
      </c>
      <c r="CX159" s="422">
        <v>29469</v>
      </c>
      <c r="CY159" s="422">
        <v>0</v>
      </c>
      <c r="CZ159" s="422">
        <v>1040</v>
      </c>
      <c r="DA159" s="423">
        <v>5149336</v>
      </c>
      <c r="DB159" s="422"/>
      <c r="DC159" s="422"/>
      <c r="DD159" s="422"/>
      <c r="DE159" s="422"/>
      <c r="DF159" s="422"/>
      <c r="DG159" s="422"/>
      <c r="DH159" s="422"/>
      <c r="DI159" s="422"/>
      <c r="DJ159" s="422"/>
      <c r="DK159" s="422"/>
      <c r="DL159" s="422"/>
      <c r="DM159" s="422"/>
      <c r="DN159" s="422"/>
      <c r="DO159" s="422"/>
    </row>
    <row r="160" spans="2:123" ht="20.100000000000001" customHeight="1" x14ac:dyDescent="0.4">
      <c r="B160" s="11">
        <v>92</v>
      </c>
      <c r="C160" s="8" t="s">
        <v>835</v>
      </c>
      <c r="D160" s="422">
        <v>20655</v>
      </c>
      <c r="E160" s="422">
        <v>14498</v>
      </c>
      <c r="F160" s="422">
        <v>4711</v>
      </c>
      <c r="G160" s="422">
        <v>2846</v>
      </c>
      <c r="H160" s="422">
        <v>5023</v>
      </c>
      <c r="I160" s="422">
        <v>11919</v>
      </c>
      <c r="J160" s="422">
        <v>0</v>
      </c>
      <c r="K160" s="422">
        <v>1466</v>
      </c>
      <c r="L160" s="422">
        <v>3829</v>
      </c>
      <c r="M160" s="422">
        <v>20482</v>
      </c>
      <c r="N160" s="422">
        <v>6184</v>
      </c>
      <c r="O160" s="422">
        <v>18638</v>
      </c>
      <c r="P160" s="422">
        <v>8040</v>
      </c>
      <c r="Q160" s="422">
        <v>5656</v>
      </c>
      <c r="R160" s="422">
        <v>0</v>
      </c>
      <c r="S160" s="422">
        <v>230</v>
      </c>
      <c r="T160" s="422">
        <v>8677</v>
      </c>
      <c r="U160" s="422">
        <v>1046</v>
      </c>
      <c r="V160" s="422">
        <v>10299</v>
      </c>
      <c r="W160" s="422">
        <v>1812</v>
      </c>
      <c r="X160" s="422">
        <v>6516</v>
      </c>
      <c r="Y160" s="422">
        <v>7371</v>
      </c>
      <c r="Z160" s="422">
        <v>21812</v>
      </c>
      <c r="AA160" s="422">
        <v>-494</v>
      </c>
      <c r="AB160" s="422">
        <v>3308</v>
      </c>
      <c r="AC160" s="422">
        <v>140</v>
      </c>
      <c r="AD160" s="422">
        <v>624</v>
      </c>
      <c r="AE160" s="422">
        <v>9082</v>
      </c>
      <c r="AF160" s="422">
        <v>235</v>
      </c>
      <c r="AG160" s="422">
        <v>3405</v>
      </c>
      <c r="AH160" s="422">
        <v>0</v>
      </c>
      <c r="AI160" s="422">
        <v>11950</v>
      </c>
      <c r="AJ160" s="422">
        <v>2310</v>
      </c>
      <c r="AK160" s="422">
        <v>3046</v>
      </c>
      <c r="AL160" s="422">
        <v>2276</v>
      </c>
      <c r="AM160" s="422">
        <v>5150</v>
      </c>
      <c r="AN160" s="422">
        <v>721</v>
      </c>
      <c r="AO160" s="422">
        <v>913</v>
      </c>
      <c r="AP160" s="422">
        <v>31465</v>
      </c>
      <c r="AQ160" s="422">
        <v>921</v>
      </c>
      <c r="AR160" s="422">
        <v>-38</v>
      </c>
      <c r="AS160" s="422">
        <v>-33842</v>
      </c>
      <c r="AT160" s="422">
        <v>-2018</v>
      </c>
      <c r="AU160" s="422">
        <v>135</v>
      </c>
      <c r="AV160" s="422">
        <v>-146</v>
      </c>
      <c r="AW160" s="422">
        <v>1904</v>
      </c>
      <c r="AX160" s="422">
        <v>-1206</v>
      </c>
      <c r="AY160" s="422">
        <v>-1734</v>
      </c>
      <c r="AZ160" s="422">
        <v>8016</v>
      </c>
      <c r="BA160" s="422">
        <v>690</v>
      </c>
      <c r="BB160" s="422">
        <v>302</v>
      </c>
      <c r="BC160" s="422">
        <v>710</v>
      </c>
      <c r="BD160" s="422">
        <v>1141</v>
      </c>
      <c r="BE160" s="422">
        <v>-68</v>
      </c>
      <c r="BF160" s="422">
        <v>24854</v>
      </c>
      <c r="BG160" s="422">
        <v>13363</v>
      </c>
      <c r="BH160" s="422">
        <v>14326</v>
      </c>
      <c r="BI160" s="422">
        <v>12554</v>
      </c>
      <c r="BJ160" s="422">
        <v>9679</v>
      </c>
      <c r="BK160" s="422">
        <v>1400</v>
      </c>
      <c r="BL160" s="422">
        <v>12590</v>
      </c>
      <c r="BM160" s="422">
        <v>526</v>
      </c>
      <c r="BN160" s="422">
        <v>241014</v>
      </c>
      <c r="BO160" s="422">
        <v>69716</v>
      </c>
      <c r="BP160" s="422">
        <v>110017</v>
      </c>
      <c r="BQ160" s="422">
        <v>45435</v>
      </c>
      <c r="BR160" s="422">
        <v>55066</v>
      </c>
      <c r="BS160" s="422">
        <v>474144</v>
      </c>
      <c r="BT160" s="422">
        <v>3229</v>
      </c>
      <c r="BU160" s="422">
        <v>21159</v>
      </c>
      <c r="BV160" s="422">
        <v>0</v>
      </c>
      <c r="BW160" s="422">
        <v>1767</v>
      </c>
      <c r="BX160" s="422">
        <v>65</v>
      </c>
      <c r="BY160" s="422">
        <v>91</v>
      </c>
      <c r="BZ160" s="422">
        <v>1456</v>
      </c>
      <c r="CA160" s="422">
        <v>28631</v>
      </c>
      <c r="CB160" s="422">
        <v>114</v>
      </c>
      <c r="CC160" s="422">
        <v>61263</v>
      </c>
      <c r="CD160" s="422">
        <v>13248</v>
      </c>
      <c r="CE160" s="422">
        <v>14656</v>
      </c>
      <c r="CF160" s="422">
        <v>332</v>
      </c>
      <c r="CG160" s="422">
        <v>6898</v>
      </c>
      <c r="CH160" s="422">
        <v>0</v>
      </c>
      <c r="CI160" s="422">
        <v>1317</v>
      </c>
      <c r="CJ160" s="422">
        <v>11393</v>
      </c>
      <c r="CK160" s="422">
        <v>31941</v>
      </c>
      <c r="CL160" s="422">
        <v>1789</v>
      </c>
      <c r="CM160" s="422">
        <v>1755</v>
      </c>
      <c r="CN160" s="422">
        <v>5464</v>
      </c>
      <c r="CO160" s="422">
        <v>-665</v>
      </c>
      <c r="CP160" s="422">
        <v>29072</v>
      </c>
      <c r="CQ160" s="422">
        <v>1568</v>
      </c>
      <c r="CR160" s="422">
        <v>7876</v>
      </c>
      <c r="CS160" s="422">
        <v>85609</v>
      </c>
      <c r="CT160" s="422">
        <v>5551</v>
      </c>
      <c r="CU160" s="422">
        <v>11475</v>
      </c>
      <c r="CV160" s="422">
        <v>17003</v>
      </c>
      <c r="CW160" s="422">
        <v>27735</v>
      </c>
      <c r="CX160" s="422">
        <v>14392</v>
      </c>
      <c r="CY160" s="422">
        <v>0</v>
      </c>
      <c r="CZ160" s="422">
        <v>27256</v>
      </c>
      <c r="DA160" s="423">
        <v>1748732</v>
      </c>
      <c r="DB160" s="422"/>
      <c r="DC160" s="422"/>
      <c r="DD160" s="422"/>
      <c r="DE160" s="422"/>
      <c r="DF160" s="422"/>
      <c r="DG160" s="422"/>
      <c r="DH160" s="422"/>
      <c r="DI160" s="422"/>
      <c r="DJ160" s="422"/>
      <c r="DK160" s="422"/>
      <c r="DL160" s="422"/>
      <c r="DM160" s="422"/>
      <c r="DN160" s="422"/>
      <c r="DO160" s="422"/>
    </row>
    <row r="161" spans="2:119" ht="20.100000000000001" customHeight="1" x14ac:dyDescent="0.4">
      <c r="B161" s="11">
        <v>93</v>
      </c>
      <c r="C161" s="8" t="s">
        <v>836</v>
      </c>
      <c r="D161" s="422">
        <v>21862</v>
      </c>
      <c r="E161" s="422">
        <v>6868</v>
      </c>
      <c r="F161" s="422">
        <v>8385</v>
      </c>
      <c r="G161" s="422">
        <v>2172</v>
      </c>
      <c r="H161" s="422">
        <v>1554</v>
      </c>
      <c r="I161" s="422">
        <v>10961</v>
      </c>
      <c r="J161" s="422">
        <v>0</v>
      </c>
      <c r="K161" s="422">
        <v>1779</v>
      </c>
      <c r="L161" s="422">
        <v>5354</v>
      </c>
      <c r="M161" s="422">
        <v>5931</v>
      </c>
      <c r="N161" s="422">
        <v>506</v>
      </c>
      <c r="O161" s="422">
        <v>12062</v>
      </c>
      <c r="P161" s="422">
        <v>6652</v>
      </c>
      <c r="Q161" s="422">
        <v>1561</v>
      </c>
      <c r="R161" s="422">
        <v>0</v>
      </c>
      <c r="S161" s="422">
        <v>1828</v>
      </c>
      <c r="T161" s="422">
        <v>5026</v>
      </c>
      <c r="U161" s="422">
        <v>919</v>
      </c>
      <c r="V161" s="422">
        <v>19411</v>
      </c>
      <c r="W161" s="422">
        <v>1099</v>
      </c>
      <c r="X161" s="422">
        <v>7755</v>
      </c>
      <c r="Y161" s="422">
        <v>13244</v>
      </c>
      <c r="Z161" s="422">
        <v>12540</v>
      </c>
      <c r="AA161" s="422">
        <v>6091</v>
      </c>
      <c r="AB161" s="422">
        <v>12840</v>
      </c>
      <c r="AC161" s="422">
        <v>62</v>
      </c>
      <c r="AD161" s="422">
        <v>655</v>
      </c>
      <c r="AE161" s="422">
        <v>7186</v>
      </c>
      <c r="AF161" s="422">
        <v>1771</v>
      </c>
      <c r="AG161" s="422">
        <v>2249</v>
      </c>
      <c r="AH161" s="422">
        <v>0</v>
      </c>
      <c r="AI161" s="422">
        <v>2922</v>
      </c>
      <c r="AJ161" s="422">
        <v>946</v>
      </c>
      <c r="AK161" s="422">
        <v>474</v>
      </c>
      <c r="AL161" s="422">
        <v>2789</v>
      </c>
      <c r="AM161" s="422">
        <v>8078</v>
      </c>
      <c r="AN161" s="422">
        <v>4399</v>
      </c>
      <c r="AO161" s="422">
        <v>1645</v>
      </c>
      <c r="AP161" s="422">
        <v>34263</v>
      </c>
      <c r="AQ161" s="422">
        <v>9642</v>
      </c>
      <c r="AR161" s="422">
        <v>9463</v>
      </c>
      <c r="AS161" s="422">
        <v>59663</v>
      </c>
      <c r="AT161" s="422">
        <v>7703</v>
      </c>
      <c r="AU161" s="422">
        <v>785</v>
      </c>
      <c r="AV161" s="422">
        <v>2003</v>
      </c>
      <c r="AW161" s="422">
        <v>10429</v>
      </c>
      <c r="AX161" s="422">
        <v>10550</v>
      </c>
      <c r="AY161" s="422">
        <v>3984</v>
      </c>
      <c r="AZ161" s="422">
        <v>21903</v>
      </c>
      <c r="BA161" s="422">
        <v>24124</v>
      </c>
      <c r="BB161" s="422">
        <v>970</v>
      </c>
      <c r="BC161" s="422">
        <v>1708</v>
      </c>
      <c r="BD161" s="422">
        <v>6846</v>
      </c>
      <c r="BE161" s="422">
        <v>322</v>
      </c>
      <c r="BF161" s="422">
        <v>21758</v>
      </c>
      <c r="BG161" s="422">
        <v>9603</v>
      </c>
      <c r="BH161" s="422">
        <v>53981</v>
      </c>
      <c r="BI161" s="422">
        <v>21824</v>
      </c>
      <c r="BJ161" s="422">
        <v>26872</v>
      </c>
      <c r="BK161" s="422">
        <v>5664</v>
      </c>
      <c r="BL161" s="422">
        <v>20017</v>
      </c>
      <c r="BM161" s="422">
        <v>1429</v>
      </c>
      <c r="BN161" s="422">
        <v>93549</v>
      </c>
      <c r="BO161" s="422">
        <v>80796</v>
      </c>
      <c r="BP161" s="422">
        <v>31564</v>
      </c>
      <c r="BQ161" s="422">
        <v>77722</v>
      </c>
      <c r="BR161" s="422">
        <v>58327</v>
      </c>
      <c r="BS161" s="422">
        <v>352297</v>
      </c>
      <c r="BT161" s="422">
        <v>23384</v>
      </c>
      <c r="BU161" s="422">
        <v>35696</v>
      </c>
      <c r="BV161" s="422">
        <v>0</v>
      </c>
      <c r="BW161" s="422">
        <v>5652</v>
      </c>
      <c r="BX161" s="422">
        <v>3782</v>
      </c>
      <c r="BY161" s="422">
        <v>244</v>
      </c>
      <c r="BZ161" s="422">
        <v>6443</v>
      </c>
      <c r="CA161" s="422">
        <v>11382</v>
      </c>
      <c r="CB161" s="422">
        <v>1317</v>
      </c>
      <c r="CC161" s="422">
        <v>47401</v>
      </c>
      <c r="CD161" s="422">
        <v>4817</v>
      </c>
      <c r="CE161" s="422">
        <v>13628</v>
      </c>
      <c r="CF161" s="422">
        <v>523</v>
      </c>
      <c r="CG161" s="422">
        <v>4264</v>
      </c>
      <c r="CH161" s="422">
        <v>243725</v>
      </c>
      <c r="CI161" s="422">
        <v>107243</v>
      </c>
      <c r="CJ161" s="422">
        <v>56441</v>
      </c>
      <c r="CK161" s="422">
        <v>51551</v>
      </c>
      <c r="CL161" s="422">
        <v>2070</v>
      </c>
      <c r="CM161" s="422">
        <v>3593</v>
      </c>
      <c r="CN161" s="422">
        <v>13096</v>
      </c>
      <c r="CO161" s="422">
        <v>4358</v>
      </c>
      <c r="CP161" s="422">
        <v>115093</v>
      </c>
      <c r="CQ161" s="422">
        <v>5812</v>
      </c>
      <c r="CR161" s="422">
        <v>8801</v>
      </c>
      <c r="CS161" s="422">
        <v>66850</v>
      </c>
      <c r="CT161" s="422">
        <v>13595</v>
      </c>
      <c r="CU161" s="422">
        <v>21837</v>
      </c>
      <c r="CV161" s="422">
        <v>12051</v>
      </c>
      <c r="CW161" s="422">
        <v>15008</v>
      </c>
      <c r="CX161" s="422">
        <v>17760</v>
      </c>
      <c r="CY161" s="422">
        <v>0</v>
      </c>
      <c r="CZ161" s="422">
        <v>4025</v>
      </c>
      <c r="DA161" s="423">
        <v>2180779</v>
      </c>
      <c r="DB161" s="422"/>
      <c r="DC161" s="422"/>
      <c r="DD161" s="422"/>
      <c r="DE161" s="422"/>
      <c r="DF161" s="422"/>
      <c r="DG161" s="422"/>
      <c r="DH161" s="422"/>
      <c r="DI161" s="422"/>
      <c r="DJ161" s="422"/>
      <c r="DK161" s="422"/>
      <c r="DL161" s="422"/>
      <c r="DM161" s="422"/>
      <c r="DN161" s="422"/>
      <c r="DO161" s="422"/>
    </row>
    <row r="162" spans="2:119" ht="20.100000000000001" customHeight="1" x14ac:dyDescent="0.4">
      <c r="B162" s="11">
        <v>94</v>
      </c>
      <c r="C162" s="421" t="s">
        <v>866</v>
      </c>
      <c r="D162" s="422">
        <v>4413</v>
      </c>
      <c r="E162" s="422">
        <v>1867</v>
      </c>
      <c r="F162" s="422">
        <v>1336</v>
      </c>
      <c r="G162" s="422">
        <v>632</v>
      </c>
      <c r="H162" s="422">
        <v>428</v>
      </c>
      <c r="I162" s="422">
        <v>4003</v>
      </c>
      <c r="J162" s="422">
        <v>0</v>
      </c>
      <c r="K162" s="422">
        <v>1062</v>
      </c>
      <c r="L162" s="422">
        <v>721</v>
      </c>
      <c r="M162" s="422">
        <v>2343</v>
      </c>
      <c r="N162" s="422">
        <v>703</v>
      </c>
      <c r="O162" s="422">
        <v>5130</v>
      </c>
      <c r="P162" s="422">
        <v>37234</v>
      </c>
      <c r="Q162" s="422">
        <v>1060</v>
      </c>
      <c r="R162" s="422">
        <v>0</v>
      </c>
      <c r="S162" s="422">
        <v>866</v>
      </c>
      <c r="T162" s="422">
        <v>2264</v>
      </c>
      <c r="U162" s="422">
        <v>542</v>
      </c>
      <c r="V162" s="422">
        <v>2646</v>
      </c>
      <c r="W162" s="422">
        <v>605</v>
      </c>
      <c r="X162" s="422">
        <v>2533</v>
      </c>
      <c r="Y162" s="422">
        <v>2358</v>
      </c>
      <c r="Z162" s="422">
        <v>112407</v>
      </c>
      <c r="AA162" s="422">
        <v>2805</v>
      </c>
      <c r="AB162" s="422">
        <v>1290</v>
      </c>
      <c r="AC162" s="422">
        <v>39</v>
      </c>
      <c r="AD162" s="422">
        <v>153</v>
      </c>
      <c r="AE162" s="422">
        <v>3433</v>
      </c>
      <c r="AF162" s="422">
        <v>315</v>
      </c>
      <c r="AG162" s="422">
        <v>470</v>
      </c>
      <c r="AH162" s="422">
        <v>0</v>
      </c>
      <c r="AI162" s="422">
        <v>359</v>
      </c>
      <c r="AJ162" s="422">
        <v>772</v>
      </c>
      <c r="AK162" s="422">
        <v>401</v>
      </c>
      <c r="AL162" s="422">
        <v>491</v>
      </c>
      <c r="AM162" s="422">
        <v>2969</v>
      </c>
      <c r="AN162" s="422">
        <v>1376</v>
      </c>
      <c r="AO162" s="422">
        <v>151</v>
      </c>
      <c r="AP162" s="422">
        <v>1364</v>
      </c>
      <c r="AQ162" s="422">
        <v>846</v>
      </c>
      <c r="AR162" s="422">
        <v>416</v>
      </c>
      <c r="AS162" s="422">
        <v>4428</v>
      </c>
      <c r="AT162" s="422">
        <v>220</v>
      </c>
      <c r="AU162" s="422">
        <v>20</v>
      </c>
      <c r="AV162" s="422">
        <v>51</v>
      </c>
      <c r="AW162" s="422">
        <v>428</v>
      </c>
      <c r="AX162" s="422">
        <v>817</v>
      </c>
      <c r="AY162" s="422">
        <v>185</v>
      </c>
      <c r="AZ162" s="422">
        <v>-5181</v>
      </c>
      <c r="BA162" s="422">
        <v>390</v>
      </c>
      <c r="BB162" s="422">
        <v>225</v>
      </c>
      <c r="BC162" s="422">
        <v>513</v>
      </c>
      <c r="BD162" s="422">
        <v>532</v>
      </c>
      <c r="BE162" s="422">
        <v>1013</v>
      </c>
      <c r="BF162" s="422">
        <v>30058</v>
      </c>
      <c r="BG162" s="422">
        <v>13345</v>
      </c>
      <c r="BH162" s="422">
        <v>28421</v>
      </c>
      <c r="BI162" s="422">
        <v>17152</v>
      </c>
      <c r="BJ162" s="422">
        <v>4455</v>
      </c>
      <c r="BK162" s="422">
        <v>770</v>
      </c>
      <c r="BL162" s="422">
        <v>4000</v>
      </c>
      <c r="BM162" s="422">
        <v>207</v>
      </c>
      <c r="BN162" s="422">
        <v>47235</v>
      </c>
      <c r="BO162" s="422">
        <v>34791</v>
      </c>
      <c r="BP162" s="422">
        <v>9474</v>
      </c>
      <c r="BQ162" s="422">
        <v>20731</v>
      </c>
      <c r="BR162" s="422">
        <v>8154</v>
      </c>
      <c r="BS162" s="422">
        <v>41259</v>
      </c>
      <c r="BT162" s="422">
        <v>3660</v>
      </c>
      <c r="BU162" s="422">
        <v>36767</v>
      </c>
      <c r="BV162" s="422">
        <v>0</v>
      </c>
      <c r="BW162" s="422">
        <v>801</v>
      </c>
      <c r="BX162" s="422">
        <v>-2375</v>
      </c>
      <c r="BY162" s="422">
        <v>147</v>
      </c>
      <c r="BZ162" s="422">
        <v>3545</v>
      </c>
      <c r="CA162" s="422">
        <v>8342</v>
      </c>
      <c r="CB162" s="422">
        <v>479</v>
      </c>
      <c r="CC162" s="422">
        <v>9398</v>
      </c>
      <c r="CD162" s="422">
        <v>3206</v>
      </c>
      <c r="CE162" s="422">
        <v>4956</v>
      </c>
      <c r="CF162" s="422">
        <v>522</v>
      </c>
      <c r="CG162" s="422">
        <v>1504</v>
      </c>
      <c r="CH162" s="422">
        <v>1577</v>
      </c>
      <c r="CI162" s="422">
        <v>4178</v>
      </c>
      <c r="CJ162" s="422">
        <v>7024</v>
      </c>
      <c r="CK162" s="422">
        <v>11749</v>
      </c>
      <c r="CL162" s="422">
        <v>1281</v>
      </c>
      <c r="CM162" s="422">
        <v>692</v>
      </c>
      <c r="CN162" s="422">
        <v>2769</v>
      </c>
      <c r="CO162" s="422">
        <v>2412</v>
      </c>
      <c r="CP162" s="422">
        <v>3867</v>
      </c>
      <c r="CQ162" s="422">
        <v>1759</v>
      </c>
      <c r="CR162" s="422">
        <v>6215</v>
      </c>
      <c r="CS162" s="422">
        <v>51220</v>
      </c>
      <c r="CT162" s="422">
        <v>2811</v>
      </c>
      <c r="CU162" s="422">
        <v>14835</v>
      </c>
      <c r="CV162" s="422">
        <v>4778</v>
      </c>
      <c r="CW162" s="422">
        <v>5025</v>
      </c>
      <c r="CX162" s="422">
        <v>8041</v>
      </c>
      <c r="CY162" s="422">
        <v>0</v>
      </c>
      <c r="CZ162" s="422">
        <v>1437</v>
      </c>
      <c r="DA162" s="423">
        <v>669118</v>
      </c>
      <c r="DB162" s="422"/>
      <c r="DC162" s="422"/>
      <c r="DD162" s="422"/>
      <c r="DE162" s="422"/>
      <c r="DF162" s="422"/>
      <c r="DG162" s="422"/>
      <c r="DH162" s="422"/>
      <c r="DI162" s="422"/>
      <c r="DJ162" s="422"/>
      <c r="DK162" s="422"/>
      <c r="DL162" s="422"/>
      <c r="DM162" s="422"/>
      <c r="DN162" s="422"/>
      <c r="DO162" s="422"/>
    </row>
    <row r="163" spans="2:119" ht="20.100000000000001" customHeight="1" x14ac:dyDescent="0.4">
      <c r="B163" s="11">
        <v>95</v>
      </c>
      <c r="C163" s="8" t="s">
        <v>867</v>
      </c>
      <c r="D163" s="422">
        <v>-12146</v>
      </c>
      <c r="E163" s="422">
        <v>-5840</v>
      </c>
      <c r="F163" s="422">
        <v>-986</v>
      </c>
      <c r="G163" s="422">
        <v>-1</v>
      </c>
      <c r="H163" s="422">
        <v>-706</v>
      </c>
      <c r="I163" s="422">
        <v>-76</v>
      </c>
      <c r="J163" s="422">
        <v>0</v>
      </c>
      <c r="K163" s="422">
        <v>0</v>
      </c>
      <c r="L163" s="422">
        <v>-1235</v>
      </c>
      <c r="M163" s="422">
        <v>-1</v>
      </c>
      <c r="N163" s="422">
        <v>-13</v>
      </c>
      <c r="O163" s="422">
        <v>-18</v>
      </c>
      <c r="P163" s="422">
        <v>-5</v>
      </c>
      <c r="Q163" s="422">
        <v>-80</v>
      </c>
      <c r="R163" s="422">
        <v>0</v>
      </c>
      <c r="S163" s="422">
        <v>0</v>
      </c>
      <c r="T163" s="422">
        <v>0</v>
      </c>
      <c r="U163" s="422">
        <v>0</v>
      </c>
      <c r="V163" s="422">
        <v>0</v>
      </c>
      <c r="W163" s="422">
        <v>0</v>
      </c>
      <c r="X163" s="422">
        <v>-1</v>
      </c>
      <c r="Y163" s="422">
        <v>0</v>
      </c>
      <c r="Z163" s="422">
        <v>-1896</v>
      </c>
      <c r="AA163" s="422">
        <v>0</v>
      </c>
      <c r="AB163" s="422">
        <v>0</v>
      </c>
      <c r="AC163" s="422">
        <v>0</v>
      </c>
      <c r="AD163" s="422">
        <v>0</v>
      </c>
      <c r="AE163" s="422">
        <v>0</v>
      </c>
      <c r="AF163" s="422">
        <v>0</v>
      </c>
      <c r="AG163" s="422">
        <v>0</v>
      </c>
      <c r="AH163" s="422">
        <v>0</v>
      </c>
      <c r="AI163" s="422">
        <v>0</v>
      </c>
      <c r="AJ163" s="422">
        <v>0</v>
      </c>
      <c r="AK163" s="422">
        <v>0</v>
      </c>
      <c r="AL163" s="422">
        <v>0</v>
      </c>
      <c r="AM163" s="422">
        <v>0</v>
      </c>
      <c r="AN163" s="422">
        <v>0</v>
      </c>
      <c r="AO163" s="422">
        <v>0</v>
      </c>
      <c r="AP163" s="422">
        <v>-1</v>
      </c>
      <c r="AQ163" s="422">
        <v>0</v>
      </c>
      <c r="AR163" s="422">
        <v>0</v>
      </c>
      <c r="AS163" s="422">
        <v>-2</v>
      </c>
      <c r="AT163" s="422">
        <v>0</v>
      </c>
      <c r="AU163" s="422">
        <v>0</v>
      </c>
      <c r="AV163" s="422">
        <v>0</v>
      </c>
      <c r="AW163" s="422">
        <v>0</v>
      </c>
      <c r="AX163" s="422">
        <v>0</v>
      </c>
      <c r="AY163" s="422">
        <v>0</v>
      </c>
      <c r="AZ163" s="422">
        <v>0</v>
      </c>
      <c r="BA163" s="422">
        <v>0</v>
      </c>
      <c r="BB163" s="422">
        <v>0</v>
      </c>
      <c r="BC163" s="422">
        <v>0</v>
      </c>
      <c r="BD163" s="422">
        <v>0</v>
      </c>
      <c r="BE163" s="422">
        <v>0</v>
      </c>
      <c r="BF163" s="422">
        <v>-9</v>
      </c>
      <c r="BG163" s="422">
        <v>-14</v>
      </c>
      <c r="BH163" s="422">
        <v>-1930</v>
      </c>
      <c r="BI163" s="422">
        <v>-16175</v>
      </c>
      <c r="BJ163" s="422">
        <v>-1</v>
      </c>
      <c r="BK163" s="422">
        <v>-64</v>
      </c>
      <c r="BL163" s="422">
        <v>-4786</v>
      </c>
      <c r="BM163" s="422">
        <v>0</v>
      </c>
      <c r="BN163" s="422">
        <v>-588</v>
      </c>
      <c r="BO163" s="422">
        <v>-385</v>
      </c>
      <c r="BP163" s="422">
        <v>-6631</v>
      </c>
      <c r="BQ163" s="422">
        <v>-3</v>
      </c>
      <c r="BR163" s="422">
        <v>-342</v>
      </c>
      <c r="BS163" s="422">
        <v>0</v>
      </c>
      <c r="BT163" s="422">
        <v>-508</v>
      </c>
      <c r="BU163" s="422">
        <v>-606</v>
      </c>
      <c r="BV163" s="422">
        <v>0</v>
      </c>
      <c r="BW163" s="422">
        <v>-190</v>
      </c>
      <c r="BX163" s="422">
        <v>0</v>
      </c>
      <c r="BY163" s="422">
        <v>0</v>
      </c>
      <c r="BZ163" s="422">
        <v>0</v>
      </c>
      <c r="CA163" s="422">
        <v>-507</v>
      </c>
      <c r="CB163" s="422">
        <v>0</v>
      </c>
      <c r="CC163" s="422">
        <v>-1</v>
      </c>
      <c r="CD163" s="422">
        <v>0</v>
      </c>
      <c r="CE163" s="422">
        <v>-3</v>
      </c>
      <c r="CF163" s="422">
        <v>0</v>
      </c>
      <c r="CG163" s="422">
        <v>-2</v>
      </c>
      <c r="CH163" s="422">
        <v>0</v>
      </c>
      <c r="CI163" s="422">
        <v>-52</v>
      </c>
      <c r="CJ163" s="422">
        <v>-2143</v>
      </c>
      <c r="CK163" s="422">
        <v>-11567</v>
      </c>
      <c r="CL163" s="422">
        <v>0</v>
      </c>
      <c r="CM163" s="422">
        <v>-1</v>
      </c>
      <c r="CN163" s="422">
        <v>-650</v>
      </c>
      <c r="CO163" s="422">
        <v>-2104</v>
      </c>
      <c r="CP163" s="422">
        <v>-1</v>
      </c>
      <c r="CQ163" s="422">
        <v>0</v>
      </c>
      <c r="CR163" s="422">
        <v>-2</v>
      </c>
      <c r="CS163" s="422">
        <v>-55</v>
      </c>
      <c r="CT163" s="422">
        <v>-1</v>
      </c>
      <c r="CU163" s="422">
        <v>-2</v>
      </c>
      <c r="CV163" s="422">
        <v>0</v>
      </c>
      <c r="CW163" s="422">
        <v>0</v>
      </c>
      <c r="CX163" s="422">
        <v>0</v>
      </c>
      <c r="CY163" s="422">
        <v>0</v>
      </c>
      <c r="CZ163" s="422">
        <v>-415</v>
      </c>
      <c r="DA163" s="423">
        <v>-72745</v>
      </c>
      <c r="DB163" s="422"/>
      <c r="DC163" s="422"/>
      <c r="DD163" s="422"/>
      <c r="DE163" s="422"/>
      <c r="DF163" s="422"/>
      <c r="DG163" s="422"/>
      <c r="DH163" s="422"/>
      <c r="DI163" s="422"/>
      <c r="DJ163" s="422"/>
      <c r="DK163" s="422"/>
      <c r="DL163" s="422"/>
      <c r="DM163" s="422"/>
      <c r="DN163" s="422"/>
      <c r="DO163" s="422"/>
    </row>
    <row r="164" spans="2:119" ht="20.100000000000001" customHeight="1" x14ac:dyDescent="0.4">
      <c r="B164" s="3">
        <v>96</v>
      </c>
      <c r="C164" s="9" t="s">
        <v>837</v>
      </c>
      <c r="D164" s="424">
        <v>39104</v>
      </c>
      <c r="E164" s="424">
        <v>21288</v>
      </c>
      <c r="F164" s="424">
        <v>17855</v>
      </c>
      <c r="G164" s="424">
        <v>13458</v>
      </c>
      <c r="H164" s="424">
        <v>10495</v>
      </c>
      <c r="I164" s="424">
        <v>43127</v>
      </c>
      <c r="J164" s="424">
        <v>0</v>
      </c>
      <c r="K164" s="424">
        <v>10760</v>
      </c>
      <c r="L164" s="424">
        <v>20568</v>
      </c>
      <c r="M164" s="424">
        <v>59887</v>
      </c>
      <c r="N164" s="424">
        <v>9459</v>
      </c>
      <c r="O164" s="424">
        <v>83814</v>
      </c>
      <c r="P164" s="424">
        <v>59095</v>
      </c>
      <c r="Q164" s="424">
        <v>11839</v>
      </c>
      <c r="R164" s="424">
        <v>0</v>
      </c>
      <c r="S164" s="424">
        <v>8137</v>
      </c>
      <c r="T164" s="424">
        <v>26886</v>
      </c>
      <c r="U164" s="424">
        <v>7653</v>
      </c>
      <c r="V164" s="424">
        <v>50492</v>
      </c>
      <c r="W164" s="424">
        <v>7992</v>
      </c>
      <c r="X164" s="424">
        <v>36335</v>
      </c>
      <c r="Y164" s="424">
        <v>33405</v>
      </c>
      <c r="Z164" s="424">
        <v>152325</v>
      </c>
      <c r="AA164" s="424">
        <v>25959</v>
      </c>
      <c r="AB164" s="424">
        <v>30445</v>
      </c>
      <c r="AC164" s="424">
        <v>601</v>
      </c>
      <c r="AD164" s="424">
        <v>2789</v>
      </c>
      <c r="AE164" s="424">
        <v>36611</v>
      </c>
      <c r="AF164" s="424">
        <v>6583</v>
      </c>
      <c r="AG164" s="424">
        <v>11368</v>
      </c>
      <c r="AH164" s="424">
        <v>0</v>
      </c>
      <c r="AI164" s="424">
        <v>21079</v>
      </c>
      <c r="AJ164" s="424">
        <v>7758</v>
      </c>
      <c r="AK164" s="424">
        <v>6097</v>
      </c>
      <c r="AL164" s="424">
        <v>14521</v>
      </c>
      <c r="AM164" s="424">
        <v>40583</v>
      </c>
      <c r="AN164" s="424">
        <v>21406</v>
      </c>
      <c r="AO164" s="424">
        <v>7930</v>
      </c>
      <c r="AP164" s="424">
        <v>125366</v>
      </c>
      <c r="AQ164" s="424">
        <v>30649</v>
      </c>
      <c r="AR164" s="424">
        <v>16413</v>
      </c>
      <c r="AS164" s="424">
        <v>130111</v>
      </c>
      <c r="AT164" s="424">
        <v>16552</v>
      </c>
      <c r="AU164" s="424">
        <v>1500</v>
      </c>
      <c r="AV164" s="424">
        <v>4459</v>
      </c>
      <c r="AW164" s="424">
        <v>29536</v>
      </c>
      <c r="AX164" s="424">
        <v>26221</v>
      </c>
      <c r="AY164" s="424">
        <v>6075</v>
      </c>
      <c r="AZ164" s="424">
        <v>43212</v>
      </c>
      <c r="BA164" s="424">
        <v>62874</v>
      </c>
      <c r="BB164" s="424">
        <v>3648</v>
      </c>
      <c r="BC164" s="424">
        <v>5120</v>
      </c>
      <c r="BD164" s="424">
        <v>24714</v>
      </c>
      <c r="BE164" s="424">
        <v>5059</v>
      </c>
      <c r="BF164" s="424">
        <v>364658</v>
      </c>
      <c r="BG164" s="424">
        <v>169572</v>
      </c>
      <c r="BH164" s="424">
        <v>346149</v>
      </c>
      <c r="BI164" s="424">
        <v>288121</v>
      </c>
      <c r="BJ164" s="424">
        <v>56434</v>
      </c>
      <c r="BK164" s="424">
        <v>12944</v>
      </c>
      <c r="BL164" s="424">
        <v>53100</v>
      </c>
      <c r="BM164" s="424">
        <v>50837</v>
      </c>
      <c r="BN164" s="424">
        <v>796560</v>
      </c>
      <c r="BO164" s="424">
        <v>578984</v>
      </c>
      <c r="BP164" s="424">
        <v>290067</v>
      </c>
      <c r="BQ164" s="424">
        <v>186531</v>
      </c>
      <c r="BR164" s="424">
        <v>156505</v>
      </c>
      <c r="BS164" s="424">
        <v>867700</v>
      </c>
      <c r="BT164" s="424">
        <v>50021</v>
      </c>
      <c r="BU164" s="424">
        <v>326057</v>
      </c>
      <c r="BV164" s="424">
        <v>0</v>
      </c>
      <c r="BW164" s="424">
        <v>17998</v>
      </c>
      <c r="BX164" s="424">
        <v>4868</v>
      </c>
      <c r="BY164" s="424">
        <v>990</v>
      </c>
      <c r="BZ164" s="424">
        <v>18591</v>
      </c>
      <c r="CA164" s="424">
        <v>82801</v>
      </c>
      <c r="CB164" s="424">
        <v>16924</v>
      </c>
      <c r="CC164" s="424">
        <v>137773</v>
      </c>
      <c r="CD164" s="424">
        <v>34564</v>
      </c>
      <c r="CE164" s="424">
        <v>92611</v>
      </c>
      <c r="CF164" s="424">
        <v>4105</v>
      </c>
      <c r="CG164" s="424">
        <v>34218</v>
      </c>
      <c r="CH164" s="424">
        <v>714239</v>
      </c>
      <c r="CI164" s="424">
        <v>420543</v>
      </c>
      <c r="CJ164" s="424">
        <v>203443</v>
      </c>
      <c r="CK164" s="424">
        <v>412506</v>
      </c>
      <c r="CL164" s="424">
        <v>29453</v>
      </c>
      <c r="CM164" s="424">
        <v>104379</v>
      </c>
      <c r="CN164" s="424">
        <v>132954</v>
      </c>
      <c r="CO164" s="424">
        <v>42377</v>
      </c>
      <c r="CP164" s="424">
        <v>184201</v>
      </c>
      <c r="CQ164" s="424">
        <v>20630</v>
      </c>
      <c r="CR164" s="424">
        <v>98721</v>
      </c>
      <c r="CS164" s="424">
        <v>568025</v>
      </c>
      <c r="CT164" s="424">
        <v>49069</v>
      </c>
      <c r="CU164" s="424">
        <v>183409</v>
      </c>
      <c r="CV164" s="424">
        <v>61831</v>
      </c>
      <c r="CW164" s="424">
        <v>75134</v>
      </c>
      <c r="CX164" s="424">
        <v>72200</v>
      </c>
      <c r="CY164" s="424">
        <v>0</v>
      </c>
      <c r="CZ164" s="424">
        <v>33685</v>
      </c>
      <c r="DA164" s="425">
        <v>9935695</v>
      </c>
      <c r="DB164" s="422"/>
      <c r="DC164" s="422"/>
      <c r="DD164" s="422"/>
      <c r="DE164" s="422"/>
      <c r="DF164" s="422"/>
      <c r="DG164" s="422"/>
      <c r="DH164" s="422"/>
      <c r="DI164" s="422"/>
      <c r="DJ164" s="422"/>
      <c r="DK164" s="422"/>
      <c r="DL164" s="422"/>
      <c r="DM164" s="422"/>
      <c r="DN164" s="422"/>
      <c r="DO164" s="422"/>
    </row>
    <row r="165" spans="2:119" ht="20.100000000000001" customHeight="1" x14ac:dyDescent="0.4">
      <c r="B165" s="3">
        <v>97</v>
      </c>
      <c r="C165" s="9" t="s">
        <v>862</v>
      </c>
      <c r="D165" s="424">
        <v>71282</v>
      </c>
      <c r="E165" s="424">
        <v>40150</v>
      </c>
      <c r="F165" s="424">
        <v>77746</v>
      </c>
      <c r="G165" s="424">
        <v>21494</v>
      </c>
      <c r="H165" s="424">
        <v>15977</v>
      </c>
      <c r="I165" s="424">
        <v>74830</v>
      </c>
      <c r="J165" s="424">
        <v>0</v>
      </c>
      <c r="K165" s="424">
        <v>22448</v>
      </c>
      <c r="L165" s="424">
        <v>92402</v>
      </c>
      <c r="M165" s="424">
        <v>187021</v>
      </c>
      <c r="N165" s="424">
        <v>72412</v>
      </c>
      <c r="O165" s="424">
        <v>224908</v>
      </c>
      <c r="P165" s="424">
        <v>92214</v>
      </c>
      <c r="Q165" s="424">
        <v>65526</v>
      </c>
      <c r="R165" s="424">
        <v>0</v>
      </c>
      <c r="S165" s="424">
        <v>18717</v>
      </c>
      <c r="T165" s="424">
        <v>65663</v>
      </c>
      <c r="U165" s="424">
        <v>18614</v>
      </c>
      <c r="V165" s="424">
        <v>169633</v>
      </c>
      <c r="W165" s="424">
        <v>18102</v>
      </c>
      <c r="X165" s="424">
        <v>67777</v>
      </c>
      <c r="Y165" s="424">
        <v>115499</v>
      </c>
      <c r="Z165" s="424">
        <v>482901</v>
      </c>
      <c r="AA165" s="424">
        <v>72561</v>
      </c>
      <c r="AB165" s="424">
        <v>71758</v>
      </c>
      <c r="AC165" s="424">
        <v>1458</v>
      </c>
      <c r="AD165" s="424">
        <v>5768</v>
      </c>
      <c r="AE165" s="424">
        <v>76531</v>
      </c>
      <c r="AF165" s="424">
        <v>13838</v>
      </c>
      <c r="AG165" s="424">
        <v>23539</v>
      </c>
      <c r="AH165" s="424">
        <v>0</v>
      </c>
      <c r="AI165" s="424">
        <v>108871</v>
      </c>
      <c r="AJ165" s="424">
        <v>19076</v>
      </c>
      <c r="AK165" s="424">
        <v>23039</v>
      </c>
      <c r="AL165" s="424">
        <v>65154</v>
      </c>
      <c r="AM165" s="424">
        <v>100509</v>
      </c>
      <c r="AN165" s="424">
        <v>41767</v>
      </c>
      <c r="AO165" s="424">
        <v>17273</v>
      </c>
      <c r="AP165" s="424">
        <v>241588</v>
      </c>
      <c r="AQ165" s="424">
        <v>75953</v>
      </c>
      <c r="AR165" s="424">
        <v>39503</v>
      </c>
      <c r="AS165" s="424">
        <v>362869</v>
      </c>
      <c r="AT165" s="424">
        <v>43653</v>
      </c>
      <c r="AU165" s="424">
        <v>4613</v>
      </c>
      <c r="AV165" s="424">
        <v>10977</v>
      </c>
      <c r="AW165" s="424">
        <v>82571</v>
      </c>
      <c r="AX165" s="424">
        <v>67738</v>
      </c>
      <c r="AY165" s="424">
        <v>19163</v>
      </c>
      <c r="AZ165" s="424">
        <v>252351</v>
      </c>
      <c r="BA165" s="424">
        <v>235152</v>
      </c>
      <c r="BB165" s="424">
        <v>10389</v>
      </c>
      <c r="BC165" s="424">
        <v>16944</v>
      </c>
      <c r="BD165" s="424">
        <v>59255</v>
      </c>
      <c r="BE165" s="424">
        <v>15468</v>
      </c>
      <c r="BF165" s="424">
        <v>792471</v>
      </c>
      <c r="BG165" s="424">
        <v>381940</v>
      </c>
      <c r="BH165" s="424">
        <v>704525</v>
      </c>
      <c r="BI165" s="424">
        <v>565719</v>
      </c>
      <c r="BJ165" s="424">
        <v>154865</v>
      </c>
      <c r="BK165" s="424">
        <v>41194</v>
      </c>
      <c r="BL165" s="424">
        <v>102827</v>
      </c>
      <c r="BM165" s="424">
        <v>78110</v>
      </c>
      <c r="BN165" s="424">
        <v>1097648</v>
      </c>
      <c r="BO165" s="424">
        <v>868724</v>
      </c>
      <c r="BP165" s="424">
        <v>430918</v>
      </c>
      <c r="BQ165" s="424">
        <v>255703</v>
      </c>
      <c r="BR165" s="424">
        <v>211832</v>
      </c>
      <c r="BS165" s="424">
        <v>961499</v>
      </c>
      <c r="BT165" s="424">
        <v>74825</v>
      </c>
      <c r="BU165" s="424">
        <v>430058</v>
      </c>
      <c r="BV165" s="424">
        <v>206899</v>
      </c>
      <c r="BW165" s="424">
        <v>45860</v>
      </c>
      <c r="BX165" s="424">
        <v>27175</v>
      </c>
      <c r="BY165" s="424">
        <v>1443</v>
      </c>
      <c r="BZ165" s="424">
        <v>29320</v>
      </c>
      <c r="CA165" s="424">
        <v>123238</v>
      </c>
      <c r="CB165" s="424">
        <v>21630</v>
      </c>
      <c r="CC165" s="424">
        <v>256058</v>
      </c>
      <c r="CD165" s="424">
        <v>86928</v>
      </c>
      <c r="CE165" s="424">
        <v>155466</v>
      </c>
      <c r="CF165" s="424">
        <v>16489</v>
      </c>
      <c r="CG165" s="424">
        <v>75351</v>
      </c>
      <c r="CH165" s="424">
        <v>1013545</v>
      </c>
      <c r="CI165" s="424">
        <v>512832</v>
      </c>
      <c r="CJ165" s="424">
        <v>330186</v>
      </c>
      <c r="CK165" s="424">
        <v>745629</v>
      </c>
      <c r="CL165" s="424">
        <v>45600</v>
      </c>
      <c r="CM165" s="424">
        <v>151053</v>
      </c>
      <c r="CN165" s="424">
        <v>172205</v>
      </c>
      <c r="CO165" s="424">
        <v>72604</v>
      </c>
      <c r="CP165" s="424">
        <v>273314</v>
      </c>
      <c r="CQ165" s="424">
        <v>70980</v>
      </c>
      <c r="CR165" s="424">
        <v>258292</v>
      </c>
      <c r="CS165" s="424">
        <v>784179</v>
      </c>
      <c r="CT165" s="424">
        <v>101231</v>
      </c>
      <c r="CU165" s="424">
        <v>455504</v>
      </c>
      <c r="CV165" s="424">
        <v>90267</v>
      </c>
      <c r="CW165" s="424">
        <v>107582</v>
      </c>
      <c r="CX165" s="424">
        <v>105086</v>
      </c>
      <c r="CY165" s="424">
        <v>25403</v>
      </c>
      <c r="CZ165" s="424">
        <v>82077</v>
      </c>
      <c r="DA165" s="425">
        <v>17790929</v>
      </c>
      <c r="DB165" s="422"/>
      <c r="DC165" s="422"/>
      <c r="DD165" s="422"/>
      <c r="DE165" s="422"/>
      <c r="DF165" s="422"/>
      <c r="DG165" s="422"/>
      <c r="DH165" s="422"/>
      <c r="DI165" s="422"/>
      <c r="DJ165" s="422"/>
      <c r="DK165" s="422"/>
      <c r="DL165" s="422"/>
      <c r="DM165" s="422"/>
      <c r="DN165" s="422"/>
      <c r="DO165" s="422"/>
    </row>
  </sheetData>
  <sheetProtection sheet="1" objects="1" scenarios="1"/>
  <mergeCells count="2">
    <mergeCell ref="B3:C4"/>
    <mergeCell ref="B54:C55"/>
  </mergeCells>
  <phoneticPr fontId="2"/>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theme="0" tint="-0.499984740745262"/>
  </sheetPr>
  <dimension ref="B1:DO165"/>
  <sheetViews>
    <sheetView workbookViewId="0"/>
  </sheetViews>
  <sheetFormatPr defaultRowHeight="18.75" x14ac:dyDescent="0.4"/>
  <cols>
    <col min="1" max="1" width="1.625" style="1" customWidth="1"/>
    <col min="2" max="2" width="3.625" style="1" customWidth="1"/>
    <col min="3" max="3" width="24.625" style="1" customWidth="1"/>
    <col min="4" max="105" width="10.625" style="1" customWidth="1"/>
    <col min="106" max="106" width="9.125" style="1" bestFit="1" customWidth="1"/>
    <col min="107" max="110" width="9.25" style="1" bestFit="1" customWidth="1"/>
    <col min="111" max="111" width="9.125" style="1" bestFit="1" customWidth="1"/>
    <col min="112" max="113" width="10.25" style="1" bestFit="1" customWidth="1"/>
    <col min="114" max="114" width="9.25" style="1" bestFit="1" customWidth="1"/>
    <col min="115" max="117" width="10.25" style="1" bestFit="1" customWidth="1"/>
    <col min="118" max="118" width="9.25" style="1" bestFit="1" customWidth="1"/>
    <col min="119" max="119" width="10.25" style="1" bestFit="1" customWidth="1"/>
    <col min="120" max="16384" width="9" style="1"/>
  </cols>
  <sheetData>
    <row r="1" spans="2:54" ht="9.75" customHeight="1" x14ac:dyDescent="0.4"/>
    <row r="2" spans="2:54" ht="20.100000000000001" customHeight="1" x14ac:dyDescent="0.4">
      <c r="B2" s="2" t="s">
        <v>927</v>
      </c>
      <c r="C2" s="707"/>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row>
    <row r="3" spans="2:54" ht="20.100000000000001" customHeight="1" x14ac:dyDescent="0.4">
      <c r="B3" s="815" t="s">
        <v>1318</v>
      </c>
      <c r="C3" s="816"/>
      <c r="D3" s="10">
        <v>1</v>
      </c>
      <c r="E3" s="10">
        <v>2</v>
      </c>
      <c r="F3" s="10">
        <v>3</v>
      </c>
      <c r="G3" s="10">
        <v>4</v>
      </c>
      <c r="H3" s="10">
        <v>5</v>
      </c>
      <c r="I3" s="10">
        <v>6</v>
      </c>
      <c r="J3" s="10">
        <v>7</v>
      </c>
      <c r="K3" s="10">
        <v>8</v>
      </c>
      <c r="L3" s="10">
        <v>9</v>
      </c>
      <c r="M3" s="440">
        <v>10</v>
      </c>
      <c r="N3" s="10">
        <v>11</v>
      </c>
      <c r="O3" s="10">
        <v>12</v>
      </c>
      <c r="P3" s="10">
        <v>13</v>
      </c>
      <c r="Q3" s="10">
        <v>14</v>
      </c>
      <c r="R3" s="10">
        <v>15</v>
      </c>
      <c r="S3" s="10">
        <v>16</v>
      </c>
      <c r="T3" s="10">
        <v>17</v>
      </c>
      <c r="U3" s="10">
        <v>18</v>
      </c>
      <c r="V3" s="10">
        <v>19</v>
      </c>
      <c r="W3" s="10">
        <v>20</v>
      </c>
      <c r="X3" s="10">
        <v>21</v>
      </c>
      <c r="Y3" s="10">
        <v>22</v>
      </c>
      <c r="Z3" s="10">
        <v>23</v>
      </c>
      <c r="AA3" s="10">
        <v>24</v>
      </c>
      <c r="AB3" s="10">
        <v>25</v>
      </c>
      <c r="AC3" s="10">
        <v>26</v>
      </c>
      <c r="AD3" s="10">
        <v>27</v>
      </c>
      <c r="AE3" s="10">
        <v>28</v>
      </c>
      <c r="AF3" s="10">
        <v>29</v>
      </c>
      <c r="AG3" s="10">
        <v>30</v>
      </c>
      <c r="AH3" s="10">
        <v>31</v>
      </c>
      <c r="AI3" s="10">
        <v>32</v>
      </c>
      <c r="AJ3" s="10">
        <v>33</v>
      </c>
      <c r="AK3" s="10">
        <v>34</v>
      </c>
      <c r="AL3" s="10">
        <v>35</v>
      </c>
      <c r="AM3" s="10">
        <v>36</v>
      </c>
      <c r="AN3" s="10">
        <v>37</v>
      </c>
      <c r="AO3" s="10">
        <v>38</v>
      </c>
      <c r="AP3" s="4">
        <v>70</v>
      </c>
    </row>
    <row r="4" spans="2:54" ht="39.950000000000003" customHeight="1" x14ac:dyDescent="0.4">
      <c r="B4" s="817"/>
      <c r="C4" s="818"/>
      <c r="D4" s="216" t="s">
        <v>844</v>
      </c>
      <c r="E4" s="216" t="s">
        <v>1</v>
      </c>
      <c r="F4" s="216" t="s">
        <v>1250</v>
      </c>
      <c r="G4" s="216" t="s">
        <v>3</v>
      </c>
      <c r="H4" s="216" t="s">
        <v>4</v>
      </c>
      <c r="I4" s="216" t="s">
        <v>5</v>
      </c>
      <c r="J4" s="216" t="s">
        <v>6</v>
      </c>
      <c r="K4" s="216" t="s">
        <v>7</v>
      </c>
      <c r="L4" s="216" t="s">
        <v>1251</v>
      </c>
      <c r="M4" s="216" t="s">
        <v>1252</v>
      </c>
      <c r="N4" s="216" t="s">
        <v>10</v>
      </c>
      <c r="O4" s="216" t="s">
        <v>1253</v>
      </c>
      <c r="P4" s="216" t="s">
        <v>12</v>
      </c>
      <c r="Q4" s="216" t="s">
        <v>37</v>
      </c>
      <c r="R4" s="216" t="s">
        <v>1254</v>
      </c>
      <c r="S4" s="216" t="s">
        <v>1255</v>
      </c>
      <c r="T4" s="216" t="s">
        <v>15</v>
      </c>
      <c r="U4" s="216" t="s">
        <v>846</v>
      </c>
      <c r="V4" s="216" t="s">
        <v>1256</v>
      </c>
      <c r="W4" s="216" t="s">
        <v>18</v>
      </c>
      <c r="X4" s="216" t="s">
        <v>848</v>
      </c>
      <c r="Y4" s="216" t="s">
        <v>849</v>
      </c>
      <c r="Z4" s="216" t="s">
        <v>21</v>
      </c>
      <c r="AA4" s="216" t="s">
        <v>850</v>
      </c>
      <c r="AB4" s="216" t="s">
        <v>1257</v>
      </c>
      <c r="AC4" s="216" t="s">
        <v>24</v>
      </c>
      <c r="AD4" s="216" t="s">
        <v>25</v>
      </c>
      <c r="AE4" s="216" t="s">
        <v>26</v>
      </c>
      <c r="AF4" s="216" t="s">
        <v>27</v>
      </c>
      <c r="AG4" s="216" t="s">
        <v>28</v>
      </c>
      <c r="AH4" s="216" t="s">
        <v>29</v>
      </c>
      <c r="AI4" s="216" t="s">
        <v>30</v>
      </c>
      <c r="AJ4" s="216" t="s">
        <v>31</v>
      </c>
      <c r="AK4" s="216" t="s">
        <v>32</v>
      </c>
      <c r="AL4" s="216" t="s">
        <v>33</v>
      </c>
      <c r="AM4" s="216" t="s">
        <v>1258</v>
      </c>
      <c r="AN4" s="216" t="s">
        <v>851</v>
      </c>
      <c r="AO4" s="216" t="s">
        <v>852</v>
      </c>
      <c r="AP4" s="710" t="s">
        <v>39</v>
      </c>
    </row>
    <row r="5" spans="2:54" ht="20.100000000000001" customHeight="1" x14ac:dyDescent="0.4">
      <c r="B5" s="11">
        <v>1</v>
      </c>
      <c r="C5" s="8" t="s">
        <v>844</v>
      </c>
      <c r="D5" s="441">
        <v>2.503769114796468E-2</v>
      </c>
      <c r="E5" s="441">
        <v>7.8049031461425666E-2</v>
      </c>
      <c r="F5" s="441">
        <v>7.7230855122359726E-3</v>
      </c>
      <c r="G5" s="441">
        <v>1.9402891656756587E-3</v>
      </c>
      <c r="H5" s="441">
        <v>0</v>
      </c>
      <c r="I5" s="441">
        <v>0</v>
      </c>
      <c r="J5" s="441">
        <v>0.11510000912206272</v>
      </c>
      <c r="K5" s="441">
        <v>2.4042314473473312E-3</v>
      </c>
      <c r="L5" s="441">
        <v>2.2793112068585208E-4</v>
      </c>
      <c r="M5" s="441">
        <v>0</v>
      </c>
      <c r="N5" s="441">
        <v>8.744664455969316E-4</v>
      </c>
      <c r="O5" s="441">
        <v>0</v>
      </c>
      <c r="P5" s="441">
        <v>4.2814875380234062E-2</v>
      </c>
      <c r="Q5" s="711">
        <v>5.906984681219727E-3</v>
      </c>
      <c r="R5" s="711">
        <v>2.5067682743407199E-5</v>
      </c>
      <c r="S5" s="711">
        <v>1.3879892662163413E-5</v>
      </c>
      <c r="T5" s="711">
        <v>0</v>
      </c>
      <c r="U5" s="711">
        <v>0</v>
      </c>
      <c r="V5" s="711">
        <v>0</v>
      </c>
      <c r="W5" s="711">
        <v>0</v>
      </c>
      <c r="X5" s="441">
        <v>4.5299303225191181E-4</v>
      </c>
      <c r="Y5" s="441">
        <v>1.8146119958055303E-3</v>
      </c>
      <c r="Z5" s="441">
        <v>0</v>
      </c>
      <c r="AA5" s="441">
        <v>0</v>
      </c>
      <c r="AB5" s="441">
        <v>0</v>
      </c>
      <c r="AC5" s="441">
        <v>1.1188116999224968E-4</v>
      </c>
      <c r="AD5" s="441">
        <v>0</v>
      </c>
      <c r="AE5" s="441">
        <v>2.0993202401062536E-6</v>
      </c>
      <c r="AF5" s="441">
        <v>1.4576530952222297E-5</v>
      </c>
      <c r="AG5" s="441">
        <v>0</v>
      </c>
      <c r="AH5" s="441">
        <v>3.3545624515931704E-5</v>
      </c>
      <c r="AI5" s="441">
        <v>1.0320064340263197E-3</v>
      </c>
      <c r="AJ5" s="441">
        <v>1.9219605073903957E-3</v>
      </c>
      <c r="AK5" s="441">
        <v>1.8731750316786954E-3</v>
      </c>
      <c r="AL5" s="441">
        <v>1.5864259625819805E-5</v>
      </c>
      <c r="AM5" s="441">
        <v>1.4692847255342166E-2</v>
      </c>
      <c r="AN5" s="441">
        <v>0</v>
      </c>
      <c r="AO5" s="441">
        <v>0</v>
      </c>
      <c r="AP5" s="442">
        <v>6.7082500301136605E-3</v>
      </c>
      <c r="AQ5" s="13"/>
    </row>
    <row r="6" spans="2:54" ht="20.100000000000001" customHeight="1" x14ac:dyDescent="0.4">
      <c r="B6" s="11">
        <v>2</v>
      </c>
      <c r="C6" s="8" t="s">
        <v>1</v>
      </c>
      <c r="D6" s="441">
        <v>7.269007107473616E-3</v>
      </c>
      <c r="E6" s="441">
        <v>0.12661744655673604</v>
      </c>
      <c r="F6" s="441">
        <v>2.3262305759746905E-2</v>
      </c>
      <c r="G6" s="441">
        <v>0</v>
      </c>
      <c r="H6" s="441">
        <v>0</v>
      </c>
      <c r="I6" s="441">
        <v>0</v>
      </c>
      <c r="J6" s="441">
        <v>5.0858903473599795E-2</v>
      </c>
      <c r="K6" s="441">
        <v>5.342736549660736E-5</v>
      </c>
      <c r="L6" s="441">
        <v>0</v>
      </c>
      <c r="M6" s="441">
        <v>0</v>
      </c>
      <c r="N6" s="441">
        <v>2.5974250859314799E-5</v>
      </c>
      <c r="O6" s="441">
        <v>0</v>
      </c>
      <c r="P6" s="441">
        <v>0</v>
      </c>
      <c r="Q6" s="711">
        <v>5.25065304997309E-4</v>
      </c>
      <c r="R6" s="711">
        <v>0</v>
      </c>
      <c r="S6" s="711">
        <v>0</v>
      </c>
      <c r="T6" s="711">
        <v>0</v>
      </c>
      <c r="U6" s="711">
        <v>0</v>
      </c>
      <c r="V6" s="711">
        <v>0</v>
      </c>
      <c r="W6" s="711">
        <v>0</v>
      </c>
      <c r="X6" s="441">
        <v>0</v>
      </c>
      <c r="Y6" s="441">
        <v>0</v>
      </c>
      <c r="Z6" s="441">
        <v>0</v>
      </c>
      <c r="AA6" s="441">
        <v>0</v>
      </c>
      <c r="AB6" s="441">
        <v>0</v>
      </c>
      <c r="AC6" s="441">
        <v>0</v>
      </c>
      <c r="AD6" s="441">
        <v>0</v>
      </c>
      <c r="AE6" s="441">
        <v>0</v>
      </c>
      <c r="AF6" s="441">
        <v>2.0823615646031854E-6</v>
      </c>
      <c r="AG6" s="441">
        <v>0</v>
      </c>
      <c r="AH6" s="441">
        <v>2.9599080455233856E-6</v>
      </c>
      <c r="AI6" s="441">
        <v>7.2003207523445528E-4</v>
      </c>
      <c r="AJ6" s="441">
        <v>2.9968945353332966E-4</v>
      </c>
      <c r="AK6" s="441">
        <v>0</v>
      </c>
      <c r="AL6" s="441">
        <v>0</v>
      </c>
      <c r="AM6" s="441">
        <v>3.4175904707620364E-3</v>
      </c>
      <c r="AN6" s="441">
        <v>0</v>
      </c>
      <c r="AO6" s="441">
        <v>0</v>
      </c>
      <c r="AP6" s="443">
        <v>2.9474008917690581E-3</v>
      </c>
    </row>
    <row r="7" spans="2:54" ht="20.100000000000001" customHeight="1" x14ac:dyDescent="0.4">
      <c r="B7" s="11">
        <v>3</v>
      </c>
      <c r="C7" s="8" t="s">
        <v>2</v>
      </c>
      <c r="D7" s="441">
        <v>8.050649723598248E-2</v>
      </c>
      <c r="E7" s="441">
        <v>3.3352198183829396E-2</v>
      </c>
      <c r="F7" s="441">
        <v>0</v>
      </c>
      <c r="G7" s="441">
        <v>0</v>
      </c>
      <c r="H7" s="441">
        <v>0</v>
      </c>
      <c r="I7" s="441">
        <v>0</v>
      </c>
      <c r="J7" s="441">
        <v>0</v>
      </c>
      <c r="K7" s="441">
        <v>0</v>
      </c>
      <c r="L7" s="441">
        <v>0</v>
      </c>
      <c r="M7" s="441">
        <v>0</v>
      </c>
      <c r="N7" s="441">
        <v>0</v>
      </c>
      <c r="O7" s="441">
        <v>0</v>
      </c>
      <c r="P7" s="441">
        <v>0</v>
      </c>
      <c r="Q7" s="711">
        <v>0</v>
      </c>
      <c r="R7" s="711">
        <v>0</v>
      </c>
      <c r="S7" s="711">
        <v>0</v>
      </c>
      <c r="T7" s="711">
        <v>0</v>
      </c>
      <c r="U7" s="711">
        <v>0</v>
      </c>
      <c r="V7" s="711">
        <v>0</v>
      </c>
      <c r="W7" s="711">
        <v>0</v>
      </c>
      <c r="X7" s="441">
        <v>0</v>
      </c>
      <c r="Y7" s="441">
        <v>0</v>
      </c>
      <c r="Z7" s="441">
        <v>0</v>
      </c>
      <c r="AA7" s="441">
        <v>0</v>
      </c>
      <c r="AB7" s="441">
        <v>0</v>
      </c>
      <c r="AC7" s="441">
        <v>0</v>
      </c>
      <c r="AD7" s="441">
        <v>0</v>
      </c>
      <c r="AE7" s="441">
        <v>0</v>
      </c>
      <c r="AF7" s="441">
        <v>0</v>
      </c>
      <c r="AG7" s="441">
        <v>0</v>
      </c>
      <c r="AH7" s="441">
        <v>0</v>
      </c>
      <c r="AI7" s="441">
        <v>2.5859471565257205E-4</v>
      </c>
      <c r="AJ7" s="441">
        <v>0</v>
      </c>
      <c r="AK7" s="441">
        <v>0</v>
      </c>
      <c r="AL7" s="441">
        <v>0</v>
      </c>
      <c r="AM7" s="441">
        <v>3.3733874626310094E-5</v>
      </c>
      <c r="AN7" s="441">
        <v>0</v>
      </c>
      <c r="AO7" s="441">
        <v>0</v>
      </c>
      <c r="AP7" s="443">
        <v>6.6387764236482539E-4</v>
      </c>
    </row>
    <row r="8" spans="2:54" ht="20.100000000000001" customHeight="1" x14ac:dyDescent="0.4">
      <c r="B8" s="11">
        <v>4</v>
      </c>
      <c r="C8" s="8" t="s">
        <v>3</v>
      </c>
      <c r="D8" s="441">
        <v>1.3461124273099289E-4</v>
      </c>
      <c r="E8" s="441">
        <v>0</v>
      </c>
      <c r="F8" s="441">
        <v>0</v>
      </c>
      <c r="G8" s="441">
        <v>0.14308067847530825</v>
      </c>
      <c r="H8" s="441">
        <v>1.3363624214887077E-4</v>
      </c>
      <c r="I8" s="441">
        <v>0</v>
      </c>
      <c r="J8" s="441">
        <v>4.5065712889202339E-4</v>
      </c>
      <c r="K8" s="441">
        <v>0</v>
      </c>
      <c r="L8" s="441">
        <v>2.4020999073570283E-2</v>
      </c>
      <c r="M8" s="441">
        <v>0</v>
      </c>
      <c r="N8" s="441">
        <v>4.1558801374903679E-4</v>
      </c>
      <c r="O8" s="441">
        <v>0</v>
      </c>
      <c r="P8" s="441">
        <v>0</v>
      </c>
      <c r="Q8" s="711">
        <v>4.7255877449757814E-4</v>
      </c>
      <c r="R8" s="711">
        <v>0</v>
      </c>
      <c r="S8" s="711">
        <v>0</v>
      </c>
      <c r="T8" s="711">
        <v>0</v>
      </c>
      <c r="U8" s="711">
        <v>0</v>
      </c>
      <c r="V8" s="711">
        <v>0</v>
      </c>
      <c r="W8" s="711">
        <v>0</v>
      </c>
      <c r="X8" s="441">
        <v>2.2138757215318999E-5</v>
      </c>
      <c r="Y8" s="441">
        <v>7.9512282679548179E-5</v>
      </c>
      <c r="Z8" s="441">
        <v>0</v>
      </c>
      <c r="AA8" s="441">
        <v>0</v>
      </c>
      <c r="AB8" s="441">
        <v>0</v>
      </c>
      <c r="AC8" s="441">
        <v>0</v>
      </c>
      <c r="AD8" s="441">
        <v>0</v>
      </c>
      <c r="AE8" s="441">
        <v>0</v>
      </c>
      <c r="AF8" s="441">
        <v>0</v>
      </c>
      <c r="AG8" s="441">
        <v>0</v>
      </c>
      <c r="AH8" s="441">
        <v>4.9331800758723096E-6</v>
      </c>
      <c r="AI8" s="441">
        <v>4.3889928803418196E-5</v>
      </c>
      <c r="AJ8" s="441">
        <v>5.9220071656286704E-5</v>
      </c>
      <c r="AK8" s="441">
        <v>0</v>
      </c>
      <c r="AL8" s="441">
        <v>0</v>
      </c>
      <c r="AM8" s="441">
        <v>1.1341561296776669E-3</v>
      </c>
      <c r="AN8" s="441">
        <v>0</v>
      </c>
      <c r="AO8" s="441">
        <v>0</v>
      </c>
      <c r="AP8" s="443">
        <v>5.8850215185502679E-4</v>
      </c>
    </row>
    <row r="9" spans="2:54" ht="20.100000000000001" customHeight="1" x14ac:dyDescent="0.4">
      <c r="B9" s="11">
        <v>5</v>
      </c>
      <c r="C9" s="8" t="s">
        <v>4</v>
      </c>
      <c r="D9" s="441">
        <v>0</v>
      </c>
      <c r="E9" s="441">
        <v>0</v>
      </c>
      <c r="F9" s="441">
        <v>0</v>
      </c>
      <c r="G9" s="441">
        <v>0</v>
      </c>
      <c r="H9" s="441">
        <v>2.7689429373246026E-2</v>
      </c>
      <c r="I9" s="441">
        <v>0</v>
      </c>
      <c r="J9" s="441">
        <v>8.9917669980108458E-2</v>
      </c>
      <c r="K9" s="441">
        <v>0</v>
      </c>
      <c r="L9" s="441">
        <v>0</v>
      </c>
      <c r="M9" s="441">
        <v>0</v>
      </c>
      <c r="N9" s="441">
        <v>2.5974250859314799E-5</v>
      </c>
      <c r="O9" s="441">
        <v>0</v>
      </c>
      <c r="P9" s="441">
        <v>0</v>
      </c>
      <c r="Q9" s="711">
        <v>2.3627938724878907E-4</v>
      </c>
      <c r="R9" s="711">
        <v>0</v>
      </c>
      <c r="S9" s="711">
        <v>0</v>
      </c>
      <c r="T9" s="711">
        <v>0</v>
      </c>
      <c r="U9" s="711">
        <v>0</v>
      </c>
      <c r="V9" s="711">
        <v>0</v>
      </c>
      <c r="W9" s="711">
        <v>0</v>
      </c>
      <c r="X9" s="441">
        <v>0</v>
      </c>
      <c r="Y9" s="441">
        <v>0</v>
      </c>
      <c r="Z9" s="441">
        <v>0</v>
      </c>
      <c r="AA9" s="441">
        <v>0</v>
      </c>
      <c r="AB9" s="441">
        <v>0</v>
      </c>
      <c r="AC9" s="441">
        <v>0</v>
      </c>
      <c r="AD9" s="441">
        <v>0</v>
      </c>
      <c r="AE9" s="441">
        <v>0</v>
      </c>
      <c r="AF9" s="441">
        <v>2.0823615646031854E-6</v>
      </c>
      <c r="AG9" s="441">
        <v>0</v>
      </c>
      <c r="AH9" s="441">
        <v>6.9064521062212335E-6</v>
      </c>
      <c r="AI9" s="441">
        <v>4.7448571679371021E-5</v>
      </c>
      <c r="AJ9" s="441">
        <v>5.2669972821576204E-4</v>
      </c>
      <c r="AK9" s="441">
        <v>0</v>
      </c>
      <c r="AL9" s="441">
        <v>0</v>
      </c>
      <c r="AM9" s="441">
        <v>4.0387590587085739E-3</v>
      </c>
      <c r="AN9" s="441">
        <v>0</v>
      </c>
      <c r="AO9" s="441">
        <v>0</v>
      </c>
      <c r="AP9" s="443">
        <v>4.060721056219155E-3</v>
      </c>
    </row>
    <row r="10" spans="2:54" ht="20.100000000000001" customHeight="1" x14ac:dyDescent="0.4">
      <c r="B10" s="11">
        <v>6</v>
      </c>
      <c r="C10" s="8" t="s">
        <v>5</v>
      </c>
      <c r="D10" s="441">
        <v>0</v>
      </c>
      <c r="E10" s="441">
        <v>2.5724796130990661E-5</v>
      </c>
      <c r="F10" s="441">
        <v>0</v>
      </c>
      <c r="G10" s="441">
        <v>3.1294986543155788E-4</v>
      </c>
      <c r="H10" s="441">
        <v>0</v>
      </c>
      <c r="I10" s="441">
        <v>2.6728439059158947E-4</v>
      </c>
      <c r="J10" s="441">
        <v>2.1375579829621653E-4</v>
      </c>
      <c r="K10" s="441">
        <v>5.342736549660736E-5</v>
      </c>
      <c r="L10" s="441">
        <v>9.8267723482787523E-3</v>
      </c>
      <c r="M10" s="441">
        <v>0</v>
      </c>
      <c r="N10" s="441">
        <v>7.5585070000606068E-3</v>
      </c>
      <c r="O10" s="441">
        <v>0.56947490272333257</v>
      </c>
      <c r="P10" s="441">
        <v>2.6330559385805054E-4</v>
      </c>
      <c r="Q10" s="711">
        <v>1.0895105078694164E-3</v>
      </c>
      <c r="R10" s="711">
        <v>5.3461011397439757E-2</v>
      </c>
      <c r="S10" s="711">
        <v>1.6188581474969928E-2</v>
      </c>
      <c r="T10" s="711">
        <v>2.1085776940594337E-4</v>
      </c>
      <c r="U10" s="711">
        <v>2.3893863458517265E-5</v>
      </c>
      <c r="V10" s="711">
        <v>1.4578021730759784E-4</v>
      </c>
      <c r="W10" s="711">
        <v>1.1654196676223108E-4</v>
      </c>
      <c r="X10" s="441">
        <v>1.5582279116936064E-3</v>
      </c>
      <c r="Y10" s="441">
        <v>1.5894584032674037E-2</v>
      </c>
      <c r="Z10" s="441">
        <v>0.32858476274998855</v>
      </c>
      <c r="AA10" s="441">
        <v>0</v>
      </c>
      <c r="AB10" s="441">
        <v>0</v>
      </c>
      <c r="AC10" s="441">
        <v>3.0513046361522641E-6</v>
      </c>
      <c r="AD10" s="441">
        <v>2.3206271262746045E-6</v>
      </c>
      <c r="AE10" s="441">
        <v>1.3995468267375024E-6</v>
      </c>
      <c r="AF10" s="441">
        <v>3.1235423469047776E-6</v>
      </c>
      <c r="AG10" s="441">
        <v>0</v>
      </c>
      <c r="AH10" s="441">
        <v>1.1839632182093542E-5</v>
      </c>
      <c r="AI10" s="441">
        <v>3.3214000175559712E-5</v>
      </c>
      <c r="AJ10" s="441">
        <v>9.8700119427144501E-6</v>
      </c>
      <c r="AK10" s="441">
        <v>8.2640074927001271E-5</v>
      </c>
      <c r="AL10" s="441">
        <v>1.2258746074497121E-5</v>
      </c>
      <c r="AM10" s="441">
        <v>1.2795607616876242E-5</v>
      </c>
      <c r="AN10" s="441">
        <v>0</v>
      </c>
      <c r="AO10" s="441">
        <v>2.0712258001632613E-4</v>
      </c>
      <c r="AP10" s="443">
        <v>2.1105193551163068E-2</v>
      </c>
    </row>
    <row r="11" spans="2:54" ht="20.100000000000001" customHeight="1" x14ac:dyDescent="0.4">
      <c r="B11" s="11">
        <v>7</v>
      </c>
      <c r="C11" s="8" t="s">
        <v>6</v>
      </c>
      <c r="D11" s="441">
        <v>9.6202168138416252E-3</v>
      </c>
      <c r="E11" s="441">
        <v>0.34725902297224293</v>
      </c>
      <c r="F11" s="441">
        <v>2.0377779845538291E-2</v>
      </c>
      <c r="G11" s="441">
        <v>2.4597859422920448E-2</v>
      </c>
      <c r="H11" s="441">
        <v>8.4311105171722578E-2</v>
      </c>
      <c r="I11" s="441">
        <v>0</v>
      </c>
      <c r="J11" s="441">
        <v>0.17330966135363243</v>
      </c>
      <c r="K11" s="441">
        <v>4.8084628946946624E-4</v>
      </c>
      <c r="L11" s="441">
        <v>3.8233607340852609E-3</v>
      </c>
      <c r="M11" s="441">
        <v>0</v>
      </c>
      <c r="N11" s="441">
        <v>8.0260435155282729E-3</v>
      </c>
      <c r="O11" s="441">
        <v>4.1416356561696912E-6</v>
      </c>
      <c r="P11" s="441">
        <v>6.9290945752118571E-6</v>
      </c>
      <c r="Q11" s="711">
        <v>4.7387143776007144E-3</v>
      </c>
      <c r="R11" s="711">
        <v>3.1752398141649121E-4</v>
      </c>
      <c r="S11" s="711">
        <v>0</v>
      </c>
      <c r="T11" s="711">
        <v>0</v>
      </c>
      <c r="U11" s="711">
        <v>0</v>
      </c>
      <c r="V11" s="711">
        <v>0</v>
      </c>
      <c r="W11" s="711">
        <v>0</v>
      </c>
      <c r="X11" s="441">
        <v>0</v>
      </c>
      <c r="Y11" s="441">
        <v>7.9512282679548179E-5</v>
      </c>
      <c r="Z11" s="441">
        <v>0</v>
      </c>
      <c r="AA11" s="441">
        <v>0</v>
      </c>
      <c r="AB11" s="441">
        <v>0</v>
      </c>
      <c r="AC11" s="441">
        <v>1.4036001326300416E-4</v>
      </c>
      <c r="AD11" s="441">
        <v>0</v>
      </c>
      <c r="AE11" s="441">
        <v>0</v>
      </c>
      <c r="AF11" s="441">
        <v>7.7047377890317856E-5</v>
      </c>
      <c r="AG11" s="441">
        <v>0</v>
      </c>
      <c r="AH11" s="441">
        <v>3.4334933328071277E-4</v>
      </c>
      <c r="AI11" s="441">
        <v>5.3094951709216172E-3</v>
      </c>
      <c r="AJ11" s="441">
        <v>8.3491328297234518E-3</v>
      </c>
      <c r="AK11" s="441">
        <v>1.2671478155473527E-3</v>
      </c>
      <c r="AL11" s="441">
        <v>2.1633081307936095E-6</v>
      </c>
      <c r="AM11" s="441">
        <v>0.14008049600428071</v>
      </c>
      <c r="AN11" s="441">
        <v>0</v>
      </c>
      <c r="AO11" s="441">
        <v>3.0581039755351682E-3</v>
      </c>
      <c r="AP11" s="443">
        <v>1.6875453777596437E-2</v>
      </c>
    </row>
    <row r="12" spans="2:54" ht="20.100000000000001" customHeight="1" x14ac:dyDescent="0.4">
      <c r="B12" s="11">
        <v>8</v>
      </c>
      <c r="C12" s="8" t="s">
        <v>7</v>
      </c>
      <c r="D12" s="441">
        <v>6.1023763371383447E-3</v>
      </c>
      <c r="E12" s="441">
        <v>6.4311990327476655E-4</v>
      </c>
      <c r="F12" s="441">
        <v>5.2107564901833067E-3</v>
      </c>
      <c r="G12" s="441">
        <v>1.8151092195030356E-3</v>
      </c>
      <c r="H12" s="441">
        <v>2.1996525457704131E-2</v>
      </c>
      <c r="I12" s="441">
        <v>4.2320028510334992E-3</v>
      </c>
      <c r="J12" s="441">
        <v>1.0047884021822152E-3</v>
      </c>
      <c r="K12" s="441">
        <v>0.24795640326975477</v>
      </c>
      <c r="L12" s="441">
        <v>2.7829654574062909E-3</v>
      </c>
      <c r="M12" s="441">
        <v>7.9673045428390167E-4</v>
      </c>
      <c r="N12" s="441">
        <v>7.2727902406081438E-4</v>
      </c>
      <c r="O12" s="441">
        <v>2.0708178280848457E-5</v>
      </c>
      <c r="P12" s="441">
        <v>1.1481509711126048E-2</v>
      </c>
      <c r="Q12" s="711">
        <v>5.0800068258489654E-3</v>
      </c>
      <c r="R12" s="711">
        <v>2.0806176677027974E-3</v>
      </c>
      <c r="S12" s="711">
        <v>8.7905986860368276E-4</v>
      </c>
      <c r="T12" s="711">
        <v>1.2581180241221289E-3</v>
      </c>
      <c r="U12" s="711">
        <v>2.7388340989325417E-3</v>
      </c>
      <c r="V12" s="711">
        <v>3.4480190528405749E-3</v>
      </c>
      <c r="W12" s="711">
        <v>1.829708878167028E-3</v>
      </c>
      <c r="X12" s="441">
        <v>3.9798673547846537E-3</v>
      </c>
      <c r="Y12" s="441">
        <v>1.4753071063512207E-3</v>
      </c>
      <c r="Z12" s="441">
        <v>1.4791465834264176E-4</v>
      </c>
      <c r="AA12" s="441">
        <v>8.7525649877950341E-4</v>
      </c>
      <c r="AB12" s="441">
        <v>1.984381001152221E-3</v>
      </c>
      <c r="AC12" s="441">
        <v>4.1635051760297642E-3</v>
      </c>
      <c r="AD12" s="441">
        <v>1.5408964118463373E-3</v>
      </c>
      <c r="AE12" s="441">
        <v>2.4492069467906293E-5</v>
      </c>
      <c r="AF12" s="441">
        <v>1.3576997401212767E-3</v>
      </c>
      <c r="AG12" s="441">
        <v>9.3343633320458344E-4</v>
      </c>
      <c r="AH12" s="441">
        <v>3.1157965359209505E-3</v>
      </c>
      <c r="AI12" s="441">
        <v>4.8872028829752149E-4</v>
      </c>
      <c r="AJ12" s="441">
        <v>2.8228234156163329E-3</v>
      </c>
      <c r="AK12" s="441">
        <v>2.9709106936256956E-2</v>
      </c>
      <c r="AL12" s="441">
        <v>2.195036650045249E-3</v>
      </c>
      <c r="AM12" s="441">
        <v>3.7991322251561647E-3</v>
      </c>
      <c r="AN12" s="441">
        <v>1.9485887493603117E-2</v>
      </c>
      <c r="AO12" s="441">
        <v>4.9953092827466892E-4</v>
      </c>
      <c r="AP12" s="443">
        <v>2.7471865016155143E-3</v>
      </c>
    </row>
    <row r="13" spans="2:54" ht="20.100000000000001" customHeight="1" x14ac:dyDescent="0.4">
      <c r="B13" s="11">
        <v>9</v>
      </c>
      <c r="C13" s="8" t="s">
        <v>8</v>
      </c>
      <c r="D13" s="441">
        <v>1.7894321200373323E-2</v>
      </c>
      <c r="E13" s="441">
        <v>1.2347902142875518E-2</v>
      </c>
      <c r="F13" s="441">
        <v>3.9964641295245185E-2</v>
      </c>
      <c r="G13" s="441">
        <v>8.7625962320836207E-3</v>
      </c>
      <c r="H13" s="441">
        <v>3.1939061873580113E-3</v>
      </c>
      <c r="I13" s="441">
        <v>2.316464718460442E-3</v>
      </c>
      <c r="J13" s="441">
        <v>1.4196380311048725E-2</v>
      </c>
      <c r="K13" s="441">
        <v>7.266121707538601E-3</v>
      </c>
      <c r="L13" s="441">
        <v>0.33215814008205519</v>
      </c>
      <c r="M13" s="441">
        <v>0.13308349440075543</v>
      </c>
      <c r="N13" s="441">
        <v>9.3420722257335567E-3</v>
      </c>
      <c r="O13" s="441">
        <v>1.0354089140424229E-5</v>
      </c>
      <c r="P13" s="441">
        <v>5.1898918368336808E-3</v>
      </c>
      <c r="Q13" s="711">
        <v>5.4042346516848035E-2</v>
      </c>
      <c r="R13" s="711">
        <v>1.1865369831879408E-2</v>
      </c>
      <c r="S13" s="711">
        <v>1.7627463680947534E-3</v>
      </c>
      <c r="T13" s="711">
        <v>2.9520087716832072E-3</v>
      </c>
      <c r="U13" s="711">
        <v>1.7980132252534242E-3</v>
      </c>
      <c r="V13" s="711">
        <v>1.0551635511427109E-2</v>
      </c>
      <c r="W13" s="711">
        <v>9.0125787629458706E-4</v>
      </c>
      <c r="X13" s="441">
        <v>7.2622787082205459E-2</v>
      </c>
      <c r="Y13" s="441">
        <v>2.8671656784050939E-3</v>
      </c>
      <c r="Z13" s="441">
        <v>2.417639588083179E-3</v>
      </c>
      <c r="AA13" s="441">
        <v>2.5576939908778821E-3</v>
      </c>
      <c r="AB13" s="441">
        <v>3.7255152989373961E-3</v>
      </c>
      <c r="AC13" s="441">
        <v>8.0295081500346838E-3</v>
      </c>
      <c r="AD13" s="441">
        <v>4.3581377431437069E-3</v>
      </c>
      <c r="AE13" s="441">
        <v>3.9817107220681941E-4</v>
      </c>
      <c r="AF13" s="441">
        <v>2.0532085026987406E-3</v>
      </c>
      <c r="AG13" s="441">
        <v>1.3893124080963319E-2</v>
      </c>
      <c r="AH13" s="441">
        <v>1.2224420228011583E-3</v>
      </c>
      <c r="AI13" s="441">
        <v>6.1303554609747363E-3</v>
      </c>
      <c r="AJ13" s="441">
        <v>5.3351900919436472E-3</v>
      </c>
      <c r="AK13" s="441">
        <v>1.8552696821111783E-2</v>
      </c>
      <c r="AL13" s="441">
        <v>5.0765630802623368E-3</v>
      </c>
      <c r="AM13" s="441">
        <v>5.8254911768469298E-3</v>
      </c>
      <c r="AN13" s="441">
        <v>0.43191749006022911</v>
      </c>
      <c r="AO13" s="441">
        <v>1.2061844365656639E-3</v>
      </c>
      <c r="AP13" s="443">
        <v>1.6034069946544108E-2</v>
      </c>
    </row>
    <row r="14" spans="2:54" ht="20.100000000000001" customHeight="1" x14ac:dyDescent="0.4">
      <c r="B14" s="439">
        <v>10</v>
      </c>
      <c r="C14" s="8" t="s">
        <v>9</v>
      </c>
      <c r="D14" s="441">
        <v>4.4870414243664296E-5</v>
      </c>
      <c r="E14" s="441">
        <v>0</v>
      </c>
      <c r="F14" s="441">
        <v>3.2567228063645667E-4</v>
      </c>
      <c r="G14" s="441">
        <v>0</v>
      </c>
      <c r="H14" s="441">
        <v>4.4099959909127358E-4</v>
      </c>
      <c r="I14" s="441">
        <v>3.1183178902352104E-4</v>
      </c>
      <c r="J14" s="441">
        <v>7.1533309824733859E-3</v>
      </c>
      <c r="K14" s="441">
        <v>3.8467703157557299E-3</v>
      </c>
      <c r="L14" s="441">
        <v>1.1653897622163729E-3</v>
      </c>
      <c r="M14" s="441">
        <v>4.9633356448352685E-2</v>
      </c>
      <c r="N14" s="441">
        <v>1.9394107308288383E-3</v>
      </c>
      <c r="O14" s="441">
        <v>2.0708178280848457E-5</v>
      </c>
      <c r="P14" s="441">
        <v>5.6818575516737223E-4</v>
      </c>
      <c r="Q14" s="711">
        <v>7.1802680458382014E-3</v>
      </c>
      <c r="R14" s="711">
        <v>4.846418663725392E-4</v>
      </c>
      <c r="S14" s="711">
        <v>3.6550384010363655E-4</v>
      </c>
      <c r="T14" s="711">
        <v>4.9903005426073265E-4</v>
      </c>
      <c r="U14" s="711">
        <v>1.8458009521704589E-3</v>
      </c>
      <c r="V14" s="711">
        <v>3.4131585660931059E-3</v>
      </c>
      <c r="W14" s="711">
        <v>9.1291207297081016E-4</v>
      </c>
      <c r="X14" s="441">
        <v>7.0247979625531439E-4</v>
      </c>
      <c r="Y14" s="441">
        <v>4.266896753694566E-4</v>
      </c>
      <c r="Z14" s="441">
        <v>1.7035688236704258E-3</v>
      </c>
      <c r="AA14" s="441">
        <v>2.7521954350511052E-3</v>
      </c>
      <c r="AB14" s="441">
        <v>3.3286390987069519E-3</v>
      </c>
      <c r="AC14" s="441">
        <v>5.5899900934309483E-3</v>
      </c>
      <c r="AD14" s="441">
        <v>1.5524995474777105E-2</v>
      </c>
      <c r="AE14" s="441">
        <v>5.4582326242762596E-5</v>
      </c>
      <c r="AF14" s="441">
        <v>2.0105200906243752E-3</v>
      </c>
      <c r="AG14" s="441">
        <v>1.5180622471590332E-2</v>
      </c>
      <c r="AH14" s="441">
        <v>7.2823604280027035E-3</v>
      </c>
      <c r="AI14" s="441">
        <v>1.0815901914312625E-2</v>
      </c>
      <c r="AJ14" s="441">
        <v>3.1646847383594427E-3</v>
      </c>
      <c r="AK14" s="441">
        <v>3.7904247699851248E-2</v>
      </c>
      <c r="AL14" s="441">
        <v>4.8847497593319704E-3</v>
      </c>
      <c r="AM14" s="441">
        <v>1.8809543196808077E-3</v>
      </c>
      <c r="AN14" s="441">
        <v>0</v>
      </c>
      <c r="AO14" s="441">
        <v>6.0918405887154746E-5</v>
      </c>
      <c r="AP14" s="443">
        <v>4.2404755816854755E-3</v>
      </c>
    </row>
    <row r="15" spans="2:54" ht="20.100000000000001" customHeight="1" x14ac:dyDescent="0.4">
      <c r="B15" s="11">
        <v>11</v>
      </c>
      <c r="C15" s="8" t="s">
        <v>10</v>
      </c>
      <c r="D15" s="441">
        <v>0.10579546270371168</v>
      </c>
      <c r="E15" s="441">
        <v>9.891184112365909E-3</v>
      </c>
      <c r="F15" s="441">
        <v>4.015073974132316E-2</v>
      </c>
      <c r="G15" s="441">
        <v>6.2589973086311576E-4</v>
      </c>
      <c r="H15" s="441">
        <v>9.0338099692636644E-3</v>
      </c>
      <c r="I15" s="441">
        <v>1.6393442622950821E-2</v>
      </c>
      <c r="J15" s="441">
        <v>7.4542229023680604E-3</v>
      </c>
      <c r="K15" s="441">
        <v>4.6000961692578939E-2</v>
      </c>
      <c r="L15" s="441">
        <v>4.235474905518874E-2</v>
      </c>
      <c r="M15" s="441">
        <v>3.1441344408870267E-2</v>
      </c>
      <c r="N15" s="441">
        <v>0.30505891825903253</v>
      </c>
      <c r="O15" s="441">
        <v>2.4787689402175602E-3</v>
      </c>
      <c r="P15" s="441">
        <v>0.20645237286843729</v>
      </c>
      <c r="Q15" s="711">
        <v>4.4420524802772345E-2</v>
      </c>
      <c r="R15" s="711">
        <v>3.0089575186336443E-2</v>
      </c>
      <c r="S15" s="711">
        <v>7.2823170167484038E-3</v>
      </c>
      <c r="T15" s="711">
        <v>7.8649947988416874E-3</v>
      </c>
      <c r="U15" s="711">
        <v>8.7272336282234308E-3</v>
      </c>
      <c r="V15" s="711">
        <v>1.937609236127507E-2</v>
      </c>
      <c r="W15" s="711">
        <v>7.2178324748075114E-3</v>
      </c>
      <c r="X15" s="441">
        <v>6.7165583428629326E-3</v>
      </c>
      <c r="Y15" s="441">
        <v>2.7608868847245095E-3</v>
      </c>
      <c r="Z15" s="441">
        <v>8.7218643367557728E-4</v>
      </c>
      <c r="AA15" s="441">
        <v>8.5191632547871668E-3</v>
      </c>
      <c r="AB15" s="441">
        <v>1.4876456279605684E-2</v>
      </c>
      <c r="AC15" s="441">
        <v>8.6453631357647488E-6</v>
      </c>
      <c r="AD15" s="441">
        <v>2.3206271262746045E-5</v>
      </c>
      <c r="AE15" s="441">
        <v>3.4288897255068808E-5</v>
      </c>
      <c r="AF15" s="441">
        <v>3.7066035849936694E-4</v>
      </c>
      <c r="AG15" s="441">
        <v>1.3586496174774517E-3</v>
      </c>
      <c r="AH15" s="441">
        <v>9.1461158606672614E-4</v>
      </c>
      <c r="AI15" s="441">
        <v>6.810056250281726E-3</v>
      </c>
      <c r="AJ15" s="441">
        <v>0.13911871560637315</v>
      </c>
      <c r="AK15" s="441">
        <v>2.5342956310947054E-3</v>
      </c>
      <c r="AL15" s="441">
        <v>4.0562027452380181E-3</v>
      </c>
      <c r="AM15" s="441">
        <v>6.1814417160073049E-3</v>
      </c>
      <c r="AN15" s="441">
        <v>9.3296067393614929E-3</v>
      </c>
      <c r="AO15" s="441">
        <v>7.2858413441037077E-3</v>
      </c>
      <c r="AP15" s="443">
        <v>1.7859831827781451E-2</v>
      </c>
    </row>
    <row r="16" spans="2:54" ht="20.100000000000001" customHeight="1" x14ac:dyDescent="0.4">
      <c r="B16" s="11">
        <v>12</v>
      </c>
      <c r="C16" s="8" t="s">
        <v>11</v>
      </c>
      <c r="D16" s="441">
        <v>9.3689424940771055E-3</v>
      </c>
      <c r="E16" s="441">
        <v>1.131891029763589E-3</v>
      </c>
      <c r="F16" s="441">
        <v>4.9316088210663439E-3</v>
      </c>
      <c r="G16" s="441">
        <v>1.0076985666896163E-2</v>
      </c>
      <c r="H16" s="441">
        <v>5.447013229987973E-2</v>
      </c>
      <c r="I16" s="441">
        <v>3.1539558089807553E-2</v>
      </c>
      <c r="J16" s="441">
        <v>3.478637354438428E-3</v>
      </c>
      <c r="K16" s="441">
        <v>1.6562483303948282E-3</v>
      </c>
      <c r="L16" s="441">
        <v>3.286619707954061E-3</v>
      </c>
      <c r="M16" s="441">
        <v>1.696740782271272E-3</v>
      </c>
      <c r="N16" s="441">
        <v>0.19176789409432116</v>
      </c>
      <c r="O16" s="441">
        <v>6.4112519957506817E-2</v>
      </c>
      <c r="P16" s="441">
        <v>3.4922636659067761E-3</v>
      </c>
      <c r="Q16" s="711">
        <v>1.9427416284900434E-3</v>
      </c>
      <c r="R16" s="711">
        <v>1.8575152912864736E-2</v>
      </c>
      <c r="S16" s="711">
        <v>9.6650319237531236E-3</v>
      </c>
      <c r="T16" s="711">
        <v>3.3526385335544999E-3</v>
      </c>
      <c r="U16" s="711">
        <v>6.5110777924459555E-4</v>
      </c>
      <c r="V16" s="711">
        <v>1.1915948197316693E-3</v>
      </c>
      <c r="W16" s="711">
        <v>1.5694318190647119E-3</v>
      </c>
      <c r="X16" s="441">
        <v>3.0023560746621071E-3</v>
      </c>
      <c r="Y16" s="441">
        <v>2.5166818343562339E-2</v>
      </c>
      <c r="Z16" s="441">
        <v>4.9622817621226264E-2</v>
      </c>
      <c r="AA16" s="441">
        <v>1.0016824374920984E-2</v>
      </c>
      <c r="AB16" s="441">
        <v>1.1355780309819485E-2</v>
      </c>
      <c r="AC16" s="441">
        <v>1.537348985848049E-3</v>
      </c>
      <c r="AD16" s="441">
        <v>4.3163664548707644E-4</v>
      </c>
      <c r="AE16" s="441">
        <v>3.771778698057569E-4</v>
      </c>
      <c r="AF16" s="441">
        <v>0.10967486006530286</v>
      </c>
      <c r="AG16" s="441">
        <v>8.0976872463119944E-4</v>
      </c>
      <c r="AH16" s="441">
        <v>1.1587053362208881E-2</v>
      </c>
      <c r="AI16" s="441">
        <v>3.2431098742850095E-3</v>
      </c>
      <c r="AJ16" s="441">
        <v>2.1669162583323087E-3</v>
      </c>
      <c r="AK16" s="441">
        <v>3.6223899509668887E-3</v>
      </c>
      <c r="AL16" s="441">
        <v>2.3017598511644007E-3</v>
      </c>
      <c r="AM16" s="441">
        <v>4.9577163330115047E-3</v>
      </c>
      <c r="AN16" s="441">
        <v>0</v>
      </c>
      <c r="AO16" s="441">
        <v>1.9347685709760348E-2</v>
      </c>
      <c r="AP16" s="443">
        <v>1.4221123584946014E-2</v>
      </c>
    </row>
    <row r="17" spans="2:42" ht="20.100000000000001" customHeight="1" x14ac:dyDescent="0.4">
      <c r="B17" s="11">
        <v>13</v>
      </c>
      <c r="C17" s="8" t="s">
        <v>12</v>
      </c>
      <c r="D17" s="441">
        <v>5.4023978749371815E-3</v>
      </c>
      <c r="E17" s="441">
        <v>2.8940395647364496E-3</v>
      </c>
      <c r="F17" s="441">
        <v>9.6771191960547138E-3</v>
      </c>
      <c r="G17" s="441">
        <v>1.2643174563434938E-2</v>
      </c>
      <c r="H17" s="441">
        <v>1.6651075771749298E-2</v>
      </c>
      <c r="I17" s="441">
        <v>3.6528866714183894E-3</v>
      </c>
      <c r="J17" s="441">
        <v>1.4969713390235036E-2</v>
      </c>
      <c r="K17" s="441">
        <v>1.4639098146070418E-2</v>
      </c>
      <c r="L17" s="441">
        <v>6.5180947899357378E-3</v>
      </c>
      <c r="M17" s="441">
        <v>4.8423506499254906E-2</v>
      </c>
      <c r="N17" s="441">
        <v>1.4822639157048978E-2</v>
      </c>
      <c r="O17" s="441">
        <v>1.4702806579402404E-4</v>
      </c>
      <c r="P17" s="441">
        <v>0.15163630568393627</v>
      </c>
      <c r="Q17" s="711">
        <v>7.3706042188997262E-2</v>
      </c>
      <c r="R17" s="711">
        <v>3.2253751796517262E-3</v>
      </c>
      <c r="S17" s="711">
        <v>4.9504950495049506E-3</v>
      </c>
      <c r="T17" s="711">
        <v>5.6580168123928137E-3</v>
      </c>
      <c r="U17" s="711">
        <v>2.7403274653986991E-2</v>
      </c>
      <c r="V17" s="711">
        <v>3.411732455271619E-2</v>
      </c>
      <c r="W17" s="711">
        <v>3.6390229121506655E-2</v>
      </c>
      <c r="X17" s="441">
        <v>1.3494424013399058E-2</v>
      </c>
      <c r="Y17" s="441">
        <v>1.4119334553046502E-2</v>
      </c>
      <c r="Z17" s="441">
        <v>0</v>
      </c>
      <c r="AA17" s="441">
        <v>3.6449570638061986E-2</v>
      </c>
      <c r="AB17" s="441">
        <v>1.518371527333248E-2</v>
      </c>
      <c r="AC17" s="441">
        <v>4.8576769807544048E-3</v>
      </c>
      <c r="AD17" s="441">
        <v>2.6385530425742255E-3</v>
      </c>
      <c r="AE17" s="441">
        <v>5.5631986362815716E-4</v>
      </c>
      <c r="AF17" s="441">
        <v>2.8924002132338241E-3</v>
      </c>
      <c r="AG17" s="441">
        <v>3.0459501399307462E-3</v>
      </c>
      <c r="AH17" s="441">
        <v>1.9604457621516559E-3</v>
      </c>
      <c r="AI17" s="441">
        <v>3.2620893029567579E-3</v>
      </c>
      <c r="AJ17" s="441">
        <v>2.0018178767450853E-3</v>
      </c>
      <c r="AK17" s="441">
        <v>8.8287146713679696E-3</v>
      </c>
      <c r="AL17" s="441">
        <v>1.0425702985004668E-2</v>
      </c>
      <c r="AM17" s="441">
        <v>2.6521804878616214E-3</v>
      </c>
      <c r="AN17" s="441">
        <v>4.7317245994567568E-2</v>
      </c>
      <c r="AO17" s="441">
        <v>3.9231453391327656E-3</v>
      </c>
      <c r="AP17" s="443">
        <v>1.0146800091215023E-2</v>
      </c>
    </row>
    <row r="18" spans="2:42" ht="20.100000000000001" customHeight="1" x14ac:dyDescent="0.4">
      <c r="B18" s="11">
        <v>14</v>
      </c>
      <c r="C18" s="8" t="s">
        <v>37</v>
      </c>
      <c r="D18" s="711">
        <v>6.2818579941130014E-4</v>
      </c>
      <c r="E18" s="711">
        <v>2.8168651763434776E-3</v>
      </c>
      <c r="F18" s="711">
        <v>9.3049223038987625E-5</v>
      </c>
      <c r="G18" s="711">
        <v>5.4453276585091064E-3</v>
      </c>
      <c r="H18" s="711">
        <v>6.9357209675263935E-3</v>
      </c>
      <c r="I18" s="711">
        <v>5.1229508196721308E-3</v>
      </c>
      <c r="J18" s="711">
        <v>1.8570885915671295E-3</v>
      </c>
      <c r="K18" s="711">
        <v>2.3454613453010632E-2</v>
      </c>
      <c r="L18" s="711">
        <v>1.0848786082966928E-2</v>
      </c>
      <c r="M18" s="711">
        <v>1.3278840904731694E-4</v>
      </c>
      <c r="N18" s="711">
        <v>1.6796682222356904E-3</v>
      </c>
      <c r="O18" s="711">
        <v>7.4549441811054437E-5</v>
      </c>
      <c r="P18" s="711">
        <v>1.2541661181133461E-3</v>
      </c>
      <c r="Q18" s="711">
        <v>2.0201887609771464E-2</v>
      </c>
      <c r="R18" s="711">
        <v>4.1528794411577925E-3</v>
      </c>
      <c r="S18" s="711">
        <v>1.2686221893217359E-2</v>
      </c>
      <c r="T18" s="711">
        <v>4.4982990806601253E-4</v>
      </c>
      <c r="U18" s="711">
        <v>2.526776060738201E-3</v>
      </c>
      <c r="V18" s="711">
        <v>1.6748879314579447E-3</v>
      </c>
      <c r="W18" s="711">
        <v>6.3126898662875172E-4</v>
      </c>
      <c r="X18" s="711">
        <v>2.7315820441055133E-3</v>
      </c>
      <c r="Y18" s="711">
        <v>3.1458522929452924E-3</v>
      </c>
      <c r="Z18" s="711">
        <v>7.6303561682962784E-3</v>
      </c>
      <c r="AA18" s="711">
        <v>6.7102998239761927E-4</v>
      </c>
      <c r="AB18" s="711">
        <v>1.0754064780437844E-3</v>
      </c>
      <c r="AC18" s="711">
        <v>4.2209714133439652E-4</v>
      </c>
      <c r="AD18" s="711">
        <v>3.2952905193099386E-4</v>
      </c>
      <c r="AE18" s="711">
        <v>8.3972809604250145E-6</v>
      </c>
      <c r="AF18" s="711">
        <v>3.4879556207103354E-4</v>
      </c>
      <c r="AG18" s="711">
        <v>5.1940395600821292E-3</v>
      </c>
      <c r="AH18" s="711">
        <v>1.646695509326177E-3</v>
      </c>
      <c r="AI18" s="711">
        <v>5.5265723863547394E-3</v>
      </c>
      <c r="AJ18" s="711">
        <v>9.8161755139360087E-4</v>
      </c>
      <c r="AK18" s="711">
        <v>7.1208197895432758E-3</v>
      </c>
      <c r="AL18" s="711">
        <v>4.5465525882179029E-3</v>
      </c>
      <c r="AM18" s="711">
        <v>4.1469401049239827E-3</v>
      </c>
      <c r="AN18" s="711">
        <v>0.14687241664370351</v>
      </c>
      <c r="AO18" s="711">
        <v>1.6204295965983162E-3</v>
      </c>
      <c r="AP18" s="712">
        <v>2.707390940630475E-3</v>
      </c>
    </row>
    <row r="19" spans="2:42" ht="20.100000000000001" customHeight="1" x14ac:dyDescent="0.4">
      <c r="B19" s="11">
        <v>15</v>
      </c>
      <c r="C19" s="8" t="s">
        <v>13</v>
      </c>
      <c r="D19" s="711">
        <v>2.9434991743843781E-3</v>
      </c>
      <c r="E19" s="711">
        <v>1.3248270007460191E-3</v>
      </c>
      <c r="F19" s="711">
        <v>3.2567228063645668E-3</v>
      </c>
      <c r="G19" s="711">
        <v>6.8848970394942732E-4</v>
      </c>
      <c r="H19" s="711">
        <v>5.345449685954831E-5</v>
      </c>
      <c r="I19" s="711">
        <v>4.4547398431931578E-5</v>
      </c>
      <c r="J19" s="711">
        <v>2.3063842185591771E-3</v>
      </c>
      <c r="K19" s="711">
        <v>8.5483784794571777E-4</v>
      </c>
      <c r="L19" s="711">
        <v>2.4337161595811949E-3</v>
      </c>
      <c r="M19" s="711">
        <v>1.4754267671924103E-5</v>
      </c>
      <c r="N19" s="711">
        <v>5.3160633425397624E-3</v>
      </c>
      <c r="O19" s="711">
        <v>4.0795111213271456E-4</v>
      </c>
      <c r="P19" s="711">
        <v>2.0510119942627096E-3</v>
      </c>
      <c r="Q19" s="711">
        <v>1.2129008545437839E-2</v>
      </c>
      <c r="R19" s="711">
        <v>0.11639760687188742</v>
      </c>
      <c r="S19" s="711">
        <v>7.3933561580457113E-3</v>
      </c>
      <c r="T19" s="711">
        <v>3.1136663948944307E-3</v>
      </c>
      <c r="U19" s="711">
        <v>9.103561977695079E-3</v>
      </c>
      <c r="V19" s="711">
        <v>3.0705750554202511E-2</v>
      </c>
      <c r="W19" s="711">
        <v>7.10129050804528E-3</v>
      </c>
      <c r="X19" s="711">
        <v>5.0496802226818377E-2</v>
      </c>
      <c r="Y19" s="711">
        <v>6.0168754979358294E-2</v>
      </c>
      <c r="Z19" s="711">
        <v>4.0804043680728757E-5</v>
      </c>
      <c r="AA19" s="711">
        <v>4.2012311941416166E-3</v>
      </c>
      <c r="AB19" s="711">
        <v>5.3770323902189218E-4</v>
      </c>
      <c r="AC19" s="711">
        <v>1.9731769980451308E-4</v>
      </c>
      <c r="AD19" s="711">
        <v>1.1603135631373022E-5</v>
      </c>
      <c r="AE19" s="711">
        <v>7.3476208403718883E-5</v>
      </c>
      <c r="AF19" s="711">
        <v>2.4988338775238221E-5</v>
      </c>
      <c r="AG19" s="711">
        <v>1.0164460978634303E-5</v>
      </c>
      <c r="AH19" s="711">
        <v>1.6378157851896068E-4</v>
      </c>
      <c r="AI19" s="711">
        <v>1.8955704385908722E-3</v>
      </c>
      <c r="AJ19" s="711">
        <v>8.021627887987926E-4</v>
      </c>
      <c r="AK19" s="711">
        <v>5.5093383284667507E-4</v>
      </c>
      <c r="AL19" s="711">
        <v>7.6941659185226043E-4</v>
      </c>
      <c r="AM19" s="711">
        <v>1.3935579931834308E-3</v>
      </c>
      <c r="AN19" s="711">
        <v>4.9994095185608E-3</v>
      </c>
      <c r="AO19" s="711">
        <v>4.7150846156657775E-3</v>
      </c>
      <c r="AP19" s="712">
        <v>1.0634295713281752E-2</v>
      </c>
    </row>
    <row r="20" spans="2:42" ht="20.100000000000001" customHeight="1" x14ac:dyDescent="0.4">
      <c r="B20" s="11">
        <v>16</v>
      </c>
      <c r="C20" s="8" t="s">
        <v>845</v>
      </c>
      <c r="D20" s="711">
        <v>2.692224854619858E-5</v>
      </c>
      <c r="E20" s="711">
        <v>0</v>
      </c>
      <c r="F20" s="711">
        <v>0</v>
      </c>
      <c r="G20" s="711">
        <v>0</v>
      </c>
      <c r="H20" s="711">
        <v>2.2718161165308031E-4</v>
      </c>
      <c r="I20" s="711">
        <v>1.1136849607982894E-3</v>
      </c>
      <c r="J20" s="711">
        <v>1.3751169189756603E-3</v>
      </c>
      <c r="K20" s="711">
        <v>2.671368274830368E-4</v>
      </c>
      <c r="L20" s="711">
        <v>3.0182491948884606E-3</v>
      </c>
      <c r="M20" s="711">
        <v>1.9328090650220576E-3</v>
      </c>
      <c r="N20" s="711">
        <v>7.1169447354522547E-3</v>
      </c>
      <c r="O20" s="711">
        <v>1.2424906968509073E-5</v>
      </c>
      <c r="P20" s="711">
        <v>4.2406058800296565E-3</v>
      </c>
      <c r="Q20" s="711">
        <v>3.2816581562331817E-2</v>
      </c>
      <c r="R20" s="711">
        <v>1.4213376115511883E-2</v>
      </c>
      <c r="S20" s="711">
        <v>0.57989266216341262</v>
      </c>
      <c r="T20" s="711">
        <v>0.31999775085045967</v>
      </c>
      <c r="U20" s="711">
        <v>7.90976482464891E-2</v>
      </c>
      <c r="V20" s="711">
        <v>8.8724692475047023E-2</v>
      </c>
      <c r="W20" s="711">
        <v>7.2209402605878381E-2</v>
      </c>
      <c r="X20" s="711">
        <v>2.6156090159237269E-2</v>
      </c>
      <c r="Y20" s="711">
        <v>4.1338514490129458E-2</v>
      </c>
      <c r="Z20" s="711">
        <v>2.14221229323826E-4</v>
      </c>
      <c r="AA20" s="711">
        <v>3.0147723846849563E-4</v>
      </c>
      <c r="AB20" s="711">
        <v>1.2802458071949814E-5</v>
      </c>
      <c r="AC20" s="711">
        <v>1.3222320089993144E-5</v>
      </c>
      <c r="AD20" s="711">
        <v>0</v>
      </c>
      <c r="AE20" s="711">
        <v>0</v>
      </c>
      <c r="AF20" s="711">
        <v>6.0388485373492373E-5</v>
      </c>
      <c r="AG20" s="711">
        <v>8.4703841488619188E-5</v>
      </c>
      <c r="AH20" s="711">
        <v>2.663917240971047E-4</v>
      </c>
      <c r="AI20" s="711">
        <v>7.5917714686993639E-5</v>
      </c>
      <c r="AJ20" s="711">
        <v>1.1906823498165524E-3</v>
      </c>
      <c r="AK20" s="711">
        <v>2.3414687895983693E-4</v>
      </c>
      <c r="AL20" s="711">
        <v>5.3001049204443431E-4</v>
      </c>
      <c r="AM20" s="711">
        <v>3.9666383612316355E-4</v>
      </c>
      <c r="AN20" s="711">
        <v>9.8413573200015745E-4</v>
      </c>
      <c r="AO20" s="711">
        <v>8.7235157230405591E-3</v>
      </c>
      <c r="AP20" s="712">
        <v>2.1645974754887731E-2</v>
      </c>
    </row>
    <row r="21" spans="2:42" ht="20.100000000000001" customHeight="1" x14ac:dyDescent="0.4">
      <c r="B21" s="11">
        <v>17</v>
      </c>
      <c r="C21" s="8" t="s">
        <v>15</v>
      </c>
      <c r="D21" s="711">
        <v>2.2794170435781465E-3</v>
      </c>
      <c r="E21" s="711">
        <v>8.3605587425719652E-4</v>
      </c>
      <c r="F21" s="711">
        <v>4.6524611519493813E-5</v>
      </c>
      <c r="G21" s="711">
        <v>6.8848970394942732E-4</v>
      </c>
      <c r="H21" s="711">
        <v>1.536816784712014E-3</v>
      </c>
      <c r="I21" s="711">
        <v>2.3565573770491802E-2</v>
      </c>
      <c r="J21" s="711">
        <v>8.2779315518534801E-3</v>
      </c>
      <c r="K21" s="711">
        <v>4.2207618742319819E-3</v>
      </c>
      <c r="L21" s="711">
        <v>5.264473626163552E-3</v>
      </c>
      <c r="M21" s="711">
        <v>6.0492497454888827E-4</v>
      </c>
      <c r="N21" s="711">
        <v>7.0303638992545393E-3</v>
      </c>
      <c r="O21" s="711">
        <v>4.0173865864846005E-4</v>
      </c>
      <c r="P21" s="711">
        <v>9.4651431897393966E-3</v>
      </c>
      <c r="Q21" s="711">
        <v>3.0086241976345809E-2</v>
      </c>
      <c r="R21" s="711">
        <v>9.5257194424947355E-3</v>
      </c>
      <c r="S21" s="711">
        <v>2.2115295641713705E-3</v>
      </c>
      <c r="T21" s="711">
        <v>6.2294413674829206E-2</v>
      </c>
      <c r="U21" s="711">
        <v>2.9891223186605101E-2</v>
      </c>
      <c r="V21" s="711">
        <v>2.6422664387002109E-2</v>
      </c>
      <c r="W21" s="711">
        <v>8.1132632527639876E-3</v>
      </c>
      <c r="X21" s="711">
        <v>0.11985241963844004</v>
      </c>
      <c r="Y21" s="711">
        <v>4.966683566306946E-2</v>
      </c>
      <c r="Z21" s="711">
        <v>4.9984953508892729E-4</v>
      </c>
      <c r="AA21" s="711">
        <v>8.071809933188754E-4</v>
      </c>
      <c r="AB21" s="711">
        <v>1.664319549353476E-4</v>
      </c>
      <c r="AC21" s="711">
        <v>2.9536628877953916E-3</v>
      </c>
      <c r="AD21" s="711">
        <v>1.1139010206118102E-4</v>
      </c>
      <c r="AE21" s="711">
        <v>3.1559780942930676E-4</v>
      </c>
      <c r="AF21" s="711">
        <v>9.7142166988738589E-4</v>
      </c>
      <c r="AG21" s="711">
        <v>3.9810805499651021E-4</v>
      </c>
      <c r="AH21" s="711">
        <v>4.8424095624762589E-3</v>
      </c>
      <c r="AI21" s="711">
        <v>1.7437350092168851E-4</v>
      </c>
      <c r="AJ21" s="711">
        <v>3.2122402504470665E-4</v>
      </c>
      <c r="AK21" s="711">
        <v>2.6720290893063742E-3</v>
      </c>
      <c r="AL21" s="711">
        <v>1.1948671909083369E-3</v>
      </c>
      <c r="AM21" s="711">
        <v>2.5032861446834249E-3</v>
      </c>
      <c r="AN21" s="711">
        <v>3.542888635200567E-4</v>
      </c>
      <c r="AO21" s="711">
        <v>5.7994322404571318E-3</v>
      </c>
      <c r="AP21" s="712">
        <v>1.5515041401154487E-2</v>
      </c>
    </row>
    <row r="22" spans="2:42" ht="20.100000000000001" customHeight="1" x14ac:dyDescent="0.4">
      <c r="B22" s="11">
        <v>18</v>
      </c>
      <c r="C22" s="8" t="s">
        <v>846</v>
      </c>
      <c r="D22" s="711">
        <v>8.9740828487328595E-6</v>
      </c>
      <c r="E22" s="711">
        <v>0</v>
      </c>
      <c r="F22" s="711">
        <v>3.4428212524425421E-3</v>
      </c>
      <c r="G22" s="711">
        <v>1.8776991925893472E-4</v>
      </c>
      <c r="H22" s="711">
        <v>1.3363624214887077E-5</v>
      </c>
      <c r="I22" s="711">
        <v>5.5238774055595156E-3</v>
      </c>
      <c r="J22" s="711">
        <v>0</v>
      </c>
      <c r="K22" s="711">
        <v>0</v>
      </c>
      <c r="L22" s="711">
        <v>4.3748069938090965E-4</v>
      </c>
      <c r="M22" s="711">
        <v>0</v>
      </c>
      <c r="N22" s="711">
        <v>2.5974250859314799E-5</v>
      </c>
      <c r="O22" s="711">
        <v>1.6566542624678765E-5</v>
      </c>
      <c r="P22" s="711">
        <v>1.8847137244576251E-3</v>
      </c>
      <c r="Q22" s="711">
        <v>1.0238773447447526E-3</v>
      </c>
      <c r="R22" s="711">
        <v>2.3480062836324744E-3</v>
      </c>
      <c r="S22" s="711">
        <v>4.9042287406310728E-4</v>
      </c>
      <c r="T22" s="711">
        <v>8.5748826225083639E-4</v>
      </c>
      <c r="U22" s="711">
        <v>0.13840819081639358</v>
      </c>
      <c r="V22" s="711">
        <v>5.5808470147539089E-3</v>
      </c>
      <c r="W22" s="711">
        <v>6.0698941021995355E-3</v>
      </c>
      <c r="X22" s="711">
        <v>6.4313089710501693E-3</v>
      </c>
      <c r="Y22" s="711">
        <v>7.0151876332421176E-3</v>
      </c>
      <c r="Z22" s="711">
        <v>5.1005054600910946E-6</v>
      </c>
      <c r="AA22" s="711">
        <v>9.4235949701926541E-3</v>
      </c>
      <c r="AB22" s="711">
        <v>2.5604916143899629E-5</v>
      </c>
      <c r="AC22" s="711">
        <v>1.1381366292847945E-3</v>
      </c>
      <c r="AD22" s="711">
        <v>1.1603135631373022E-5</v>
      </c>
      <c r="AE22" s="711">
        <v>0</v>
      </c>
      <c r="AF22" s="711">
        <v>1.1973578996468315E-4</v>
      </c>
      <c r="AG22" s="711">
        <v>1.6601952931769362E-4</v>
      </c>
      <c r="AH22" s="711">
        <v>4.0175818537904091E-3</v>
      </c>
      <c r="AI22" s="711">
        <v>0</v>
      </c>
      <c r="AJ22" s="711">
        <v>9.9992193717827124E-3</v>
      </c>
      <c r="AK22" s="711">
        <v>0</v>
      </c>
      <c r="AL22" s="711">
        <v>2.3238255940984952E-2</v>
      </c>
      <c r="AM22" s="711">
        <v>6.9212604836739683E-4</v>
      </c>
      <c r="AN22" s="711">
        <v>2.4721489587843957E-2</v>
      </c>
      <c r="AO22" s="711">
        <v>0</v>
      </c>
      <c r="AP22" s="712">
        <v>6.8988527805377677E-3</v>
      </c>
    </row>
    <row r="23" spans="2:42" ht="20.100000000000001" customHeight="1" x14ac:dyDescent="0.4">
      <c r="B23" s="11">
        <v>19</v>
      </c>
      <c r="C23" s="8" t="s">
        <v>847</v>
      </c>
      <c r="D23" s="711">
        <v>0</v>
      </c>
      <c r="E23" s="711">
        <v>7.7174388392971989E-5</v>
      </c>
      <c r="F23" s="711">
        <v>4.6524611519493813E-5</v>
      </c>
      <c r="G23" s="711">
        <v>1.2517994617262314E-4</v>
      </c>
      <c r="H23" s="711">
        <v>1.7773620205799813E-3</v>
      </c>
      <c r="I23" s="711">
        <v>0</v>
      </c>
      <c r="J23" s="711">
        <v>2.0422528499638521E-5</v>
      </c>
      <c r="K23" s="711">
        <v>0</v>
      </c>
      <c r="L23" s="711">
        <v>5.8820934370542475E-5</v>
      </c>
      <c r="M23" s="711">
        <v>8.8525606031544628E-4</v>
      </c>
      <c r="N23" s="711">
        <v>2.5974250859314799E-5</v>
      </c>
      <c r="O23" s="711">
        <v>2.0708178280848456E-6</v>
      </c>
      <c r="P23" s="711">
        <v>4.8503662026482997E-5</v>
      </c>
      <c r="Q23" s="711">
        <v>2.8353526469854689E-3</v>
      </c>
      <c r="R23" s="711">
        <v>3.3423576991209601E-5</v>
      </c>
      <c r="S23" s="711">
        <v>1.5267881928379755E-4</v>
      </c>
      <c r="T23" s="711">
        <v>1.6657763783069527E-3</v>
      </c>
      <c r="U23" s="711">
        <v>6.9537116130149873E-2</v>
      </c>
      <c r="V23" s="711">
        <v>0.25618813253957062</v>
      </c>
      <c r="W23" s="711">
        <v>5.7266780100847646E-2</v>
      </c>
      <c r="X23" s="711">
        <v>1.1065972645010988E-2</v>
      </c>
      <c r="Y23" s="711">
        <v>8.7809901089869347E-3</v>
      </c>
      <c r="Z23" s="711">
        <v>1.5301516380273286E-5</v>
      </c>
      <c r="AA23" s="711">
        <v>1.8477637196456185E-4</v>
      </c>
      <c r="AB23" s="711">
        <v>1.2802458071949814E-5</v>
      </c>
      <c r="AC23" s="711">
        <v>5.5635454532509618E-4</v>
      </c>
      <c r="AD23" s="711">
        <v>2.018945599858906E-4</v>
      </c>
      <c r="AE23" s="711">
        <v>7.2776434990350119E-5</v>
      </c>
      <c r="AF23" s="711">
        <v>2.6966582261611248E-4</v>
      </c>
      <c r="AG23" s="711">
        <v>1.814356284686223E-3</v>
      </c>
      <c r="AH23" s="711">
        <v>6.4535861752561549E-3</v>
      </c>
      <c r="AI23" s="711">
        <v>1.8777772242111082E-3</v>
      </c>
      <c r="AJ23" s="711">
        <v>1.0228921467904067E-4</v>
      </c>
      <c r="AK23" s="711">
        <v>8.2640074927001271E-5</v>
      </c>
      <c r="AL23" s="711">
        <v>1.9729370152837718E-2</v>
      </c>
      <c r="AM23" s="711">
        <v>3.0825781986110949E-4</v>
      </c>
      <c r="AN23" s="711">
        <v>3.5980002361925757E-2</v>
      </c>
      <c r="AO23" s="711">
        <v>1.1574497118559401E-3</v>
      </c>
      <c r="AP23" s="712">
        <v>1.5673268101963646E-2</v>
      </c>
    </row>
    <row r="24" spans="2:42" ht="20.100000000000001" customHeight="1" x14ac:dyDescent="0.4">
      <c r="B24" s="11">
        <v>20</v>
      </c>
      <c r="C24" s="8" t="s">
        <v>18</v>
      </c>
      <c r="D24" s="711">
        <v>0</v>
      </c>
      <c r="E24" s="711">
        <v>0</v>
      </c>
      <c r="F24" s="711">
        <v>0</v>
      </c>
      <c r="G24" s="711">
        <v>0</v>
      </c>
      <c r="H24" s="711">
        <v>4.9218227983429105E-2</v>
      </c>
      <c r="I24" s="711">
        <v>4.4547398431931578E-5</v>
      </c>
      <c r="J24" s="711">
        <v>0</v>
      </c>
      <c r="K24" s="711">
        <v>0</v>
      </c>
      <c r="L24" s="711">
        <v>0</v>
      </c>
      <c r="M24" s="711">
        <v>0</v>
      </c>
      <c r="N24" s="711">
        <v>0</v>
      </c>
      <c r="O24" s="711">
        <v>0</v>
      </c>
      <c r="P24" s="711">
        <v>0</v>
      </c>
      <c r="Q24" s="711">
        <v>0</v>
      </c>
      <c r="R24" s="711">
        <v>0</v>
      </c>
      <c r="S24" s="711">
        <v>0</v>
      </c>
      <c r="T24" s="711">
        <v>0</v>
      </c>
      <c r="U24" s="711">
        <v>1.4933664661573292E-5</v>
      </c>
      <c r="V24" s="711">
        <v>0</v>
      </c>
      <c r="W24" s="711">
        <v>0.47571071176063834</v>
      </c>
      <c r="X24" s="711">
        <v>0</v>
      </c>
      <c r="Y24" s="711">
        <v>0</v>
      </c>
      <c r="Z24" s="711">
        <v>0</v>
      </c>
      <c r="AA24" s="711">
        <v>0</v>
      </c>
      <c r="AB24" s="711">
        <v>0</v>
      </c>
      <c r="AC24" s="711">
        <v>0</v>
      </c>
      <c r="AD24" s="711">
        <v>0</v>
      </c>
      <c r="AE24" s="711">
        <v>0</v>
      </c>
      <c r="AF24" s="711">
        <v>9.5288865196241756E-3</v>
      </c>
      <c r="AG24" s="711">
        <v>0</v>
      </c>
      <c r="AH24" s="711">
        <v>6.1467423745368973E-3</v>
      </c>
      <c r="AI24" s="711">
        <v>6.7614214643103699E-5</v>
      </c>
      <c r="AJ24" s="711">
        <v>0</v>
      </c>
      <c r="AK24" s="711">
        <v>0</v>
      </c>
      <c r="AL24" s="711">
        <v>2.943973924925997E-2</v>
      </c>
      <c r="AM24" s="711">
        <v>4.0713296962788047E-5</v>
      </c>
      <c r="AN24" s="711">
        <v>0</v>
      </c>
      <c r="AO24" s="711">
        <v>0</v>
      </c>
      <c r="AP24" s="712">
        <v>1.7138059513362117E-2</v>
      </c>
    </row>
    <row r="25" spans="2:42" ht="20.100000000000001" customHeight="1" x14ac:dyDescent="0.4">
      <c r="B25" s="11">
        <v>21</v>
      </c>
      <c r="C25" s="8" t="s">
        <v>848</v>
      </c>
      <c r="D25" s="441">
        <v>3.5537368080982125E-3</v>
      </c>
      <c r="E25" s="441">
        <v>1.479175777531963E-3</v>
      </c>
      <c r="F25" s="441">
        <v>1.9075090722992464E-3</v>
      </c>
      <c r="G25" s="441">
        <v>1.314389434812543E-3</v>
      </c>
      <c r="H25" s="441">
        <v>6.6818121074435383E-4</v>
      </c>
      <c r="I25" s="441">
        <v>3.474697077690663E-3</v>
      </c>
      <c r="J25" s="441">
        <v>4.6835665359171006E-4</v>
      </c>
      <c r="K25" s="441">
        <v>2.3508040818507239E-3</v>
      </c>
      <c r="L25" s="441">
        <v>4.6652353572636503E-3</v>
      </c>
      <c r="M25" s="441">
        <v>1.563952373223955E-3</v>
      </c>
      <c r="N25" s="441">
        <v>2.3636568281976468E-3</v>
      </c>
      <c r="O25" s="441">
        <v>3.126934920408117E-4</v>
      </c>
      <c r="P25" s="441">
        <v>2.2519557369438535E-3</v>
      </c>
      <c r="Q25" s="711">
        <v>1.1157637731192818E-3</v>
      </c>
      <c r="R25" s="711">
        <v>4.4119121628396667E-3</v>
      </c>
      <c r="S25" s="711">
        <v>3.1831220505228095E-3</v>
      </c>
      <c r="T25" s="711">
        <v>5.1730439427591446E-3</v>
      </c>
      <c r="U25" s="711">
        <v>1.2693614962337298E-3</v>
      </c>
      <c r="V25" s="711">
        <v>3.4622801610554488E-3</v>
      </c>
      <c r="W25" s="711">
        <v>4.1955108034403188E-4</v>
      </c>
      <c r="X25" s="441">
        <v>7.8507439048169675E-4</v>
      </c>
      <c r="Y25" s="441">
        <v>3.1804913071819272E-4</v>
      </c>
      <c r="Z25" s="441">
        <v>1.5056692118188912E-2</v>
      </c>
      <c r="AA25" s="441">
        <v>2.9311367636904704E-2</v>
      </c>
      <c r="AB25" s="441">
        <v>2.7909358596850597E-3</v>
      </c>
      <c r="AC25" s="441">
        <v>2.8677178072104362E-3</v>
      </c>
      <c r="AD25" s="441">
        <v>2.4668266352299044E-3</v>
      </c>
      <c r="AE25" s="441">
        <v>8.9801922137611838E-3</v>
      </c>
      <c r="AF25" s="441">
        <v>6.1325548077563801E-3</v>
      </c>
      <c r="AG25" s="441">
        <v>3.4237292729699877E-3</v>
      </c>
      <c r="AH25" s="441">
        <v>7.606963676995101E-3</v>
      </c>
      <c r="AI25" s="441">
        <v>4.9927759549618159E-3</v>
      </c>
      <c r="AJ25" s="441">
        <v>2.1516626035117501E-3</v>
      </c>
      <c r="AK25" s="441">
        <v>2.010908489890364E-3</v>
      </c>
      <c r="AL25" s="441">
        <v>1.2965426730556368E-3</v>
      </c>
      <c r="AM25" s="441">
        <v>1.9763397582793396E-3</v>
      </c>
      <c r="AN25" s="441">
        <v>0</v>
      </c>
      <c r="AO25" s="441">
        <v>0</v>
      </c>
      <c r="AP25" s="443">
        <v>3.4282639203382804E-3</v>
      </c>
    </row>
    <row r="26" spans="2:42" ht="20.100000000000001" customHeight="1" x14ac:dyDescent="0.4">
      <c r="B26" s="11">
        <v>22</v>
      </c>
      <c r="C26" s="8" t="s">
        <v>849</v>
      </c>
      <c r="D26" s="441">
        <v>0</v>
      </c>
      <c r="E26" s="441">
        <v>0</v>
      </c>
      <c r="F26" s="441">
        <v>0</v>
      </c>
      <c r="G26" s="441">
        <v>0</v>
      </c>
      <c r="H26" s="441">
        <v>0</v>
      </c>
      <c r="I26" s="441">
        <v>0</v>
      </c>
      <c r="J26" s="441">
        <v>0</v>
      </c>
      <c r="K26" s="441">
        <v>0</v>
      </c>
      <c r="L26" s="441">
        <v>0</v>
      </c>
      <c r="M26" s="441">
        <v>0</v>
      </c>
      <c r="N26" s="441">
        <v>0</v>
      </c>
      <c r="O26" s="441">
        <v>0</v>
      </c>
      <c r="P26" s="441">
        <v>0</v>
      </c>
      <c r="Q26" s="711">
        <v>0</v>
      </c>
      <c r="R26" s="711">
        <v>0</v>
      </c>
      <c r="S26" s="711">
        <v>0</v>
      </c>
      <c r="T26" s="711">
        <v>0</v>
      </c>
      <c r="U26" s="711">
        <v>0</v>
      </c>
      <c r="V26" s="711">
        <v>0</v>
      </c>
      <c r="W26" s="711">
        <v>0</v>
      </c>
      <c r="X26" s="441">
        <v>0</v>
      </c>
      <c r="Y26" s="441">
        <v>0</v>
      </c>
      <c r="Z26" s="441">
        <v>0</v>
      </c>
      <c r="AA26" s="441">
        <v>0</v>
      </c>
      <c r="AB26" s="441">
        <v>0</v>
      </c>
      <c r="AC26" s="441">
        <v>0</v>
      </c>
      <c r="AD26" s="441">
        <v>0</v>
      </c>
      <c r="AE26" s="441">
        <v>0</v>
      </c>
      <c r="AF26" s="441">
        <v>0</v>
      </c>
      <c r="AG26" s="441">
        <v>0</v>
      </c>
      <c r="AH26" s="441">
        <v>0</v>
      </c>
      <c r="AI26" s="441">
        <v>0</v>
      </c>
      <c r="AJ26" s="441">
        <v>0</v>
      </c>
      <c r="AK26" s="441">
        <v>0</v>
      </c>
      <c r="AL26" s="441">
        <v>0</v>
      </c>
      <c r="AM26" s="441">
        <v>0</v>
      </c>
      <c r="AN26" s="441">
        <v>0</v>
      </c>
      <c r="AO26" s="441">
        <v>0</v>
      </c>
      <c r="AP26" s="443">
        <v>0</v>
      </c>
    </row>
    <row r="27" spans="2:42" ht="20.100000000000001" customHeight="1" x14ac:dyDescent="0.4">
      <c r="B27" s="11">
        <v>23</v>
      </c>
      <c r="C27" s="8" t="s">
        <v>21</v>
      </c>
      <c r="D27" s="441">
        <v>6.3536506569028643E-3</v>
      </c>
      <c r="E27" s="441">
        <v>8.1033107812620592E-3</v>
      </c>
      <c r="F27" s="441">
        <v>3.7871033776867964E-2</v>
      </c>
      <c r="G27" s="441">
        <v>6.6345371471490267E-3</v>
      </c>
      <c r="H27" s="441">
        <v>3.8219965254577041E-3</v>
      </c>
      <c r="I27" s="441">
        <v>2.4055595153243049E-2</v>
      </c>
      <c r="J27" s="441">
        <v>1.3002343144769859E-2</v>
      </c>
      <c r="K27" s="441">
        <v>2.2172356681092055E-2</v>
      </c>
      <c r="L27" s="441">
        <v>7.3430583944825961E-2</v>
      </c>
      <c r="M27" s="441">
        <v>2.3592074007406642E-2</v>
      </c>
      <c r="N27" s="441">
        <v>2.2935263508774967E-2</v>
      </c>
      <c r="O27" s="441">
        <v>7.6744508708824375E-3</v>
      </c>
      <c r="P27" s="441">
        <v>3.3917917945662041E-2</v>
      </c>
      <c r="Q27" s="711">
        <v>1.1236397526942414E-2</v>
      </c>
      <c r="R27" s="711">
        <v>4.4804304956716466E-2</v>
      </c>
      <c r="S27" s="711">
        <v>4.5044878319607663E-2</v>
      </c>
      <c r="T27" s="711">
        <v>2.0150974162894655E-2</v>
      </c>
      <c r="U27" s="711">
        <v>1.2221711159031581E-2</v>
      </c>
      <c r="V27" s="711">
        <v>1.8092592621936437E-2</v>
      </c>
      <c r="W27" s="711">
        <v>1.1582329130053066E-2</v>
      </c>
      <c r="X27" s="441">
        <v>3.3599821527557218E-3</v>
      </c>
      <c r="Y27" s="441">
        <v>3.0033599843809536E-3</v>
      </c>
      <c r="Z27" s="441">
        <v>7.9430171529998622E-2</v>
      </c>
      <c r="AA27" s="441">
        <v>3.9055889989983175E-2</v>
      </c>
      <c r="AB27" s="441">
        <v>7.352451670720779E-2</v>
      </c>
      <c r="AC27" s="441">
        <v>2.1516783192600381E-2</v>
      </c>
      <c r="AD27" s="441">
        <v>4.9638214231013788E-3</v>
      </c>
      <c r="AE27" s="441">
        <v>3.768979604404094E-3</v>
      </c>
      <c r="AF27" s="441">
        <v>9.8985056973412405E-3</v>
      </c>
      <c r="AG27" s="441">
        <v>6.4883142580282301E-3</v>
      </c>
      <c r="AH27" s="441">
        <v>1.1981707768278666E-2</v>
      </c>
      <c r="AI27" s="441">
        <v>2.0707742895169499E-2</v>
      </c>
      <c r="AJ27" s="441">
        <v>1.2516969690987872E-2</v>
      </c>
      <c r="AK27" s="441">
        <v>4.5589774668062365E-3</v>
      </c>
      <c r="AL27" s="441">
        <v>5.6729150216511086E-3</v>
      </c>
      <c r="AM27" s="441">
        <v>3.7590005467214166E-2</v>
      </c>
      <c r="AN27" s="441">
        <v>0</v>
      </c>
      <c r="AO27" s="441">
        <v>4.5323293980043134E-3</v>
      </c>
      <c r="AP27" s="443">
        <v>1.5000172278805677E-2</v>
      </c>
    </row>
    <row r="28" spans="2:42" ht="20.100000000000001" customHeight="1" x14ac:dyDescent="0.4">
      <c r="B28" s="11">
        <v>24</v>
      </c>
      <c r="C28" s="8" t="s">
        <v>850</v>
      </c>
      <c r="D28" s="441">
        <v>4.4870414243664296E-5</v>
      </c>
      <c r="E28" s="441">
        <v>1.0804414375016078E-3</v>
      </c>
      <c r="F28" s="441">
        <v>1.7214106262212711E-3</v>
      </c>
      <c r="G28" s="441">
        <v>1.8776991925893472E-4</v>
      </c>
      <c r="H28" s="441">
        <v>1.202726179339837E-4</v>
      </c>
      <c r="I28" s="441">
        <v>1.9155381325730578E-3</v>
      </c>
      <c r="J28" s="441">
        <v>1.7413609300691779E-3</v>
      </c>
      <c r="K28" s="441">
        <v>8.5483784794571777E-4</v>
      </c>
      <c r="L28" s="441">
        <v>1.963148684616855E-3</v>
      </c>
      <c r="M28" s="441">
        <v>5.3115363618926774E-4</v>
      </c>
      <c r="N28" s="441">
        <v>2.0433077342660974E-3</v>
      </c>
      <c r="O28" s="441">
        <v>3.3961412380591465E-4</v>
      </c>
      <c r="P28" s="441">
        <v>7.4141311954766876E-4</v>
      </c>
      <c r="Q28" s="711">
        <v>1.0107507121198199E-3</v>
      </c>
      <c r="R28" s="711">
        <v>1.2283164544269528E-3</v>
      </c>
      <c r="S28" s="711">
        <v>1.0086055334505412E-3</v>
      </c>
      <c r="T28" s="711">
        <v>6.1148753127723582E-4</v>
      </c>
      <c r="U28" s="711">
        <v>4.6891707037340134E-4</v>
      </c>
      <c r="V28" s="711">
        <v>1.0204615211531849E-3</v>
      </c>
      <c r="W28" s="711">
        <v>3.5739536473750863E-4</v>
      </c>
      <c r="X28" s="441">
        <v>8.8129283530212162E-4</v>
      </c>
      <c r="Y28" s="441">
        <v>5.3926647163851985E-4</v>
      </c>
      <c r="Z28" s="441">
        <v>6.2736217159120469E-4</v>
      </c>
      <c r="AA28" s="441">
        <v>9.7698075408209906E-2</v>
      </c>
      <c r="AB28" s="441">
        <v>9.7682755088977086E-3</v>
      </c>
      <c r="AC28" s="441">
        <v>2.1506612177146544E-3</v>
      </c>
      <c r="AD28" s="441">
        <v>1.220649868420442E-3</v>
      </c>
      <c r="AE28" s="441">
        <v>3.8417560393944441E-4</v>
      </c>
      <c r="AF28" s="441">
        <v>3.6482974611847805E-3</v>
      </c>
      <c r="AG28" s="441">
        <v>2.1718064957681961E-3</v>
      </c>
      <c r="AH28" s="441">
        <v>3.9149717082122646E-3</v>
      </c>
      <c r="AI28" s="441">
        <v>9.060304762175897E-3</v>
      </c>
      <c r="AJ28" s="441">
        <v>4.6496728988314803E-3</v>
      </c>
      <c r="AK28" s="441">
        <v>2.2037353313867003E-3</v>
      </c>
      <c r="AL28" s="441">
        <v>7.4129358615194357E-4</v>
      </c>
      <c r="AM28" s="441">
        <v>9.1535123942908317E-3</v>
      </c>
      <c r="AN28" s="441">
        <v>0</v>
      </c>
      <c r="AO28" s="441">
        <v>1.3767559730496971E-3</v>
      </c>
      <c r="AP28" s="443">
        <v>2.9659496701942884E-3</v>
      </c>
    </row>
    <row r="29" spans="2:42" ht="20.100000000000001" customHeight="1" x14ac:dyDescent="0.4">
      <c r="B29" s="11">
        <v>25</v>
      </c>
      <c r="C29" s="8" t="s">
        <v>863</v>
      </c>
      <c r="D29" s="441">
        <v>0</v>
      </c>
      <c r="E29" s="441">
        <v>6.1739510714377591E-4</v>
      </c>
      <c r="F29" s="441">
        <v>2.1401321298967152E-3</v>
      </c>
      <c r="G29" s="441">
        <v>1.2517994617262314E-4</v>
      </c>
      <c r="H29" s="441">
        <v>0</v>
      </c>
      <c r="I29" s="441">
        <v>1.9155381325730578E-3</v>
      </c>
      <c r="J29" s="441">
        <v>6.4671340248855316E-4</v>
      </c>
      <c r="K29" s="441">
        <v>2.671368274830368E-4</v>
      </c>
      <c r="L29" s="441">
        <v>1.8749172830610414E-4</v>
      </c>
      <c r="M29" s="441">
        <v>5.9017070687696419E-4</v>
      </c>
      <c r="N29" s="441">
        <v>2.0606239015056407E-3</v>
      </c>
      <c r="O29" s="441">
        <v>0</v>
      </c>
      <c r="P29" s="441">
        <v>1.5244008065466084E-4</v>
      </c>
      <c r="Q29" s="711">
        <v>5.2506530499730904E-5</v>
      </c>
      <c r="R29" s="711">
        <v>2.9329188809786425E-3</v>
      </c>
      <c r="S29" s="711">
        <v>1.6655871194596095E-4</v>
      </c>
      <c r="T29" s="711">
        <v>8.4343107762377352E-5</v>
      </c>
      <c r="U29" s="711">
        <v>2.6880596390831926E-5</v>
      </c>
      <c r="V29" s="711">
        <v>7.9386835729463613E-4</v>
      </c>
      <c r="W29" s="711">
        <v>7.9637010620857909E-5</v>
      </c>
      <c r="X29" s="441">
        <v>2.9035831578552994E-4</v>
      </c>
      <c r="Y29" s="441">
        <v>4.998252304281697E-3</v>
      </c>
      <c r="Z29" s="441">
        <v>8.2220148016668455E-3</v>
      </c>
      <c r="AA29" s="441">
        <v>2.1589660303227751E-3</v>
      </c>
      <c r="AB29" s="441">
        <v>0</v>
      </c>
      <c r="AC29" s="441">
        <v>1.3100267904547053E-3</v>
      </c>
      <c r="AD29" s="441">
        <v>3.0539452981773792E-3</v>
      </c>
      <c r="AE29" s="441">
        <v>1.189614802726877E-5</v>
      </c>
      <c r="AF29" s="441">
        <v>3.8502865329512895E-3</v>
      </c>
      <c r="AG29" s="441">
        <v>4.5672311330663467E-3</v>
      </c>
      <c r="AH29" s="441">
        <v>2.5323986601482915E-2</v>
      </c>
      <c r="AI29" s="441">
        <v>4.9204168831507751E-3</v>
      </c>
      <c r="AJ29" s="441">
        <v>3.5200051682971628E-3</v>
      </c>
      <c r="AK29" s="441">
        <v>4.1320037463500635E-5</v>
      </c>
      <c r="AL29" s="441">
        <v>3.3891827382433214E-4</v>
      </c>
      <c r="AM29" s="441">
        <v>1.8616445845498854E-2</v>
      </c>
      <c r="AN29" s="441">
        <v>0</v>
      </c>
      <c r="AO29" s="441">
        <v>1.4352376427013657E-2</v>
      </c>
      <c r="AP29" s="443">
        <v>4.0551002142721155E-3</v>
      </c>
    </row>
    <row r="30" spans="2:42" ht="20.100000000000001" customHeight="1" x14ac:dyDescent="0.4">
      <c r="B30" s="11">
        <v>26</v>
      </c>
      <c r="C30" s="8" t="s">
        <v>24</v>
      </c>
      <c r="D30" s="441">
        <v>7.3686194270945513E-2</v>
      </c>
      <c r="E30" s="441">
        <v>5.5514110050677849E-2</v>
      </c>
      <c r="F30" s="441">
        <v>5.1456220340560153E-2</v>
      </c>
      <c r="G30" s="441">
        <v>2.2282030418726919E-2</v>
      </c>
      <c r="H30" s="441">
        <v>5.4309768809301086E-2</v>
      </c>
      <c r="I30" s="441">
        <v>2.548111190306486E-2</v>
      </c>
      <c r="J30" s="441">
        <v>7.3557863149998029E-2</v>
      </c>
      <c r="K30" s="441">
        <v>8.1743869209809264E-2</v>
      </c>
      <c r="L30" s="441">
        <v>5.4177756863667777E-2</v>
      </c>
      <c r="M30" s="441">
        <v>6.9330303790371361E-2</v>
      </c>
      <c r="N30" s="441">
        <v>3.4311985385154849E-2</v>
      </c>
      <c r="O30" s="441">
        <v>1.0426567764407197E-2</v>
      </c>
      <c r="P30" s="441">
        <v>5.7144242961772188E-2</v>
      </c>
      <c r="Q30" s="711">
        <v>6.3191609456426143E-2</v>
      </c>
      <c r="R30" s="711">
        <v>3.6749222901834952E-2</v>
      </c>
      <c r="S30" s="711">
        <v>2.8583325622281854E-2</v>
      </c>
      <c r="T30" s="711">
        <v>4.5207905760634264E-2</v>
      </c>
      <c r="U30" s="711">
        <v>4.2390700508341948E-2</v>
      </c>
      <c r="V30" s="711">
        <v>4.2184358099596413E-2</v>
      </c>
      <c r="W30" s="711">
        <v>3.7610035040284671E-2</v>
      </c>
      <c r="X30" s="441">
        <v>6.418110865787191E-2</v>
      </c>
      <c r="Y30" s="441">
        <v>3.9423134452908258E-2</v>
      </c>
      <c r="Z30" s="441">
        <v>1.8637246951172862E-2</v>
      </c>
      <c r="AA30" s="441">
        <v>1.6688223910062531E-2</v>
      </c>
      <c r="AB30" s="441">
        <v>1.5836640635001922E-2</v>
      </c>
      <c r="AC30" s="441">
        <v>1.0836708415294766E-2</v>
      </c>
      <c r="AD30" s="441">
        <v>5.2608616952645286E-3</v>
      </c>
      <c r="AE30" s="441">
        <v>1.1693213737391833E-3</v>
      </c>
      <c r="AF30" s="441">
        <v>3.1371818151529285E-2</v>
      </c>
      <c r="AG30" s="441">
        <v>1.1352008836304744E-2</v>
      </c>
      <c r="AH30" s="441">
        <v>9.9827832015352055E-3</v>
      </c>
      <c r="AI30" s="441">
        <v>1.742904659212496E-2</v>
      </c>
      <c r="AJ30" s="441">
        <v>5.2192623153074012E-2</v>
      </c>
      <c r="AK30" s="441">
        <v>3.9997796264668616E-2</v>
      </c>
      <c r="AL30" s="441">
        <v>2.1384300872894831E-2</v>
      </c>
      <c r="AM30" s="441">
        <v>8.1575488268754284E-2</v>
      </c>
      <c r="AN30" s="441">
        <v>0.2268236035113963</v>
      </c>
      <c r="AO30" s="441">
        <v>1.0063720652557964E-2</v>
      </c>
      <c r="AP30" s="443">
        <v>3.2559008020323167E-2</v>
      </c>
    </row>
    <row r="31" spans="2:42" ht="20.100000000000001" customHeight="1" x14ac:dyDescent="0.4">
      <c r="B31" s="11">
        <v>27</v>
      </c>
      <c r="C31" s="8" t="s">
        <v>25</v>
      </c>
      <c r="D31" s="441">
        <v>7.170292196137555E-3</v>
      </c>
      <c r="E31" s="441">
        <v>4.3346281480719263E-3</v>
      </c>
      <c r="F31" s="441">
        <v>1.1026332930120033E-2</v>
      </c>
      <c r="G31" s="441">
        <v>7.9489265819615695E-3</v>
      </c>
      <c r="H31" s="441">
        <v>9.1006280903380993E-3</v>
      </c>
      <c r="I31" s="441">
        <v>5.0204918032786885E-2</v>
      </c>
      <c r="J31" s="441">
        <v>4.7189655853164744E-3</v>
      </c>
      <c r="K31" s="441">
        <v>1.6722765400438103E-2</v>
      </c>
      <c r="L31" s="441">
        <v>7.7717159537079245E-3</v>
      </c>
      <c r="M31" s="441">
        <v>9.3099429009841101E-3</v>
      </c>
      <c r="N31" s="441">
        <v>9.0996458843799512E-3</v>
      </c>
      <c r="O31" s="441">
        <v>3.1807761839383226E-3</v>
      </c>
      <c r="P31" s="441">
        <v>4.7741461623209691E-3</v>
      </c>
      <c r="Q31" s="711">
        <v>2.5557553720744017E-2</v>
      </c>
      <c r="R31" s="711">
        <v>1.0712256425682676E-2</v>
      </c>
      <c r="S31" s="711">
        <v>5.3622651984824654E-3</v>
      </c>
      <c r="T31" s="711">
        <v>1.2728780679805448E-2</v>
      </c>
      <c r="U31" s="711">
        <v>7.7834260216119999E-3</v>
      </c>
      <c r="V31" s="711">
        <v>7.2398892704175497E-3</v>
      </c>
      <c r="W31" s="711">
        <v>3.7662478925327677E-3</v>
      </c>
      <c r="X31" s="441">
        <v>1.039074054994376E-2</v>
      </c>
      <c r="Y31" s="441">
        <v>1.628663469380686E-2</v>
      </c>
      <c r="Z31" s="441">
        <v>1.569935580616039E-2</v>
      </c>
      <c r="AA31" s="441">
        <v>2.1638285664271058E-2</v>
      </c>
      <c r="AB31" s="441">
        <v>4.1505569069261297E-2</v>
      </c>
      <c r="AC31" s="441">
        <v>1.7254110615895671E-2</v>
      </c>
      <c r="AD31" s="441">
        <v>4.8904896059111011E-2</v>
      </c>
      <c r="AE31" s="441">
        <v>7.5876431211573697E-2</v>
      </c>
      <c r="AF31" s="441">
        <v>2.1434788765242886E-2</v>
      </c>
      <c r="AG31" s="441">
        <v>6.0647950505851337E-3</v>
      </c>
      <c r="AH31" s="441">
        <v>2.1628048088639381E-2</v>
      </c>
      <c r="AI31" s="441">
        <v>7.8776491130675731E-3</v>
      </c>
      <c r="AJ31" s="441">
        <v>8.5985749497302349E-3</v>
      </c>
      <c r="AK31" s="441">
        <v>2.3869208308082198E-2</v>
      </c>
      <c r="AL31" s="441">
        <v>1.111579827872783E-2</v>
      </c>
      <c r="AM31" s="441">
        <v>7.4447171589098141E-3</v>
      </c>
      <c r="AN31" s="441">
        <v>0</v>
      </c>
      <c r="AO31" s="441">
        <v>2.8509813955188419E-3</v>
      </c>
      <c r="AP31" s="443">
        <v>1.7952013635712895E-2</v>
      </c>
    </row>
    <row r="32" spans="2:42" ht="20.100000000000001" customHeight="1" x14ac:dyDescent="0.4">
      <c r="B32" s="11">
        <v>28</v>
      </c>
      <c r="C32" s="8" t="s">
        <v>26</v>
      </c>
      <c r="D32" s="441">
        <v>2.3332615406705434E-4</v>
      </c>
      <c r="E32" s="441">
        <v>0</v>
      </c>
      <c r="F32" s="441">
        <v>1.6330138643342328E-2</v>
      </c>
      <c r="G32" s="441">
        <v>9.3884959629467364E-4</v>
      </c>
      <c r="H32" s="441">
        <v>6.8154483495924093E-4</v>
      </c>
      <c r="I32" s="441">
        <v>6.4148253741981472E-3</v>
      </c>
      <c r="J32" s="441">
        <v>2.4697644465562852E-3</v>
      </c>
      <c r="K32" s="441">
        <v>4.6481807982048408E-3</v>
      </c>
      <c r="L32" s="441">
        <v>2.1653456465155949E-3</v>
      </c>
      <c r="M32" s="441">
        <v>4.8836625994068787E-3</v>
      </c>
      <c r="N32" s="441">
        <v>2.874483761764171E-3</v>
      </c>
      <c r="O32" s="441">
        <v>3.6860557339910249E-4</v>
      </c>
      <c r="P32" s="441">
        <v>2.7993542083855905E-3</v>
      </c>
      <c r="Q32" s="711">
        <v>1.3389165277431381E-3</v>
      </c>
      <c r="R32" s="711">
        <v>4.2698619606270265E-3</v>
      </c>
      <c r="S32" s="711">
        <v>1.512908300175812E-3</v>
      </c>
      <c r="T32" s="711">
        <v>4.378813011330091E-3</v>
      </c>
      <c r="U32" s="711">
        <v>2.4550944703626491E-3</v>
      </c>
      <c r="V32" s="711">
        <v>2.9425419950022741E-3</v>
      </c>
      <c r="W32" s="711">
        <v>9.2650863575973711E-4</v>
      </c>
      <c r="X32" s="441">
        <v>5.8974243258961305E-3</v>
      </c>
      <c r="Y32" s="441">
        <v>2.0995966129342077E-3</v>
      </c>
      <c r="Z32" s="441">
        <v>5.6003549951800227E-3</v>
      </c>
      <c r="AA32" s="441">
        <v>1.4879360479251558E-3</v>
      </c>
      <c r="AB32" s="441">
        <v>2.4068621175265649E-3</v>
      </c>
      <c r="AC32" s="441">
        <v>2.9307272479469806E-2</v>
      </c>
      <c r="AD32" s="441">
        <v>1.6030892188304967E-2</v>
      </c>
      <c r="AE32" s="441">
        <v>2.7439515085015471E-2</v>
      </c>
      <c r="AF32" s="441">
        <v>1.8587159325648032E-2</v>
      </c>
      <c r="AG32" s="441">
        <v>1.9219301633767696E-2</v>
      </c>
      <c r="AH32" s="441">
        <v>1.839089532285197E-3</v>
      </c>
      <c r="AI32" s="441">
        <v>6.9974781084152417E-3</v>
      </c>
      <c r="AJ32" s="441">
        <v>1.693963231513692E-2</v>
      </c>
      <c r="AK32" s="441">
        <v>2.0026444823976641E-2</v>
      </c>
      <c r="AL32" s="441">
        <v>8.0107300083287359E-3</v>
      </c>
      <c r="AM32" s="441">
        <v>1.4293856945106844E-2</v>
      </c>
      <c r="AN32" s="441">
        <v>0</v>
      </c>
      <c r="AO32" s="441">
        <v>3.3066510715547594E-2</v>
      </c>
      <c r="AP32" s="443">
        <v>1.16478459331719E-2</v>
      </c>
    </row>
    <row r="33" spans="2:56" ht="20.100000000000001" customHeight="1" x14ac:dyDescent="0.4">
      <c r="B33" s="11">
        <v>29</v>
      </c>
      <c r="C33" s="8" t="s">
        <v>27</v>
      </c>
      <c r="D33" s="441">
        <v>5.3027855553162466E-2</v>
      </c>
      <c r="E33" s="441">
        <v>6.7437553057392019E-2</v>
      </c>
      <c r="F33" s="441">
        <v>2.7449520796501349E-2</v>
      </c>
      <c r="G33" s="441">
        <v>6.0712273893722225E-2</v>
      </c>
      <c r="H33" s="441">
        <v>4.1828143792596549E-2</v>
      </c>
      <c r="I33" s="441">
        <v>0.26131503920171062</v>
      </c>
      <c r="J33" s="441">
        <v>3.5635950729969244E-2</v>
      </c>
      <c r="K33" s="441">
        <v>2.2920339798044559E-2</v>
      </c>
      <c r="L33" s="441">
        <v>3.4402893989971033E-2</v>
      </c>
      <c r="M33" s="441">
        <v>3.3049559585109994E-2</v>
      </c>
      <c r="N33" s="441">
        <v>2.5195023333535356E-2</v>
      </c>
      <c r="O33" s="441">
        <v>1.8927274948695488E-2</v>
      </c>
      <c r="P33" s="441">
        <v>1.7890922193197014E-2</v>
      </c>
      <c r="Q33" s="711">
        <v>0.1547104921174571</v>
      </c>
      <c r="R33" s="711">
        <v>7.7651325244827707E-2</v>
      </c>
      <c r="S33" s="711">
        <v>2.1240862403997408E-2</v>
      </c>
      <c r="T33" s="711">
        <v>2.8423627315921168E-2</v>
      </c>
      <c r="U33" s="711">
        <v>1.9249493748767974E-2</v>
      </c>
      <c r="V33" s="711">
        <v>2.0810126020659594E-2</v>
      </c>
      <c r="W33" s="711">
        <v>1.6395512357333209E-2</v>
      </c>
      <c r="X33" s="441">
        <v>4.3081170050348644E-2</v>
      </c>
      <c r="Y33" s="441">
        <v>4.4487515784368985E-2</v>
      </c>
      <c r="Z33" s="441">
        <v>4.0564319924104482E-2</v>
      </c>
      <c r="AA33" s="441">
        <v>1.8331761113326267E-2</v>
      </c>
      <c r="AB33" s="441">
        <v>6.0734861093329921E-2</v>
      </c>
      <c r="AC33" s="441">
        <v>5.446273645068176E-2</v>
      </c>
      <c r="AD33" s="441">
        <v>3.5306021099141834E-2</v>
      </c>
      <c r="AE33" s="441">
        <v>2.4464078531371541E-3</v>
      </c>
      <c r="AF33" s="441">
        <v>8.3176809155727324E-2</v>
      </c>
      <c r="AG33" s="441">
        <v>2.7025607665358841E-2</v>
      </c>
      <c r="AH33" s="441">
        <v>3.5465618201461206E-2</v>
      </c>
      <c r="AI33" s="441">
        <v>2.6342260782094808E-2</v>
      </c>
      <c r="AJ33" s="441">
        <v>1.565383894114512E-2</v>
      </c>
      <c r="AK33" s="441">
        <v>3.8937248636438763E-2</v>
      </c>
      <c r="AL33" s="441">
        <v>1.7006486318878831E-2</v>
      </c>
      <c r="AM33" s="441">
        <v>3.9660567427035956E-2</v>
      </c>
      <c r="AN33" s="441">
        <v>5.0742038341928121E-2</v>
      </c>
      <c r="AO33" s="441">
        <v>9.4545365936864162E-2</v>
      </c>
      <c r="AP33" s="443">
        <v>3.4891882262022403E-2</v>
      </c>
    </row>
    <row r="34" spans="2:56" ht="20.100000000000001" customHeight="1" x14ac:dyDescent="0.4">
      <c r="B34" s="11">
        <v>30</v>
      </c>
      <c r="C34" s="8" t="s">
        <v>28</v>
      </c>
      <c r="D34" s="441">
        <v>2.1089094694522218E-3</v>
      </c>
      <c r="E34" s="441">
        <v>3.3699482931597766E-3</v>
      </c>
      <c r="F34" s="441">
        <v>1.0142365311249651E-2</v>
      </c>
      <c r="G34" s="441">
        <v>1.5021593540714777E-3</v>
      </c>
      <c r="H34" s="441">
        <v>5.3989041828143795E-3</v>
      </c>
      <c r="I34" s="441">
        <v>3.875623663578047E-3</v>
      </c>
      <c r="J34" s="441">
        <v>4.4929562699204751E-3</v>
      </c>
      <c r="K34" s="441">
        <v>5.9838649356200244E-3</v>
      </c>
      <c r="L34" s="441">
        <v>6.7754363778068614E-3</v>
      </c>
      <c r="M34" s="441">
        <v>7.3623795682901281E-3</v>
      </c>
      <c r="N34" s="441">
        <v>9.8875314937791666E-3</v>
      </c>
      <c r="O34" s="441">
        <v>7.5170687159479893E-4</v>
      </c>
      <c r="P34" s="441">
        <v>7.0053146155391877E-3</v>
      </c>
      <c r="Q34" s="711">
        <v>7.0883816174636717E-3</v>
      </c>
      <c r="R34" s="711">
        <v>5.8240582907182724E-3</v>
      </c>
      <c r="S34" s="711">
        <v>3.2710280373831778E-3</v>
      </c>
      <c r="T34" s="711">
        <v>5.8688745817987572E-3</v>
      </c>
      <c r="U34" s="711">
        <v>1.0026462453780308E-2</v>
      </c>
      <c r="V34" s="711">
        <v>1.2866688744974941E-2</v>
      </c>
      <c r="W34" s="711">
        <v>2.7814682733919151E-3</v>
      </c>
      <c r="X34" s="441">
        <v>9.0590091543761089E-3</v>
      </c>
      <c r="Y34" s="441">
        <v>9.7430100043771114E-3</v>
      </c>
      <c r="Z34" s="441">
        <v>1.0568247313308748E-2</v>
      </c>
      <c r="AA34" s="441">
        <v>3.6994174681747011E-2</v>
      </c>
      <c r="AB34" s="441">
        <v>9.6530533862501603E-3</v>
      </c>
      <c r="AC34" s="441">
        <v>3.7017919295026576E-2</v>
      </c>
      <c r="AD34" s="441">
        <v>5.7748806037343531E-2</v>
      </c>
      <c r="AE34" s="441">
        <v>3.0426148013273304E-3</v>
      </c>
      <c r="AF34" s="441">
        <v>1.0304566202438862E-2</v>
      </c>
      <c r="AG34" s="441">
        <v>0.18961463140276338</v>
      </c>
      <c r="AH34" s="441">
        <v>3.0838295290292982E-2</v>
      </c>
      <c r="AI34" s="441">
        <v>2.6249736067320034E-2</v>
      </c>
      <c r="AJ34" s="441">
        <v>1.2979962978482477E-2</v>
      </c>
      <c r="AK34" s="441">
        <v>7.3411933226819465E-2</v>
      </c>
      <c r="AL34" s="441">
        <v>5.0361092182164967E-2</v>
      </c>
      <c r="AM34" s="441">
        <v>1.978549908685891E-2</v>
      </c>
      <c r="AN34" s="441">
        <v>0</v>
      </c>
      <c r="AO34" s="441">
        <v>7.5551006981249308E-2</v>
      </c>
      <c r="AP34" s="443">
        <v>2.5007800323412006E-2</v>
      </c>
    </row>
    <row r="35" spans="2:56" ht="20.100000000000001" customHeight="1" x14ac:dyDescent="0.4">
      <c r="B35" s="11">
        <v>31</v>
      </c>
      <c r="C35" s="8" t="s">
        <v>29</v>
      </c>
      <c r="D35" s="441">
        <v>0</v>
      </c>
      <c r="E35" s="441">
        <v>0</v>
      </c>
      <c r="F35" s="441">
        <v>0</v>
      </c>
      <c r="G35" s="441">
        <v>0</v>
      </c>
      <c r="H35" s="441">
        <v>0</v>
      </c>
      <c r="I35" s="441">
        <v>0</v>
      </c>
      <c r="J35" s="441">
        <v>0</v>
      </c>
      <c r="K35" s="441">
        <v>0</v>
      </c>
      <c r="L35" s="441">
        <v>0</v>
      </c>
      <c r="M35" s="441">
        <v>0</v>
      </c>
      <c r="N35" s="441">
        <v>0</v>
      </c>
      <c r="O35" s="441">
        <v>0</v>
      </c>
      <c r="P35" s="441">
        <v>0</v>
      </c>
      <c r="Q35" s="711">
        <v>0</v>
      </c>
      <c r="R35" s="711">
        <v>0</v>
      </c>
      <c r="S35" s="711">
        <v>0</v>
      </c>
      <c r="T35" s="711">
        <v>0</v>
      </c>
      <c r="U35" s="711">
        <v>0</v>
      </c>
      <c r="V35" s="711">
        <v>0</v>
      </c>
      <c r="W35" s="711">
        <v>0</v>
      </c>
      <c r="X35" s="441">
        <v>0</v>
      </c>
      <c r="Y35" s="441">
        <v>0</v>
      </c>
      <c r="Z35" s="441">
        <v>0</v>
      </c>
      <c r="AA35" s="441">
        <v>0</v>
      </c>
      <c r="AB35" s="441">
        <v>0</v>
      </c>
      <c r="AC35" s="441">
        <v>0</v>
      </c>
      <c r="AD35" s="441">
        <v>0</v>
      </c>
      <c r="AE35" s="441">
        <v>0</v>
      </c>
      <c r="AF35" s="441">
        <v>0</v>
      </c>
      <c r="AG35" s="441">
        <v>0</v>
      </c>
      <c r="AH35" s="441">
        <v>0</v>
      </c>
      <c r="AI35" s="441">
        <v>0</v>
      </c>
      <c r="AJ35" s="441">
        <v>0</v>
      </c>
      <c r="AK35" s="441">
        <v>0</v>
      </c>
      <c r="AL35" s="441">
        <v>0</v>
      </c>
      <c r="AM35" s="441">
        <v>0</v>
      </c>
      <c r="AN35" s="441">
        <v>0</v>
      </c>
      <c r="AO35" s="441">
        <v>0.2465977070312024</v>
      </c>
      <c r="AP35" s="443">
        <v>1.1376584100807777E-3</v>
      </c>
    </row>
    <row r="36" spans="2:56" ht="20.100000000000001" customHeight="1" x14ac:dyDescent="0.4">
      <c r="B36" s="11">
        <v>32</v>
      </c>
      <c r="C36" s="8" t="s">
        <v>30</v>
      </c>
      <c r="D36" s="441">
        <v>0</v>
      </c>
      <c r="E36" s="441">
        <v>0</v>
      </c>
      <c r="F36" s="441">
        <v>3.2567228063645667E-4</v>
      </c>
      <c r="G36" s="441">
        <v>1.2517994617262314E-4</v>
      </c>
      <c r="H36" s="441">
        <v>0</v>
      </c>
      <c r="I36" s="441">
        <v>4.4547398431931578E-5</v>
      </c>
      <c r="J36" s="441">
        <v>3.1178393509448144E-4</v>
      </c>
      <c r="K36" s="441">
        <v>0</v>
      </c>
      <c r="L36" s="441">
        <v>2.0587327029689866E-4</v>
      </c>
      <c r="M36" s="441">
        <v>1.4754267671924103E-5</v>
      </c>
      <c r="N36" s="441">
        <v>3.4632334479086399E-4</v>
      </c>
      <c r="O36" s="441">
        <v>6.2124534842545364E-6</v>
      </c>
      <c r="P36" s="441">
        <v>7.6220040327330422E-5</v>
      </c>
      <c r="Q36" s="711">
        <v>6.5633163124663625E-5</v>
      </c>
      <c r="R36" s="711">
        <v>3.0081219292088637E-4</v>
      </c>
      <c r="S36" s="711">
        <v>6.9399463310817057E-5</v>
      </c>
      <c r="T36" s="711">
        <v>3.5845820799010374E-4</v>
      </c>
      <c r="U36" s="711">
        <v>2.9867329323146581E-4</v>
      </c>
      <c r="V36" s="711">
        <v>1.4625558758142696E-3</v>
      </c>
      <c r="W36" s="711">
        <v>2.2337210296094291E-4</v>
      </c>
      <c r="X36" s="441">
        <v>1.4986235653446705E-4</v>
      </c>
      <c r="Y36" s="441">
        <v>1.3225805435806035E-4</v>
      </c>
      <c r="Z36" s="441">
        <v>5.1005054600910952E-4</v>
      </c>
      <c r="AA36" s="441">
        <v>1.1670086650393379E-4</v>
      </c>
      <c r="AB36" s="441">
        <v>1.4082703879144797E-4</v>
      </c>
      <c r="AC36" s="441">
        <v>2.0698016448566191E-4</v>
      </c>
      <c r="AD36" s="441">
        <v>2.0885644136471441E-4</v>
      </c>
      <c r="AE36" s="441">
        <v>6.9977341336875121E-7</v>
      </c>
      <c r="AF36" s="441">
        <v>7.9754447924301991E-4</v>
      </c>
      <c r="AG36" s="441">
        <v>3.8862122474978486E-3</v>
      </c>
      <c r="AH36" s="441">
        <v>1.4799540227616929E-4</v>
      </c>
      <c r="AI36" s="441">
        <v>0</v>
      </c>
      <c r="AJ36" s="441">
        <v>9.0624655110378141E-5</v>
      </c>
      <c r="AK36" s="441">
        <v>0</v>
      </c>
      <c r="AL36" s="441">
        <v>4.4636257765374814E-4</v>
      </c>
      <c r="AM36" s="441">
        <v>4.362138960298719E-4</v>
      </c>
      <c r="AN36" s="441">
        <v>0</v>
      </c>
      <c r="AO36" s="441">
        <v>1.5838785530660233E-4</v>
      </c>
      <c r="AP36" s="443">
        <v>3.8660150911737102E-4</v>
      </c>
    </row>
    <row r="37" spans="2:56" ht="20.100000000000001" customHeight="1" x14ac:dyDescent="0.4">
      <c r="B37" s="11">
        <v>33</v>
      </c>
      <c r="C37" s="8" t="s">
        <v>31</v>
      </c>
      <c r="D37" s="441">
        <v>0</v>
      </c>
      <c r="E37" s="441">
        <v>0</v>
      </c>
      <c r="F37" s="441">
        <v>4.0011165906764677E-3</v>
      </c>
      <c r="G37" s="441">
        <v>0</v>
      </c>
      <c r="H37" s="441">
        <v>0</v>
      </c>
      <c r="I37" s="441">
        <v>0</v>
      </c>
      <c r="J37" s="441">
        <v>0</v>
      </c>
      <c r="K37" s="441">
        <v>0</v>
      </c>
      <c r="L37" s="441">
        <v>0</v>
      </c>
      <c r="M37" s="441">
        <v>2.9508535343848207E-5</v>
      </c>
      <c r="N37" s="441">
        <v>8.6580836197715997E-6</v>
      </c>
      <c r="O37" s="441">
        <v>0</v>
      </c>
      <c r="P37" s="441">
        <v>0</v>
      </c>
      <c r="Q37" s="711">
        <v>0</v>
      </c>
      <c r="R37" s="711">
        <v>0</v>
      </c>
      <c r="S37" s="711">
        <v>0</v>
      </c>
      <c r="T37" s="711">
        <v>0</v>
      </c>
      <c r="U37" s="711">
        <v>0</v>
      </c>
      <c r="V37" s="711">
        <v>0</v>
      </c>
      <c r="W37" s="711">
        <v>0</v>
      </c>
      <c r="X37" s="441">
        <v>8.5149066212765382E-7</v>
      </c>
      <c r="Y37" s="441">
        <v>7.8725032355988303E-7</v>
      </c>
      <c r="Z37" s="441">
        <v>1.5301516380273286E-5</v>
      </c>
      <c r="AA37" s="441">
        <v>3.2092738288581793E-4</v>
      </c>
      <c r="AB37" s="441">
        <v>0</v>
      </c>
      <c r="AC37" s="441">
        <v>2.5427538634602201E-5</v>
      </c>
      <c r="AD37" s="441">
        <v>1.531613903341239E-4</v>
      </c>
      <c r="AE37" s="441">
        <v>6.2979607203187609E-6</v>
      </c>
      <c r="AF37" s="441">
        <v>9.1415672686079828E-4</v>
      </c>
      <c r="AG37" s="441">
        <v>6.9287742337690499E-4</v>
      </c>
      <c r="AH37" s="441">
        <v>2.9599080455233857E-5</v>
      </c>
      <c r="AI37" s="441">
        <v>1.897942867174841E-5</v>
      </c>
      <c r="AJ37" s="441">
        <v>1.6178744121734933E-2</v>
      </c>
      <c r="AK37" s="441">
        <v>1.3773345821166877E-5</v>
      </c>
      <c r="AL37" s="441">
        <v>3.5334032802962289E-5</v>
      </c>
      <c r="AM37" s="441">
        <v>7.7936882757337112E-5</v>
      </c>
      <c r="AN37" s="441">
        <v>0</v>
      </c>
      <c r="AO37" s="441">
        <v>2.4367362354861897E-3</v>
      </c>
      <c r="AP37" s="443">
        <v>1.1204024253033667E-3</v>
      </c>
    </row>
    <row r="38" spans="2:56" ht="20.100000000000001" customHeight="1" x14ac:dyDescent="0.4">
      <c r="B38" s="11">
        <v>34</v>
      </c>
      <c r="C38" s="8" t="s">
        <v>32</v>
      </c>
      <c r="D38" s="441">
        <v>8.9740828487328595E-6</v>
      </c>
      <c r="E38" s="441">
        <v>0</v>
      </c>
      <c r="F38" s="441">
        <v>9.3049223038987623E-4</v>
      </c>
      <c r="G38" s="441">
        <v>6.2589973086311568E-5</v>
      </c>
      <c r="H38" s="441">
        <v>7.8444474141387138E-3</v>
      </c>
      <c r="I38" s="441">
        <v>2.2273699215965789E-3</v>
      </c>
      <c r="J38" s="441">
        <v>8.1826264188551679E-4</v>
      </c>
      <c r="K38" s="441">
        <v>9.0826521344232513E-4</v>
      </c>
      <c r="L38" s="441">
        <v>1.04039527667897E-3</v>
      </c>
      <c r="M38" s="441">
        <v>6.4918777756466063E-4</v>
      </c>
      <c r="N38" s="441">
        <v>1.3766352955436843E-3</v>
      </c>
      <c r="O38" s="441">
        <v>1.5324051927827857E-4</v>
      </c>
      <c r="P38" s="441">
        <v>1.0255059971313548E-3</v>
      </c>
      <c r="Q38" s="711">
        <v>1.1420170383691472E-3</v>
      </c>
      <c r="R38" s="711">
        <v>1.3452989738961863E-3</v>
      </c>
      <c r="S38" s="711">
        <v>5.7370223003608777E-4</v>
      </c>
      <c r="T38" s="711">
        <v>6.8880204672608174E-4</v>
      </c>
      <c r="U38" s="711">
        <v>1.8099601569826829E-3</v>
      </c>
      <c r="V38" s="711">
        <v>7.3207022169685004E-4</v>
      </c>
      <c r="W38" s="711">
        <v>1.8452478070686586E-4</v>
      </c>
      <c r="X38" s="441">
        <v>1.1784630763846729E-3</v>
      </c>
      <c r="Y38" s="441">
        <v>1.1588324762801477E-3</v>
      </c>
      <c r="Z38" s="441">
        <v>1.5301516380273284E-3</v>
      </c>
      <c r="AA38" s="441">
        <v>9.9779240860863386E-3</v>
      </c>
      <c r="AB38" s="441">
        <v>1.9715785430802716E-3</v>
      </c>
      <c r="AC38" s="441">
        <v>5.5889729918855635E-4</v>
      </c>
      <c r="AD38" s="441">
        <v>2.8961426535907063E-3</v>
      </c>
      <c r="AE38" s="441">
        <v>2.8900641972129425E-4</v>
      </c>
      <c r="AF38" s="441">
        <v>1.2285933231158792E-3</v>
      </c>
      <c r="AG38" s="441">
        <v>1.443353458966071E-3</v>
      </c>
      <c r="AH38" s="441">
        <v>2.9599080455233856E-6</v>
      </c>
      <c r="AI38" s="441">
        <v>1.7105210090413254E-3</v>
      </c>
      <c r="AJ38" s="441">
        <v>9.7174753945088632E-4</v>
      </c>
      <c r="AK38" s="441">
        <v>0</v>
      </c>
      <c r="AL38" s="441">
        <v>2.0183664860304379E-3</v>
      </c>
      <c r="AM38" s="441">
        <v>2.4160433654774505E-3</v>
      </c>
      <c r="AN38" s="441">
        <v>0</v>
      </c>
      <c r="AO38" s="441">
        <v>4.8125540650852247E-3</v>
      </c>
      <c r="AP38" s="443">
        <v>1.1548019780192478E-3</v>
      </c>
    </row>
    <row r="39" spans="2:56" ht="20.100000000000001" customHeight="1" x14ac:dyDescent="0.4">
      <c r="B39" s="11">
        <v>35</v>
      </c>
      <c r="C39" s="8" t="s">
        <v>33</v>
      </c>
      <c r="D39" s="441">
        <v>3.1902864527245313E-2</v>
      </c>
      <c r="E39" s="441">
        <v>1.0225606462068788E-2</v>
      </c>
      <c r="F39" s="441">
        <v>4.6152414627337865E-2</v>
      </c>
      <c r="G39" s="441">
        <v>2.4347499530575203E-2</v>
      </c>
      <c r="H39" s="441">
        <v>1.2094079914472805E-2</v>
      </c>
      <c r="I39" s="441">
        <v>3.2920527441197431E-2</v>
      </c>
      <c r="J39" s="441">
        <v>2.8343746553698316E-2</v>
      </c>
      <c r="K39" s="441">
        <v>4.8618902601912699E-2</v>
      </c>
      <c r="L39" s="441">
        <v>1.8069055776951018E-2</v>
      </c>
      <c r="M39" s="441">
        <v>4.1267686678371718E-2</v>
      </c>
      <c r="N39" s="441">
        <v>3.2995956674949568E-2</v>
      </c>
      <c r="O39" s="441">
        <v>4.7877308185321626E-3</v>
      </c>
      <c r="P39" s="441">
        <v>3.7236954247188522E-2</v>
      </c>
      <c r="Q39" s="711">
        <v>3.361730615245271E-2</v>
      </c>
      <c r="R39" s="711">
        <v>5.3235402252749087E-2</v>
      </c>
      <c r="S39" s="711">
        <v>1.2579809382807439E-2</v>
      </c>
      <c r="T39" s="711">
        <v>2.6842194045376591E-2</v>
      </c>
      <c r="U39" s="711">
        <v>3.5557055559206005E-2</v>
      </c>
      <c r="V39" s="711">
        <v>3.9051667995062489E-2</v>
      </c>
      <c r="W39" s="711">
        <v>2.5283779689066033E-2</v>
      </c>
      <c r="X39" s="441">
        <v>6.8422383645929744E-2</v>
      </c>
      <c r="Y39" s="441">
        <v>0.13510160252675865</v>
      </c>
      <c r="Z39" s="441">
        <v>5.5269077165547104E-2</v>
      </c>
      <c r="AA39" s="441">
        <v>0.12338199111128401</v>
      </c>
      <c r="AB39" s="441">
        <v>5.8417616182307001E-2</v>
      </c>
      <c r="AC39" s="441">
        <v>8.3661179064795477E-2</v>
      </c>
      <c r="AD39" s="441">
        <v>0.11521449556528156</v>
      </c>
      <c r="AE39" s="441">
        <v>2.5121165766524799E-2</v>
      </c>
      <c r="AF39" s="441">
        <v>0.1287930215899247</v>
      </c>
      <c r="AG39" s="441">
        <v>0.14918040562975612</v>
      </c>
      <c r="AH39" s="441">
        <v>9.2361957288526905E-2</v>
      </c>
      <c r="AI39" s="441">
        <v>6.9910725512385266E-2</v>
      </c>
      <c r="AJ39" s="441">
        <v>4.7153533419411801E-2</v>
      </c>
      <c r="AK39" s="441">
        <v>8.2998181918351607E-2</v>
      </c>
      <c r="AL39" s="441">
        <v>0.1377991224180016</v>
      </c>
      <c r="AM39" s="441">
        <v>3.5228634243372456E-2</v>
      </c>
      <c r="AN39" s="441">
        <v>0</v>
      </c>
      <c r="AO39" s="441">
        <v>3.9925923218441219E-2</v>
      </c>
      <c r="AP39" s="443">
        <v>7.2565181953117799E-2</v>
      </c>
    </row>
    <row r="40" spans="2:56" ht="20.100000000000001" customHeight="1" x14ac:dyDescent="0.4">
      <c r="B40" s="11">
        <v>36</v>
      </c>
      <c r="C40" s="8" t="s">
        <v>34</v>
      </c>
      <c r="D40" s="441">
        <v>0</v>
      </c>
      <c r="E40" s="441">
        <v>0</v>
      </c>
      <c r="F40" s="441">
        <v>1.1165906764678516E-3</v>
      </c>
      <c r="G40" s="441">
        <v>1.2517994617262314E-4</v>
      </c>
      <c r="H40" s="441">
        <v>9.4881731925698252E-4</v>
      </c>
      <c r="I40" s="441">
        <v>8.9094796863863155E-5</v>
      </c>
      <c r="J40" s="441">
        <v>1.3478868809761423E-4</v>
      </c>
      <c r="K40" s="441">
        <v>1.6028209648982208E-4</v>
      </c>
      <c r="L40" s="441">
        <v>6.9849859565019194E-5</v>
      </c>
      <c r="M40" s="441">
        <v>1.4754267671924105E-4</v>
      </c>
      <c r="N40" s="441">
        <v>3.4632334479086399E-5</v>
      </c>
      <c r="O40" s="441">
        <v>1.6566542624678765E-5</v>
      </c>
      <c r="P40" s="441">
        <v>9.0078229477754142E-5</v>
      </c>
      <c r="Q40" s="711">
        <v>4.3317887662277995E-4</v>
      </c>
      <c r="R40" s="711">
        <v>3.3423576991209601E-5</v>
      </c>
      <c r="S40" s="711">
        <v>5.0892939761265849E-5</v>
      </c>
      <c r="T40" s="711">
        <v>7.7314515448845904E-5</v>
      </c>
      <c r="U40" s="711">
        <v>5.9734658646293167E-5</v>
      </c>
      <c r="V40" s="711">
        <v>1.6162589310190196E-4</v>
      </c>
      <c r="W40" s="711">
        <v>8.5464108958969458E-5</v>
      </c>
      <c r="X40" s="441">
        <v>1.7455558573616902E-4</v>
      </c>
      <c r="Y40" s="441">
        <v>4.1488092051605836E-4</v>
      </c>
      <c r="Z40" s="441">
        <v>6.6306570981184234E-5</v>
      </c>
      <c r="AA40" s="441">
        <v>2.5285187742518986E-4</v>
      </c>
      <c r="AB40" s="441">
        <v>5.1209832287799257E-5</v>
      </c>
      <c r="AC40" s="441">
        <v>8.4978834116840557E-4</v>
      </c>
      <c r="AD40" s="441">
        <v>1.9957393285961598E-4</v>
      </c>
      <c r="AE40" s="441">
        <v>4.9823867031855091E-4</v>
      </c>
      <c r="AF40" s="441">
        <v>4.6228426734190711E-4</v>
      </c>
      <c r="AG40" s="441">
        <v>1.2526004079337006E-2</v>
      </c>
      <c r="AH40" s="441">
        <v>5.0713091179967348E-4</v>
      </c>
      <c r="AI40" s="441">
        <v>2.7532033716955034E-3</v>
      </c>
      <c r="AJ40" s="441">
        <v>1.1643922270964129E-2</v>
      </c>
      <c r="AK40" s="441">
        <v>2.6169357060217067E-3</v>
      </c>
      <c r="AL40" s="441">
        <v>1.2590453321218809E-3</v>
      </c>
      <c r="AM40" s="441">
        <v>1.508951109146533E-2</v>
      </c>
      <c r="AN40" s="441">
        <v>0</v>
      </c>
      <c r="AO40" s="441">
        <v>1.66916432130804E-3</v>
      </c>
      <c r="AP40" s="443">
        <v>2.3843049455146495E-3</v>
      </c>
    </row>
    <row r="41" spans="2:56" ht="20.100000000000001" customHeight="1" x14ac:dyDescent="0.4">
      <c r="B41" s="11">
        <v>37</v>
      </c>
      <c r="C41" s="8" t="s">
        <v>851</v>
      </c>
      <c r="D41" s="441">
        <v>1.5255940842845862E-4</v>
      </c>
      <c r="E41" s="441">
        <v>7.7174388392971987E-4</v>
      </c>
      <c r="F41" s="441">
        <v>2.3262305759746906E-3</v>
      </c>
      <c r="G41" s="441">
        <v>1.8776991925893473E-3</v>
      </c>
      <c r="H41" s="441">
        <v>1.1626353066951757E-3</v>
      </c>
      <c r="I41" s="441">
        <v>6.2366357804704209E-4</v>
      </c>
      <c r="J41" s="441">
        <v>6.5352091198843268E-4</v>
      </c>
      <c r="K41" s="441">
        <v>1.2822567719185766E-3</v>
      </c>
      <c r="L41" s="441">
        <v>8.0511153919680012E-4</v>
      </c>
      <c r="M41" s="441">
        <v>9.590273986750668E-4</v>
      </c>
      <c r="N41" s="441">
        <v>5.8009160252469715E-4</v>
      </c>
      <c r="O41" s="441">
        <v>2.6920631765102993E-5</v>
      </c>
      <c r="P41" s="441">
        <v>2.0787283725635572E-4</v>
      </c>
      <c r="Q41" s="711">
        <v>8.0072459012089632E-4</v>
      </c>
      <c r="R41" s="711">
        <v>8.5230121327584476E-4</v>
      </c>
      <c r="S41" s="711">
        <v>2.5446469880632924E-4</v>
      </c>
      <c r="T41" s="711">
        <v>3.7954398493069807E-4</v>
      </c>
      <c r="U41" s="711">
        <v>8.2433828931884566E-4</v>
      </c>
      <c r="V41" s="711">
        <v>7.9386835729463613E-4</v>
      </c>
      <c r="W41" s="711">
        <v>2.9329728301828153E-4</v>
      </c>
      <c r="X41" s="441">
        <v>4.8364669608850732E-4</v>
      </c>
      <c r="Y41" s="441">
        <v>1.3973693243187924E-3</v>
      </c>
      <c r="Z41" s="441">
        <v>3.5703538220637668E-5</v>
      </c>
      <c r="AA41" s="441">
        <v>8.071809933188754E-4</v>
      </c>
      <c r="AB41" s="441">
        <v>3.1109973114838048E-3</v>
      </c>
      <c r="AC41" s="441">
        <v>1.9711427949543627E-3</v>
      </c>
      <c r="AD41" s="441">
        <v>3.4762994351593573E-3</v>
      </c>
      <c r="AE41" s="441">
        <v>2.8620732606781925E-4</v>
      </c>
      <c r="AF41" s="441">
        <v>1.6211184780435797E-3</v>
      </c>
      <c r="AG41" s="441">
        <v>1.9600468920466479E-3</v>
      </c>
      <c r="AH41" s="441">
        <v>2.6866098693200599E-3</v>
      </c>
      <c r="AI41" s="441">
        <v>3.5147529471494083E-3</v>
      </c>
      <c r="AJ41" s="441">
        <v>2.2019099370382965E-3</v>
      </c>
      <c r="AK41" s="441">
        <v>5.1512313371164121E-3</v>
      </c>
      <c r="AL41" s="441">
        <v>1.3801905874463228E-3</v>
      </c>
      <c r="AM41" s="441">
        <v>1.6773878348668675E-3</v>
      </c>
      <c r="AN41" s="441">
        <v>0</v>
      </c>
      <c r="AO41" s="441">
        <v>4.8734724709723796E-5</v>
      </c>
      <c r="AP41" s="443">
        <v>1.4278624798064227E-3</v>
      </c>
    </row>
    <row r="42" spans="2:56" ht="20.100000000000001" customHeight="1" x14ac:dyDescent="0.4">
      <c r="B42" s="11">
        <v>38</v>
      </c>
      <c r="C42" s="8" t="s">
        <v>852</v>
      </c>
      <c r="D42" s="441">
        <v>6.7305621365496447E-3</v>
      </c>
      <c r="E42" s="441">
        <v>1.4148637872044863E-4</v>
      </c>
      <c r="F42" s="441">
        <v>4.6524611519493811E-4</v>
      </c>
      <c r="G42" s="441">
        <v>3.9431683044376291E-3</v>
      </c>
      <c r="H42" s="441">
        <v>8.0048109047173594E-3</v>
      </c>
      <c r="I42" s="441">
        <v>1.1983250178189594E-2</v>
      </c>
      <c r="J42" s="441">
        <v>7.9511710958592649E-3</v>
      </c>
      <c r="K42" s="441">
        <v>3.4727787572794784E-3</v>
      </c>
      <c r="L42" s="441">
        <v>4.0623207799655899E-3</v>
      </c>
      <c r="M42" s="441">
        <v>1.9770718680378299E-3</v>
      </c>
      <c r="N42" s="441">
        <v>2.8831418453839426E-3</v>
      </c>
      <c r="O42" s="441">
        <v>4.0588029430462972E-4</v>
      </c>
      <c r="P42" s="441">
        <v>3.0072270456419459E-3</v>
      </c>
      <c r="Q42" s="711">
        <v>1.4964361192423307E-3</v>
      </c>
      <c r="R42" s="711">
        <v>9.6343460677161662E-3</v>
      </c>
      <c r="S42" s="711">
        <v>4.3536596650319238E-3</v>
      </c>
      <c r="T42" s="711">
        <v>3.1558379487756191E-3</v>
      </c>
      <c r="U42" s="711">
        <v>4.1306516453911727E-3</v>
      </c>
      <c r="V42" s="711">
        <v>1.0204615211531849E-3</v>
      </c>
      <c r="W42" s="711">
        <v>8.8183421516754845E-4</v>
      </c>
      <c r="X42" s="441">
        <v>1.7486212237453499E-2</v>
      </c>
      <c r="Y42" s="441">
        <v>6.7656292806736341E-3</v>
      </c>
      <c r="Z42" s="441">
        <v>2.5502527300455477E-3</v>
      </c>
      <c r="AA42" s="441">
        <v>8.6164139768737779E-3</v>
      </c>
      <c r="AB42" s="441">
        <v>1.6963256945333505E-2</v>
      </c>
      <c r="AC42" s="441">
        <v>6.7459259997599639E-3</v>
      </c>
      <c r="AD42" s="441">
        <v>4.5716354387609704E-3</v>
      </c>
      <c r="AE42" s="441">
        <v>1.5192080804235588E-3</v>
      </c>
      <c r="AF42" s="441">
        <v>8.4044112747384547E-3</v>
      </c>
      <c r="AG42" s="441">
        <v>3.7303571791587891E-3</v>
      </c>
      <c r="AH42" s="441">
        <v>9.6493002284062373E-4</v>
      </c>
      <c r="AI42" s="441">
        <v>9.5205559074657952E-3</v>
      </c>
      <c r="AJ42" s="441">
        <v>3.8717365029829866E-3</v>
      </c>
      <c r="AK42" s="441">
        <v>5.4542449451820832E-3</v>
      </c>
      <c r="AL42" s="441">
        <v>4.2184508550475383E-3</v>
      </c>
      <c r="AM42" s="441">
        <v>3.0534972722091034E-3</v>
      </c>
      <c r="AN42" s="441">
        <v>4.7238515136007559E-4</v>
      </c>
      <c r="AO42" s="441">
        <v>0</v>
      </c>
      <c r="AP42" s="443">
        <v>5.4336679102030029E-3</v>
      </c>
    </row>
    <row r="43" spans="2:56" ht="20.100000000000001" customHeight="1" x14ac:dyDescent="0.4">
      <c r="B43" s="708">
        <v>70</v>
      </c>
      <c r="C43" s="9" t="s">
        <v>39</v>
      </c>
      <c r="D43" s="444">
        <v>0.45803718859932513</v>
      </c>
      <c r="E43" s="444">
        <v>0.77034188254058089</v>
      </c>
      <c r="F43" s="444">
        <v>0.37387177817065226</v>
      </c>
      <c r="G43" s="444">
        <v>0.34311823245916007</v>
      </c>
      <c r="H43" s="444">
        <v>0.42366697848456503</v>
      </c>
      <c r="I43" s="444">
        <v>0.52066999287241622</v>
      </c>
      <c r="J43" s="444">
        <v>0.66689222214809596</v>
      </c>
      <c r="K43" s="444">
        <v>0.56526152695410592</v>
      </c>
      <c r="L43" s="444">
        <v>0.65801876387806424</v>
      </c>
      <c r="M43" s="444">
        <v>0.46390368414063771</v>
      </c>
      <c r="N43" s="444">
        <v>0.71077671668152975</v>
      </c>
      <c r="O43" s="444">
        <v>0.68456267433697593</v>
      </c>
      <c r="P43" s="444">
        <v>0.60917134957975039</v>
      </c>
      <c r="Q43" s="713">
        <v>0.60129166065029338</v>
      </c>
      <c r="R43" s="713">
        <v>0.52078110899428454</v>
      </c>
      <c r="S43" s="713">
        <v>0.77118996946423612</v>
      </c>
      <c r="T43" s="713">
        <v>0.56430459107649922</v>
      </c>
      <c r="U43" s="713">
        <v>0.51034006941167331</v>
      </c>
      <c r="V43" s="713">
        <v>0.63417563663963927</v>
      </c>
      <c r="W43" s="713">
        <v>0.77691148249151187</v>
      </c>
      <c r="X43" s="444">
        <v>0.54510814357154347</v>
      </c>
      <c r="Y43" s="444">
        <v>0.50067073727567302</v>
      </c>
      <c r="Z43" s="444">
        <v>0.64613713218979996</v>
      </c>
      <c r="AA43" s="444">
        <v>0.48359866572009297</v>
      </c>
      <c r="AB43" s="444">
        <v>0.34916143899628727</v>
      </c>
      <c r="AC43" s="444">
        <v>0.30046603592809501</v>
      </c>
      <c r="AD43" s="444">
        <v>0.32686265136290432</v>
      </c>
      <c r="AE43" s="444">
        <v>0.15275913659157164</v>
      </c>
      <c r="AF43" s="444">
        <v>0.46040805957219966</v>
      </c>
      <c r="AG43" s="444">
        <v>0.48623562575809937</v>
      </c>
      <c r="AH43" s="444">
        <v>0.29530607915780749</v>
      </c>
      <c r="AI43" s="444">
        <v>0.25981888880189985</v>
      </c>
      <c r="AJ43" s="444">
        <v>0.39048907703723779</v>
      </c>
      <c r="AK43" s="444">
        <v>0.4163269241364112</v>
      </c>
      <c r="AL43" s="444">
        <v>0.37150346309576604</v>
      </c>
      <c r="AM43" s="444">
        <v>0.48626449684181139</v>
      </c>
      <c r="AN43" s="444">
        <v>1</v>
      </c>
      <c r="AO43" s="444">
        <v>0.58959269953823845</v>
      </c>
      <c r="AP43" s="445">
        <v>0.44153028771010217</v>
      </c>
    </row>
    <row r="44" spans="2:56" ht="20.100000000000001" customHeight="1" x14ac:dyDescent="0.4">
      <c r="B44" s="11">
        <v>71</v>
      </c>
      <c r="C44" s="8" t="s">
        <v>864</v>
      </c>
      <c r="D44" s="441">
        <v>1.7948165697465718E-3</v>
      </c>
      <c r="E44" s="441">
        <v>1.1833406220255705E-3</v>
      </c>
      <c r="F44" s="441">
        <v>1.0049316088210664E-2</v>
      </c>
      <c r="G44" s="441">
        <v>9.2633160167741122E-3</v>
      </c>
      <c r="H44" s="441">
        <v>3.1204062541761324E-2</v>
      </c>
      <c r="I44" s="441">
        <v>4.214183891660727E-2</v>
      </c>
      <c r="J44" s="441">
        <v>1.0275254839118128E-2</v>
      </c>
      <c r="K44" s="441">
        <v>1.3677405567131484E-2</v>
      </c>
      <c r="L44" s="441">
        <v>1.6168404335102863E-2</v>
      </c>
      <c r="M44" s="441">
        <v>2.0154329639848326E-2</v>
      </c>
      <c r="N44" s="441">
        <v>1.0666759019558611E-2</v>
      </c>
      <c r="O44" s="441">
        <v>3.2325466296404437E-3</v>
      </c>
      <c r="P44" s="441">
        <v>1.444023309474151E-2</v>
      </c>
      <c r="Q44" s="711">
        <v>2.0149381079271736E-2</v>
      </c>
      <c r="R44" s="711">
        <v>1.4489120625689361E-2</v>
      </c>
      <c r="S44" s="711">
        <v>5.5612103266401407E-3</v>
      </c>
      <c r="T44" s="711">
        <v>1.3206724957125587E-2</v>
      </c>
      <c r="U44" s="711">
        <v>1.8087654638097569E-2</v>
      </c>
      <c r="V44" s="711">
        <v>1.5785462226285758E-2</v>
      </c>
      <c r="W44" s="711">
        <v>7.9947789198890513E-3</v>
      </c>
      <c r="X44" s="441">
        <v>2.1528238410573469E-2</v>
      </c>
      <c r="Y44" s="441">
        <v>1.6895966444242207E-2</v>
      </c>
      <c r="Z44" s="441">
        <v>7.9975925614228366E-3</v>
      </c>
      <c r="AA44" s="441">
        <v>1.3070497048440585E-2</v>
      </c>
      <c r="AB44" s="441">
        <v>4.6344898220458328E-3</v>
      </c>
      <c r="AC44" s="441">
        <v>2.4296521716135097E-2</v>
      </c>
      <c r="AD44" s="441">
        <v>3.0404856608449868E-2</v>
      </c>
      <c r="AE44" s="441">
        <v>3.4771740910293247E-3</v>
      </c>
      <c r="AF44" s="441">
        <v>1.4720213900179916E-2</v>
      </c>
      <c r="AG44" s="441">
        <v>1.7491343267399862E-2</v>
      </c>
      <c r="AH44" s="441">
        <v>8.2640632631012928E-3</v>
      </c>
      <c r="AI44" s="441">
        <v>9.3758377638437137E-3</v>
      </c>
      <c r="AJ44" s="441">
        <v>1.1121708911813237E-2</v>
      </c>
      <c r="AK44" s="441">
        <v>3.7077846950581236E-2</v>
      </c>
      <c r="AL44" s="441">
        <v>1.5169837715835055E-2</v>
      </c>
      <c r="AM44" s="441">
        <v>2.1560598834436468E-2</v>
      </c>
      <c r="AN44" s="441">
        <v>0</v>
      </c>
      <c r="AO44" s="441">
        <v>4.1668189626813843E-3</v>
      </c>
      <c r="AP44" s="446">
        <v>1.4640888061550917E-2</v>
      </c>
      <c r="AQ44" s="12"/>
      <c r="AR44" s="12"/>
      <c r="AS44" s="12"/>
      <c r="AT44" s="12"/>
      <c r="AU44" s="12"/>
      <c r="AV44" s="12"/>
      <c r="AW44" s="12"/>
      <c r="AX44" s="12"/>
      <c r="AY44" s="12"/>
      <c r="AZ44" s="12"/>
      <c r="BA44" s="12"/>
      <c r="BB44" s="12"/>
      <c r="BC44" s="12"/>
      <c r="BD44" s="12"/>
    </row>
    <row r="45" spans="2:56" ht="20.100000000000001" customHeight="1" x14ac:dyDescent="0.4">
      <c r="B45" s="11">
        <v>91</v>
      </c>
      <c r="C45" s="8" t="s">
        <v>865</v>
      </c>
      <c r="D45" s="441">
        <v>7.1927274032593871E-2</v>
      </c>
      <c r="E45" s="441">
        <v>5.5526972448743342E-2</v>
      </c>
      <c r="F45" s="441">
        <v>0.3532613752675165</v>
      </c>
      <c r="G45" s="441">
        <v>0.25336421105338924</v>
      </c>
      <c r="H45" s="441">
        <v>0.18689028464519578</v>
      </c>
      <c r="I45" s="441">
        <v>0.24532252316464717</v>
      </c>
      <c r="J45" s="441">
        <v>0.13122291462157734</v>
      </c>
      <c r="K45" s="441">
        <v>0.26483945076668269</v>
      </c>
      <c r="L45" s="441">
        <v>0.12602017558048909</v>
      </c>
      <c r="M45" s="441">
        <v>0.26802602652817326</v>
      </c>
      <c r="N45" s="441">
        <v>7.9654369301898717E-2</v>
      </c>
      <c r="O45" s="441">
        <v>1.2219896003528673E-2</v>
      </c>
      <c r="P45" s="441">
        <v>0.19734061350203369</v>
      </c>
      <c r="Q45" s="711">
        <v>0.24693821294023444</v>
      </c>
      <c r="R45" s="711">
        <v>0.21757913031852669</v>
      </c>
      <c r="S45" s="711">
        <v>9.0297955029147781E-2</v>
      </c>
      <c r="T45" s="711">
        <v>0.26298883859540612</v>
      </c>
      <c r="U45" s="711">
        <v>0.229022681249888</v>
      </c>
      <c r="V45" s="711">
        <v>0.23246715587549735</v>
      </c>
      <c r="W45" s="711">
        <v>0.10948729304089069</v>
      </c>
      <c r="X45" s="441">
        <v>0.33718093580526748</v>
      </c>
      <c r="Y45" s="441">
        <v>0.37997030491779532</v>
      </c>
      <c r="Z45" s="441">
        <v>9.708812143283399E-2</v>
      </c>
      <c r="AA45" s="441">
        <v>0.19386931447966002</v>
      </c>
      <c r="AB45" s="441">
        <v>0.61852515683011133</v>
      </c>
      <c r="AC45" s="441">
        <v>0.38733261051316842</v>
      </c>
      <c r="AD45" s="441">
        <v>0.30757823994356237</v>
      </c>
      <c r="AE45" s="441">
        <v>5.1067364387411357E-2</v>
      </c>
      <c r="AF45" s="441">
        <v>0.32291701372692744</v>
      </c>
      <c r="AG45" s="441">
        <v>0.18014135377067622</v>
      </c>
      <c r="AH45" s="441">
        <v>0.45440606978476533</v>
      </c>
      <c r="AI45" s="441">
        <v>0.51087995748607973</v>
      </c>
      <c r="AJ45" s="441">
        <v>0.49472537589043208</v>
      </c>
      <c r="AK45" s="441">
        <v>0.4914880722825189</v>
      </c>
      <c r="AL45" s="441">
        <v>0.33665112690326049</v>
      </c>
      <c r="AM45" s="441">
        <v>0.26895669268440214</v>
      </c>
      <c r="AN45" s="441">
        <v>0</v>
      </c>
      <c r="AO45" s="441">
        <v>1.2671028424528188E-2</v>
      </c>
      <c r="AP45" s="443">
        <v>0.28943603788200156</v>
      </c>
      <c r="AQ45" s="12"/>
      <c r="AR45" s="12"/>
      <c r="AS45" s="12"/>
      <c r="AT45" s="12"/>
      <c r="AU45" s="12"/>
      <c r="AV45" s="12"/>
      <c r="AW45" s="12"/>
      <c r="AX45" s="12"/>
      <c r="AY45" s="12"/>
      <c r="AZ45" s="12"/>
      <c r="BA45" s="12"/>
      <c r="BB45" s="12"/>
      <c r="BC45" s="12"/>
      <c r="BD45" s="12"/>
    </row>
    <row r="46" spans="2:56" ht="20.100000000000001" customHeight="1" x14ac:dyDescent="0.4">
      <c r="B46" s="11">
        <v>92</v>
      </c>
      <c r="C46" s="8" t="s">
        <v>835</v>
      </c>
      <c r="D46" s="441">
        <v>0.31546593438150622</v>
      </c>
      <c r="E46" s="441">
        <v>6.0594757286548506E-2</v>
      </c>
      <c r="F46" s="441">
        <v>0.1324090443844794</v>
      </c>
      <c r="G46" s="441">
        <v>0.31438943481254306</v>
      </c>
      <c r="H46" s="441">
        <v>0.15928103701723909</v>
      </c>
      <c r="I46" s="441">
        <v>6.5306486101211689E-2</v>
      </c>
      <c r="J46" s="441">
        <v>8.5541802873585912E-2</v>
      </c>
      <c r="K46" s="441">
        <v>1.2288294064219694E-2</v>
      </c>
      <c r="L46" s="441">
        <v>8.0268517565401529E-2</v>
      </c>
      <c r="M46" s="441">
        <v>9.6138808150257465E-2</v>
      </c>
      <c r="N46" s="441">
        <v>6.3818734361336463E-2</v>
      </c>
      <c r="O46" s="441">
        <v>4.5168678466186649E-2</v>
      </c>
      <c r="P46" s="441">
        <v>1.9498472134646165E-2</v>
      </c>
      <c r="Q46" s="711">
        <v>1.5922605374043396E-2</v>
      </c>
      <c r="R46" s="711">
        <v>0.11151776463117083</v>
      </c>
      <c r="S46" s="711">
        <v>9.0598686036827983E-2</v>
      </c>
      <c r="T46" s="711">
        <v>4.126486547274312E-2</v>
      </c>
      <c r="U46" s="711">
        <v>9.9455219913145806E-2</v>
      </c>
      <c r="V46" s="711">
        <v>-5.8541849222056547E-2</v>
      </c>
      <c r="W46" s="711">
        <v>1.8875913883256028E-2</v>
      </c>
      <c r="X46" s="441">
        <v>3.2541418634532547E-2</v>
      </c>
      <c r="Y46" s="441">
        <v>2.1161288697289653E-2</v>
      </c>
      <c r="Z46" s="441">
        <v>5.6508499992349241E-2</v>
      </c>
      <c r="AA46" s="441">
        <v>0.12243865910704387</v>
      </c>
      <c r="AB46" s="441">
        <v>6.734092945845602E-3</v>
      </c>
      <c r="AC46" s="441">
        <v>0.15802198159859884</v>
      </c>
      <c r="AD46" s="441">
        <v>0.25530843455135316</v>
      </c>
      <c r="AE46" s="441">
        <v>0.40212129312528605</v>
      </c>
      <c r="AF46" s="441">
        <v>5.8839208369427604E-2</v>
      </c>
      <c r="AG46" s="441">
        <v>0.16330392415956849</v>
      </c>
      <c r="AH46" s="441">
        <v>0</v>
      </c>
      <c r="AI46" s="441">
        <v>1.5076783651120142E-2</v>
      </c>
      <c r="AJ46" s="441">
        <v>3.6742465367474005E-2</v>
      </c>
      <c r="AK46" s="441">
        <v>-9.1592749710759733E-3</v>
      </c>
      <c r="AL46" s="441">
        <v>8.9506873911585599E-2</v>
      </c>
      <c r="AM46" s="441">
        <v>8.8587481242802468E-2</v>
      </c>
      <c r="AN46" s="441">
        <v>0</v>
      </c>
      <c r="AO46" s="441">
        <v>0.33207841417205797</v>
      </c>
      <c r="AP46" s="443">
        <v>9.8293461797301307E-2</v>
      </c>
      <c r="AQ46" s="12"/>
      <c r="AR46" s="12"/>
      <c r="AS46" s="12"/>
      <c r="AT46" s="12"/>
      <c r="AU46" s="12"/>
      <c r="AV46" s="12"/>
      <c r="AW46" s="12"/>
      <c r="AX46" s="12"/>
      <c r="AY46" s="12"/>
      <c r="AZ46" s="12"/>
      <c r="BA46" s="12"/>
      <c r="BB46" s="12"/>
      <c r="BC46" s="12"/>
      <c r="BD46" s="12"/>
    </row>
    <row r="47" spans="2:56" ht="20.100000000000001" customHeight="1" x14ac:dyDescent="0.4">
      <c r="B47" s="11">
        <v>93</v>
      </c>
      <c r="C47" s="8" t="s">
        <v>836</v>
      </c>
      <c r="D47" s="441">
        <v>0.25782540024409506</v>
      </c>
      <c r="E47" s="441">
        <v>0.10785120777917835</v>
      </c>
      <c r="F47" s="441">
        <v>0.10105145622034056</v>
      </c>
      <c r="G47" s="441">
        <v>9.7264818176128184E-2</v>
      </c>
      <c r="H47" s="441">
        <v>0.14647868501937725</v>
      </c>
      <c r="I47" s="441">
        <v>7.9249821810406268E-2</v>
      </c>
      <c r="J47" s="441">
        <v>4.3657919924627253E-2</v>
      </c>
      <c r="K47" s="441">
        <v>9.7665224127798253E-2</v>
      </c>
      <c r="L47" s="441">
        <v>9.7256738673293819E-2</v>
      </c>
      <c r="M47" s="441">
        <v>0.11441934579577143</v>
      </c>
      <c r="N47" s="441">
        <v>0.11466765946025506</v>
      </c>
      <c r="O47" s="441">
        <v>2.5968055564183964E-2</v>
      </c>
      <c r="P47" s="441">
        <v>0.13117468940333565</v>
      </c>
      <c r="Q47" s="711">
        <v>9.4905553878263604E-2</v>
      </c>
      <c r="R47" s="711">
        <v>9.9109261673184262E-2</v>
      </c>
      <c r="S47" s="711">
        <v>3.2992504857962429E-2</v>
      </c>
      <c r="T47" s="711">
        <v>8.7695746295931853E-2</v>
      </c>
      <c r="U47" s="711">
        <v>0.13604568506693268</v>
      </c>
      <c r="V47" s="711">
        <v>0.16571407745683242</v>
      </c>
      <c r="W47" s="711">
        <v>9.4602941519241077E-2</v>
      </c>
      <c r="X47" s="441">
        <v>2.6703598654985349E-2</v>
      </c>
      <c r="Y47" s="441">
        <v>5.9677510777456928E-2</v>
      </c>
      <c r="Z47" s="441">
        <v>0.16595004564952387</v>
      </c>
      <c r="AA47" s="441">
        <v>0.19466677040077024</v>
      </c>
      <c r="AB47" s="441">
        <v>1.8294712584816283E-2</v>
      </c>
      <c r="AC47" s="441">
        <v>8.8663284464994413E-2</v>
      </c>
      <c r="AD47" s="441">
        <v>7.3248274613731609E-2</v>
      </c>
      <c r="AE47" s="441">
        <v>0.34173154732497618</v>
      </c>
      <c r="AF47" s="441">
        <v>9.1519790764309994E-2</v>
      </c>
      <c r="AG47" s="441">
        <v>0.11965772871731278</v>
      </c>
      <c r="AH47" s="441">
        <v>0.24046786279839574</v>
      </c>
      <c r="AI47" s="441">
        <v>0.19416430016915415</v>
      </c>
      <c r="AJ47" s="441">
        <v>6.308732179020482E-2</v>
      </c>
      <c r="AK47" s="441">
        <v>6.0024241088645257E-2</v>
      </c>
      <c r="AL47" s="441">
        <v>0.14173706431875624</v>
      </c>
      <c r="AM47" s="441">
        <v>9.3350936987448674E-2</v>
      </c>
      <c r="AN47" s="441">
        <v>0</v>
      </c>
      <c r="AO47" s="441">
        <v>4.9039316739159566E-2</v>
      </c>
      <c r="AP47" s="443">
        <v>0.12257814080422669</v>
      </c>
      <c r="AQ47" s="12"/>
      <c r="AR47" s="12"/>
      <c r="AS47" s="12"/>
      <c r="AT47" s="12"/>
      <c r="AU47" s="12"/>
      <c r="AV47" s="12"/>
      <c r="AW47" s="12"/>
      <c r="AX47" s="12"/>
      <c r="AY47" s="12"/>
      <c r="AZ47" s="12"/>
      <c r="BA47" s="12"/>
      <c r="BB47" s="12"/>
      <c r="BC47" s="12"/>
      <c r="BD47" s="12"/>
    </row>
    <row r="48" spans="2:56" ht="20.100000000000001" customHeight="1" x14ac:dyDescent="0.4">
      <c r="B48" s="11">
        <v>94</v>
      </c>
      <c r="C48" s="421" t="s">
        <v>866</v>
      </c>
      <c r="D48" s="441">
        <v>5.6357240290042361E-2</v>
      </c>
      <c r="E48" s="441">
        <v>1.7184163815501762E-2</v>
      </c>
      <c r="F48" s="441">
        <v>2.9403554480320088E-2</v>
      </c>
      <c r="G48" s="441">
        <v>2.6788508480941352E-2</v>
      </c>
      <c r="H48" s="441">
        <v>5.3494587732192969E-2</v>
      </c>
      <c r="I48" s="441">
        <v>4.7309337134711332E-2</v>
      </c>
      <c r="J48" s="441">
        <v>6.425063616176277E-2</v>
      </c>
      <c r="K48" s="441">
        <v>4.6268098520061973E-2</v>
      </c>
      <c r="L48" s="441">
        <v>2.2267399967648486E-2</v>
      </c>
      <c r="M48" s="441">
        <v>3.7372560012983759E-2</v>
      </c>
      <c r="N48" s="441">
        <v>2.0415761175421432E-2</v>
      </c>
      <c r="O48" s="441">
        <v>0.23277441960153322</v>
      </c>
      <c r="P48" s="441">
        <v>2.8374642285492555E-2</v>
      </c>
      <c r="Q48" s="711">
        <v>2.0792586077893437E-2</v>
      </c>
      <c r="R48" s="711">
        <v>3.6523613757144288E-2</v>
      </c>
      <c r="S48" s="711">
        <v>9.3596742851855281E-3</v>
      </c>
      <c r="T48" s="711">
        <v>3.0539233602294134E-2</v>
      </c>
      <c r="U48" s="711">
        <v>7.0516764531949085E-3</v>
      </c>
      <c r="V48" s="711">
        <v>1.040268615896065E-2</v>
      </c>
      <c r="W48" s="711">
        <v>-7.8724098547887089E-3</v>
      </c>
      <c r="X48" s="441">
        <v>3.6957249208326555E-2</v>
      </c>
      <c r="Y48" s="441">
        <v>3.5877358995594549E-2</v>
      </c>
      <c r="Z48" s="441">
        <v>2.6650141028975973E-2</v>
      </c>
      <c r="AA48" s="441">
        <v>3.8900288834644595E-2</v>
      </c>
      <c r="AB48" s="441">
        <v>2.6501088208936117E-3</v>
      </c>
      <c r="AC48" s="441">
        <v>4.1714385680837601E-2</v>
      </c>
      <c r="AD48" s="441">
        <v>2.1985621394325604E-2</v>
      </c>
      <c r="AE48" s="441">
        <v>4.9084906307337681E-2</v>
      </c>
      <c r="AF48" s="441">
        <v>5.3481292063703605E-2</v>
      </c>
      <c r="AG48" s="441">
        <v>3.3180188787921908E-2</v>
      </c>
      <c r="AH48" s="441">
        <v>1.5559249959301265E-3</v>
      </c>
      <c r="AI48" s="441">
        <v>1.3287972498807855E-2</v>
      </c>
      <c r="AJ48" s="441">
        <v>1.4796942449754909E-2</v>
      </c>
      <c r="AK48" s="441">
        <v>3.3221310120654511E-2</v>
      </c>
      <c r="AL48" s="441">
        <v>4.5473458011991937E-2</v>
      </c>
      <c r="AM48" s="441">
        <v>4.1283283120267078E-2</v>
      </c>
      <c r="AN48" s="441">
        <v>0</v>
      </c>
      <c r="AO48" s="441">
        <v>1.7507949851968272E-2</v>
      </c>
      <c r="AP48" s="443">
        <v>3.7610065219191198E-2</v>
      </c>
      <c r="AQ48" s="12"/>
      <c r="AR48" s="12"/>
      <c r="AS48" s="12"/>
      <c r="AT48" s="12"/>
      <c r="AU48" s="12"/>
      <c r="AV48" s="12"/>
      <c r="AW48" s="12"/>
      <c r="AX48" s="12"/>
      <c r="AY48" s="12"/>
      <c r="AZ48" s="12"/>
      <c r="BA48" s="12"/>
      <c r="BB48" s="12"/>
      <c r="BC48" s="12"/>
      <c r="BD48" s="12"/>
    </row>
    <row r="49" spans="2:105" ht="20.100000000000001" customHeight="1" x14ac:dyDescent="0.4">
      <c r="B49" s="11">
        <v>95</v>
      </c>
      <c r="C49" s="8" t="s">
        <v>867</v>
      </c>
      <c r="D49" s="441">
        <v>-0.16140785411730921</v>
      </c>
      <c r="E49" s="441">
        <v>-1.2682324492578397E-2</v>
      </c>
      <c r="F49" s="441">
        <v>-4.6524611519493813E-5</v>
      </c>
      <c r="G49" s="441">
        <v>-4.4188520998935971E-2</v>
      </c>
      <c r="H49" s="441">
        <v>-1.0156354403314178E-3</v>
      </c>
      <c r="I49" s="441">
        <v>0</v>
      </c>
      <c r="J49" s="441">
        <v>-1.8407505687674187E-3</v>
      </c>
      <c r="K49" s="441">
        <v>0</v>
      </c>
      <c r="L49" s="441">
        <v>0</v>
      </c>
      <c r="M49" s="441">
        <v>-1.4754267671924103E-5</v>
      </c>
      <c r="N49" s="441">
        <v>0</v>
      </c>
      <c r="O49" s="441">
        <v>-3.9262706020488673E-3</v>
      </c>
      <c r="P49" s="441">
        <v>0</v>
      </c>
      <c r="Q49" s="711">
        <v>0</v>
      </c>
      <c r="R49" s="711">
        <v>0</v>
      </c>
      <c r="S49" s="711">
        <v>0</v>
      </c>
      <c r="T49" s="711">
        <v>0</v>
      </c>
      <c r="U49" s="711">
        <v>-2.9867329323146581E-6</v>
      </c>
      <c r="V49" s="711">
        <v>-3.1691351588608228E-6</v>
      </c>
      <c r="W49" s="711">
        <v>0</v>
      </c>
      <c r="X49" s="441">
        <v>-1.9584285228936038E-5</v>
      </c>
      <c r="Y49" s="441">
        <v>-1.4253167108051681E-2</v>
      </c>
      <c r="Z49" s="441">
        <v>-3.3153285490592117E-4</v>
      </c>
      <c r="AA49" s="441">
        <v>-4.654419559065226E-2</v>
      </c>
      <c r="AB49" s="441">
        <v>0</v>
      </c>
      <c r="AC49" s="441">
        <v>-4.9481990182935888E-4</v>
      </c>
      <c r="AD49" s="441">
        <v>-1.5388078474326902E-2</v>
      </c>
      <c r="AE49" s="441">
        <v>-2.4142182761221917E-4</v>
      </c>
      <c r="AF49" s="441">
        <v>-1.8855783967481842E-3</v>
      </c>
      <c r="AG49" s="441">
        <v>-1.0164460978634303E-5</v>
      </c>
      <c r="AH49" s="441">
        <v>0</v>
      </c>
      <c r="AI49" s="441">
        <v>-2.6037403709054849E-3</v>
      </c>
      <c r="AJ49" s="441">
        <v>-1.0962891446916832E-2</v>
      </c>
      <c r="AK49" s="441">
        <v>-2.897911960773511E-2</v>
      </c>
      <c r="AL49" s="441">
        <v>-4.1823957195343118E-5</v>
      </c>
      <c r="AM49" s="441">
        <v>-3.4897111682389756E-6</v>
      </c>
      <c r="AN49" s="441">
        <v>0</v>
      </c>
      <c r="AO49" s="441">
        <v>-5.0562276886338435E-3</v>
      </c>
      <c r="AP49" s="443">
        <v>-4.0888814743738231E-3</v>
      </c>
      <c r="AQ49" s="12"/>
      <c r="AR49" s="12"/>
      <c r="AS49" s="12"/>
      <c r="AT49" s="12"/>
      <c r="AU49" s="12"/>
      <c r="AV49" s="12"/>
      <c r="AW49" s="12"/>
      <c r="AX49" s="12"/>
      <c r="AY49" s="12"/>
      <c r="AZ49" s="12"/>
      <c r="BA49" s="12"/>
      <c r="BB49" s="12"/>
      <c r="BC49" s="12"/>
      <c r="BD49" s="12"/>
    </row>
    <row r="50" spans="2:105" ht="20.100000000000001" customHeight="1" x14ac:dyDescent="0.4">
      <c r="B50" s="708">
        <v>96</v>
      </c>
      <c r="C50" s="9" t="s">
        <v>837</v>
      </c>
      <c r="D50" s="444">
        <v>0.54196281140067482</v>
      </c>
      <c r="E50" s="444">
        <v>0.22965811745941914</v>
      </c>
      <c r="F50" s="444">
        <v>0.62612822182934769</v>
      </c>
      <c r="G50" s="444">
        <v>0.65688176754083993</v>
      </c>
      <c r="H50" s="444">
        <v>0.57633302151543497</v>
      </c>
      <c r="I50" s="444">
        <v>0.47933000712758372</v>
      </c>
      <c r="J50" s="444">
        <v>0.33310777785190399</v>
      </c>
      <c r="K50" s="444">
        <v>0.43473847304589408</v>
      </c>
      <c r="L50" s="444">
        <v>0.34198123612193582</v>
      </c>
      <c r="M50" s="444">
        <v>0.53609631585936235</v>
      </c>
      <c r="N50" s="444">
        <v>0.2892232833184703</v>
      </c>
      <c r="O50" s="444">
        <v>0.31543732566302407</v>
      </c>
      <c r="P50" s="444">
        <v>0.39082865042024961</v>
      </c>
      <c r="Q50" s="713">
        <v>0.39870833934970662</v>
      </c>
      <c r="R50" s="713">
        <v>0.47921889100571541</v>
      </c>
      <c r="S50" s="713">
        <v>0.22881003053576385</v>
      </c>
      <c r="T50" s="713">
        <v>0.43569540892350078</v>
      </c>
      <c r="U50" s="713">
        <v>0.48965993058832663</v>
      </c>
      <c r="V50" s="713">
        <v>0.36582436336036078</v>
      </c>
      <c r="W50" s="713">
        <v>0.22308851750848813</v>
      </c>
      <c r="X50" s="444">
        <v>0.45489185642845648</v>
      </c>
      <c r="Y50" s="444">
        <v>0.49932926272432698</v>
      </c>
      <c r="Z50" s="444">
        <v>0.35386286781019999</v>
      </c>
      <c r="AA50" s="444">
        <v>0.51640133427990698</v>
      </c>
      <c r="AB50" s="444">
        <v>0.65083856100371273</v>
      </c>
      <c r="AC50" s="444">
        <v>0.69953396407190505</v>
      </c>
      <c r="AD50" s="444">
        <v>0.67313734863709573</v>
      </c>
      <c r="AE50" s="444">
        <v>0.8472408634084283</v>
      </c>
      <c r="AF50" s="444">
        <v>0.53959194042780034</v>
      </c>
      <c r="AG50" s="444">
        <v>0.51376437424190058</v>
      </c>
      <c r="AH50" s="444">
        <v>0.70469392084219251</v>
      </c>
      <c r="AI50" s="444">
        <v>0.74018111119810015</v>
      </c>
      <c r="AJ50" s="444">
        <v>0.60951092296276221</v>
      </c>
      <c r="AK50" s="444">
        <v>0.58367307586358874</v>
      </c>
      <c r="AL50" s="444">
        <v>0.6284965369042339</v>
      </c>
      <c r="AM50" s="444">
        <v>0.51373550315818861</v>
      </c>
      <c r="AN50" s="444">
        <v>0</v>
      </c>
      <c r="AO50" s="444">
        <v>0.41040730046176149</v>
      </c>
      <c r="AP50" s="445">
        <v>0.55846971228989783</v>
      </c>
      <c r="AQ50" s="12"/>
      <c r="AR50" s="12"/>
      <c r="AS50" s="12"/>
      <c r="AT50" s="12"/>
      <c r="AU50" s="12"/>
      <c r="AV50" s="12"/>
      <c r="AW50" s="12"/>
      <c r="AX50" s="12"/>
      <c r="AY50" s="12"/>
      <c r="AZ50" s="12"/>
      <c r="BA50" s="12"/>
      <c r="BB50" s="12"/>
      <c r="BC50" s="12"/>
      <c r="BD50" s="12"/>
    </row>
    <row r="51" spans="2:105" ht="20.100000000000001" customHeight="1" x14ac:dyDescent="0.4">
      <c r="B51" s="708">
        <v>97</v>
      </c>
      <c r="C51" s="9" t="s">
        <v>862</v>
      </c>
      <c r="D51" s="444">
        <v>1</v>
      </c>
      <c r="E51" s="444">
        <v>1</v>
      </c>
      <c r="F51" s="444">
        <v>1</v>
      </c>
      <c r="G51" s="444">
        <v>1</v>
      </c>
      <c r="H51" s="444">
        <v>1</v>
      </c>
      <c r="I51" s="444">
        <v>1</v>
      </c>
      <c r="J51" s="444">
        <v>1</v>
      </c>
      <c r="K51" s="444">
        <v>1</v>
      </c>
      <c r="L51" s="444">
        <v>1</v>
      </c>
      <c r="M51" s="444">
        <v>1</v>
      </c>
      <c r="N51" s="444">
        <v>1</v>
      </c>
      <c r="O51" s="444">
        <v>1</v>
      </c>
      <c r="P51" s="444">
        <v>1</v>
      </c>
      <c r="Q51" s="713">
        <v>1</v>
      </c>
      <c r="R51" s="713">
        <v>1</v>
      </c>
      <c r="S51" s="713">
        <v>1</v>
      </c>
      <c r="T51" s="713">
        <v>1</v>
      </c>
      <c r="U51" s="713">
        <v>1</v>
      </c>
      <c r="V51" s="713">
        <v>1</v>
      </c>
      <c r="W51" s="713">
        <v>1</v>
      </c>
      <c r="X51" s="444">
        <v>1</v>
      </c>
      <c r="Y51" s="444">
        <v>1</v>
      </c>
      <c r="Z51" s="444">
        <v>1</v>
      </c>
      <c r="AA51" s="444">
        <v>1</v>
      </c>
      <c r="AB51" s="444">
        <v>1</v>
      </c>
      <c r="AC51" s="444">
        <v>1</v>
      </c>
      <c r="AD51" s="444">
        <v>1</v>
      </c>
      <c r="AE51" s="444">
        <v>1</v>
      </c>
      <c r="AF51" s="444">
        <v>1</v>
      </c>
      <c r="AG51" s="444">
        <v>1</v>
      </c>
      <c r="AH51" s="444">
        <v>1</v>
      </c>
      <c r="AI51" s="444">
        <v>1</v>
      </c>
      <c r="AJ51" s="444">
        <v>1</v>
      </c>
      <c r="AK51" s="444">
        <v>1</v>
      </c>
      <c r="AL51" s="444">
        <v>1</v>
      </c>
      <c r="AM51" s="444">
        <v>1</v>
      </c>
      <c r="AN51" s="444">
        <v>1</v>
      </c>
      <c r="AO51" s="444">
        <v>1</v>
      </c>
      <c r="AP51" s="445">
        <v>1</v>
      </c>
      <c r="AQ51" s="12"/>
      <c r="AR51" s="12"/>
      <c r="AS51" s="12"/>
      <c r="AT51" s="12"/>
      <c r="AU51" s="12"/>
      <c r="AV51" s="12"/>
      <c r="AW51" s="12"/>
      <c r="AX51" s="12"/>
      <c r="AY51" s="12"/>
      <c r="AZ51" s="12"/>
      <c r="BA51" s="12"/>
      <c r="BB51" s="12"/>
      <c r="BC51" s="12"/>
      <c r="BD51" s="12"/>
    </row>
    <row r="52" spans="2:105" ht="20.100000000000001" customHeight="1" x14ac:dyDescent="0.4"/>
    <row r="53" spans="2:105" ht="20.100000000000001" customHeight="1" x14ac:dyDescent="0.4">
      <c r="B53" s="2"/>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
      <c r="BA53" s="2"/>
      <c r="BB53" s="2"/>
      <c r="BC53" s="2"/>
      <c r="BD53" s="2"/>
      <c r="BE53" s="2"/>
      <c r="BF53" s="2"/>
      <c r="BG53" s="2"/>
      <c r="BH53" s="2"/>
      <c r="BI53" s="2"/>
      <c r="BJ53" s="2"/>
      <c r="BK53" s="2"/>
      <c r="BL53" s="2"/>
      <c r="BM53" s="2"/>
      <c r="BN53" s="2"/>
      <c r="BO53" s="2"/>
      <c r="BP53" s="2"/>
      <c r="BQ53" s="2"/>
      <c r="BR53" s="2"/>
      <c r="BS53" s="2"/>
      <c r="BT53" s="2"/>
      <c r="BU53" s="2"/>
      <c r="BV53" s="2"/>
      <c r="BW53" s="2"/>
      <c r="BX53" s="2"/>
      <c r="BY53" s="2"/>
      <c r="BZ53" s="2"/>
      <c r="CA53" s="2"/>
      <c r="CB53" s="2"/>
      <c r="CC53" s="2"/>
      <c r="CD53" s="2"/>
      <c r="CE53" s="2"/>
      <c r="CF53" s="2"/>
      <c r="CG53" s="2"/>
      <c r="CH53" s="2"/>
      <c r="CI53" s="2"/>
      <c r="CJ53" s="2"/>
      <c r="CK53" s="2"/>
      <c r="CL53" s="2"/>
      <c r="CM53" s="2"/>
      <c r="CN53" s="2"/>
      <c r="CO53" s="2"/>
      <c r="CP53" s="2"/>
      <c r="CQ53" s="2"/>
      <c r="CR53" s="2"/>
      <c r="CS53" s="2"/>
      <c r="CT53" s="2"/>
      <c r="CU53" s="2"/>
      <c r="CV53" s="2"/>
      <c r="CW53" s="2"/>
      <c r="CX53" s="2"/>
      <c r="CY53" s="2"/>
      <c r="CZ53" s="2"/>
      <c r="DA53" s="2"/>
    </row>
    <row r="54" spans="2:105" ht="20.100000000000001" customHeight="1" x14ac:dyDescent="0.4">
      <c r="B54" s="815" t="s">
        <v>1319</v>
      </c>
      <c r="C54" s="816"/>
      <c r="D54" s="6">
        <v>1</v>
      </c>
      <c r="E54" s="6">
        <v>2</v>
      </c>
      <c r="F54" s="6">
        <v>3</v>
      </c>
      <c r="G54" s="6">
        <v>4</v>
      </c>
      <c r="H54" s="6">
        <v>5</v>
      </c>
      <c r="I54" s="6">
        <v>6</v>
      </c>
      <c r="J54" s="6">
        <v>7</v>
      </c>
      <c r="K54" s="6">
        <v>8</v>
      </c>
      <c r="L54" s="6">
        <v>9</v>
      </c>
      <c r="M54" s="6">
        <v>10</v>
      </c>
      <c r="N54" s="6">
        <v>11</v>
      </c>
      <c r="O54" s="6">
        <v>12</v>
      </c>
      <c r="P54" s="6">
        <v>13</v>
      </c>
      <c r="Q54" s="6">
        <v>14</v>
      </c>
      <c r="R54" s="6">
        <v>15</v>
      </c>
      <c r="S54" s="6">
        <v>16</v>
      </c>
      <c r="T54" s="6">
        <v>17</v>
      </c>
      <c r="U54" s="6">
        <v>18</v>
      </c>
      <c r="V54" s="6">
        <v>19</v>
      </c>
      <c r="W54" s="6">
        <v>20</v>
      </c>
      <c r="X54" s="6">
        <v>21</v>
      </c>
      <c r="Y54" s="6">
        <v>22</v>
      </c>
      <c r="Z54" s="6">
        <v>23</v>
      </c>
      <c r="AA54" s="6">
        <v>24</v>
      </c>
      <c r="AB54" s="6">
        <v>25</v>
      </c>
      <c r="AC54" s="6">
        <v>26</v>
      </c>
      <c r="AD54" s="6">
        <v>27</v>
      </c>
      <c r="AE54" s="6">
        <v>28</v>
      </c>
      <c r="AF54" s="6">
        <v>29</v>
      </c>
      <c r="AG54" s="6">
        <v>30</v>
      </c>
      <c r="AH54" s="6">
        <v>31</v>
      </c>
      <c r="AI54" s="6">
        <v>32</v>
      </c>
      <c r="AJ54" s="6">
        <v>33</v>
      </c>
      <c r="AK54" s="6">
        <v>34</v>
      </c>
      <c r="AL54" s="6">
        <v>35</v>
      </c>
      <c r="AM54" s="6">
        <v>36</v>
      </c>
      <c r="AN54" s="6">
        <v>37</v>
      </c>
      <c r="AO54" s="6">
        <v>38</v>
      </c>
      <c r="AP54" s="6">
        <v>39</v>
      </c>
      <c r="AQ54" s="6">
        <v>40</v>
      </c>
      <c r="AR54" s="6">
        <v>41</v>
      </c>
      <c r="AS54" s="6">
        <v>42</v>
      </c>
      <c r="AT54" s="6">
        <v>43</v>
      </c>
      <c r="AU54" s="6">
        <v>44</v>
      </c>
      <c r="AV54" s="6">
        <v>45</v>
      </c>
      <c r="AW54" s="6">
        <v>46</v>
      </c>
      <c r="AX54" s="6">
        <v>47</v>
      </c>
      <c r="AY54" s="6">
        <v>48</v>
      </c>
      <c r="AZ54" s="6">
        <v>49</v>
      </c>
      <c r="BA54" s="6">
        <v>50</v>
      </c>
      <c r="BB54" s="6">
        <v>51</v>
      </c>
      <c r="BC54" s="6">
        <v>52</v>
      </c>
      <c r="BD54" s="6">
        <v>53</v>
      </c>
      <c r="BE54" s="6">
        <v>54</v>
      </c>
      <c r="BF54" s="6">
        <v>55</v>
      </c>
      <c r="BG54" s="6">
        <v>56</v>
      </c>
      <c r="BH54" s="6">
        <v>57</v>
      </c>
      <c r="BI54" s="6">
        <v>58</v>
      </c>
      <c r="BJ54" s="6">
        <v>59</v>
      </c>
      <c r="BK54" s="6">
        <v>60</v>
      </c>
      <c r="BL54" s="6">
        <v>61</v>
      </c>
      <c r="BM54" s="6">
        <v>62</v>
      </c>
      <c r="BN54" s="6">
        <v>63</v>
      </c>
      <c r="BO54" s="6">
        <v>64</v>
      </c>
      <c r="BP54" s="6">
        <v>65</v>
      </c>
      <c r="BQ54" s="6">
        <v>66</v>
      </c>
      <c r="BR54" s="6">
        <v>67</v>
      </c>
      <c r="BS54" s="6">
        <v>68</v>
      </c>
      <c r="BT54" s="6">
        <v>69</v>
      </c>
      <c r="BU54" s="6">
        <v>70</v>
      </c>
      <c r="BV54" s="6">
        <v>71</v>
      </c>
      <c r="BW54" s="6">
        <v>72</v>
      </c>
      <c r="BX54" s="6">
        <v>73</v>
      </c>
      <c r="BY54" s="6">
        <v>74</v>
      </c>
      <c r="BZ54" s="6">
        <v>75</v>
      </c>
      <c r="CA54" s="6">
        <v>76</v>
      </c>
      <c r="CB54" s="6">
        <v>77</v>
      </c>
      <c r="CC54" s="6">
        <v>78</v>
      </c>
      <c r="CD54" s="6">
        <v>79</v>
      </c>
      <c r="CE54" s="6">
        <v>80</v>
      </c>
      <c r="CF54" s="6">
        <v>81</v>
      </c>
      <c r="CG54" s="6">
        <v>82</v>
      </c>
      <c r="CH54" s="6">
        <v>83</v>
      </c>
      <c r="CI54" s="6">
        <v>84</v>
      </c>
      <c r="CJ54" s="6">
        <v>85</v>
      </c>
      <c r="CK54" s="6">
        <v>86</v>
      </c>
      <c r="CL54" s="6">
        <v>87</v>
      </c>
      <c r="CM54" s="6">
        <v>88</v>
      </c>
      <c r="CN54" s="6">
        <v>89</v>
      </c>
      <c r="CO54" s="6">
        <v>90</v>
      </c>
      <c r="CP54" s="6">
        <v>91</v>
      </c>
      <c r="CQ54" s="6">
        <v>92</v>
      </c>
      <c r="CR54" s="6">
        <v>93</v>
      </c>
      <c r="CS54" s="6">
        <v>94</v>
      </c>
      <c r="CT54" s="6">
        <v>95</v>
      </c>
      <c r="CU54" s="6">
        <v>96</v>
      </c>
      <c r="CV54" s="6">
        <v>97</v>
      </c>
      <c r="CW54" s="6">
        <v>98</v>
      </c>
      <c r="CX54" s="6">
        <v>99</v>
      </c>
      <c r="CY54" s="6">
        <v>100</v>
      </c>
      <c r="CZ54" s="6">
        <v>101</v>
      </c>
      <c r="DA54" s="5">
        <v>70</v>
      </c>
    </row>
    <row r="55" spans="2:105" ht="40.5" x14ac:dyDescent="0.4">
      <c r="B55" s="817"/>
      <c r="C55" s="818"/>
      <c r="D55" s="216" t="s">
        <v>868</v>
      </c>
      <c r="E55" s="216" t="s">
        <v>869</v>
      </c>
      <c r="F55" s="216" t="s">
        <v>1</v>
      </c>
      <c r="G55" s="216" t="s">
        <v>1250</v>
      </c>
      <c r="H55" s="216" t="s">
        <v>3</v>
      </c>
      <c r="I55" s="216" t="s">
        <v>4</v>
      </c>
      <c r="J55" s="216" t="s">
        <v>1263</v>
      </c>
      <c r="K55" s="216" t="s">
        <v>1264</v>
      </c>
      <c r="L55" s="216" t="s">
        <v>871</v>
      </c>
      <c r="M55" s="216" t="s">
        <v>1265</v>
      </c>
      <c r="N55" s="216" t="s">
        <v>873</v>
      </c>
      <c r="O55" s="216" t="s">
        <v>1266</v>
      </c>
      <c r="P55" s="216" t="s">
        <v>875</v>
      </c>
      <c r="Q55" s="216" t="s">
        <v>876</v>
      </c>
      <c r="R55" s="216" t="s">
        <v>106</v>
      </c>
      <c r="S55" s="216" t="s">
        <v>7</v>
      </c>
      <c r="T55" s="216" t="s">
        <v>1267</v>
      </c>
      <c r="U55" s="216" t="s">
        <v>1268</v>
      </c>
      <c r="V55" s="216" t="s">
        <v>1269</v>
      </c>
      <c r="W55" s="216" t="s">
        <v>880</v>
      </c>
      <c r="X55" s="216" t="s">
        <v>1252</v>
      </c>
      <c r="Y55" s="216" t="s">
        <v>881</v>
      </c>
      <c r="Z55" s="216" t="s">
        <v>1270</v>
      </c>
      <c r="AA55" s="216" t="s">
        <v>168</v>
      </c>
      <c r="AB55" s="216" t="s">
        <v>883</v>
      </c>
      <c r="AC55" s="216" t="s">
        <v>1271</v>
      </c>
      <c r="AD55" s="216" t="s">
        <v>1272</v>
      </c>
      <c r="AE55" s="216" t="s">
        <v>1273</v>
      </c>
      <c r="AF55" s="216" t="s">
        <v>179</v>
      </c>
      <c r="AG55" s="216" t="s">
        <v>1274</v>
      </c>
      <c r="AH55" s="216" t="s">
        <v>887</v>
      </c>
      <c r="AI55" s="216" t="s">
        <v>888</v>
      </c>
      <c r="AJ55" s="216" t="s">
        <v>889</v>
      </c>
      <c r="AK55" s="216" t="s">
        <v>198</v>
      </c>
      <c r="AL55" s="216" t="s">
        <v>890</v>
      </c>
      <c r="AM55" s="216" t="s">
        <v>1275</v>
      </c>
      <c r="AN55" s="216" t="s">
        <v>1276</v>
      </c>
      <c r="AO55" s="216" t="s">
        <v>1277</v>
      </c>
      <c r="AP55" s="216" t="s">
        <v>841</v>
      </c>
      <c r="AQ55" s="216" t="s">
        <v>1278</v>
      </c>
      <c r="AR55" s="216" t="s">
        <v>1279</v>
      </c>
      <c r="AS55" s="216" t="s">
        <v>1280</v>
      </c>
      <c r="AT55" s="216" t="s">
        <v>893</v>
      </c>
      <c r="AU55" s="216" t="s">
        <v>894</v>
      </c>
      <c r="AV55" s="216" t="s">
        <v>895</v>
      </c>
      <c r="AW55" s="216" t="s">
        <v>1281</v>
      </c>
      <c r="AX55" s="216" t="s">
        <v>897</v>
      </c>
      <c r="AY55" s="216" t="s">
        <v>898</v>
      </c>
      <c r="AZ55" s="216" t="s">
        <v>278</v>
      </c>
      <c r="BA55" s="216" t="s">
        <v>899</v>
      </c>
      <c r="BB55" s="216" t="s">
        <v>1282</v>
      </c>
      <c r="BC55" s="216" t="s">
        <v>1283</v>
      </c>
      <c r="BD55" s="216" t="s">
        <v>37</v>
      </c>
      <c r="BE55" s="216" t="s">
        <v>1284</v>
      </c>
      <c r="BF55" s="216" t="s">
        <v>19</v>
      </c>
      <c r="BG55" s="216" t="s">
        <v>306</v>
      </c>
      <c r="BH55" s="216" t="s">
        <v>902</v>
      </c>
      <c r="BI55" s="216" t="s">
        <v>313</v>
      </c>
      <c r="BJ55" s="216" t="s">
        <v>903</v>
      </c>
      <c r="BK55" s="216" t="s">
        <v>1285</v>
      </c>
      <c r="BL55" s="216" t="s">
        <v>22</v>
      </c>
      <c r="BM55" s="216" t="s">
        <v>1286</v>
      </c>
      <c r="BN55" s="216" t="s">
        <v>322</v>
      </c>
      <c r="BO55" s="216" t="s">
        <v>323</v>
      </c>
      <c r="BP55" s="216" t="s">
        <v>25</v>
      </c>
      <c r="BQ55" s="216" t="s">
        <v>905</v>
      </c>
      <c r="BR55" s="216" t="s">
        <v>329</v>
      </c>
      <c r="BS55" s="216" t="s">
        <v>330</v>
      </c>
      <c r="BT55" s="216" t="s">
        <v>906</v>
      </c>
      <c r="BU55" s="216" t="s">
        <v>907</v>
      </c>
      <c r="BV55" s="216" t="s">
        <v>908</v>
      </c>
      <c r="BW55" s="216" t="s">
        <v>909</v>
      </c>
      <c r="BX55" s="216" t="s">
        <v>341</v>
      </c>
      <c r="BY55" s="216" t="s">
        <v>1287</v>
      </c>
      <c r="BZ55" s="216" t="s">
        <v>343</v>
      </c>
      <c r="CA55" s="216" t="s">
        <v>910</v>
      </c>
      <c r="CB55" s="216" t="s">
        <v>1288</v>
      </c>
      <c r="CC55" s="216" t="s">
        <v>911</v>
      </c>
      <c r="CD55" s="216" t="s">
        <v>912</v>
      </c>
      <c r="CE55" s="216" t="s">
        <v>1289</v>
      </c>
      <c r="CF55" s="216" t="s">
        <v>1290</v>
      </c>
      <c r="CG55" s="216" t="s">
        <v>1291</v>
      </c>
      <c r="CH55" s="216" t="s">
        <v>29</v>
      </c>
      <c r="CI55" s="216" t="s">
        <v>914</v>
      </c>
      <c r="CJ55" s="216" t="s">
        <v>915</v>
      </c>
      <c r="CK55" s="216" t="s">
        <v>916</v>
      </c>
      <c r="CL55" s="216" t="s">
        <v>388</v>
      </c>
      <c r="CM55" s="216" t="s">
        <v>917</v>
      </c>
      <c r="CN55" s="216" t="s">
        <v>918</v>
      </c>
      <c r="CO55" s="216" t="s">
        <v>32</v>
      </c>
      <c r="CP55" s="216" t="s">
        <v>919</v>
      </c>
      <c r="CQ55" s="216" t="s">
        <v>400</v>
      </c>
      <c r="CR55" s="216" t="s">
        <v>1292</v>
      </c>
      <c r="CS55" s="216" t="s">
        <v>1293</v>
      </c>
      <c r="CT55" s="216" t="s">
        <v>409</v>
      </c>
      <c r="CU55" s="216" t="s">
        <v>1294</v>
      </c>
      <c r="CV55" s="216" t="s">
        <v>1295</v>
      </c>
      <c r="CW55" s="216" t="s">
        <v>1296</v>
      </c>
      <c r="CX55" s="216" t="s">
        <v>1297</v>
      </c>
      <c r="CY55" s="216" t="s">
        <v>851</v>
      </c>
      <c r="CZ55" s="216" t="s">
        <v>852</v>
      </c>
      <c r="DA55" s="380" t="s">
        <v>39</v>
      </c>
    </row>
    <row r="56" spans="2:105" ht="20.100000000000001" customHeight="1" x14ac:dyDescent="0.4">
      <c r="B56" s="11">
        <v>1</v>
      </c>
      <c r="C56" s="8" t="s">
        <v>868</v>
      </c>
      <c r="D56" s="441">
        <v>1.2457562919110014E-2</v>
      </c>
      <c r="E56" s="441">
        <v>4.7322540473225408E-3</v>
      </c>
      <c r="F56" s="441">
        <v>8.7335682864713299E-3</v>
      </c>
      <c r="G56" s="441">
        <v>6.2342979436121708E-3</v>
      </c>
      <c r="H56" s="441">
        <v>1.9402891656756587E-3</v>
      </c>
      <c r="I56" s="441">
        <v>0</v>
      </c>
      <c r="J56" s="441">
        <v>0</v>
      </c>
      <c r="K56" s="441">
        <v>0</v>
      </c>
      <c r="L56" s="441">
        <v>0</v>
      </c>
      <c r="M56" s="441">
        <v>0</v>
      </c>
      <c r="N56" s="441">
        <v>0.70390266806606638</v>
      </c>
      <c r="O56" s="441">
        <v>4.0016362245896099E-5</v>
      </c>
      <c r="P56" s="441">
        <v>0</v>
      </c>
      <c r="Q56" s="441">
        <v>5.1887800262491223E-3</v>
      </c>
      <c r="R56" s="441">
        <v>0</v>
      </c>
      <c r="S56" s="441">
        <v>0</v>
      </c>
      <c r="T56" s="441">
        <v>0</v>
      </c>
      <c r="U56" s="441">
        <v>0</v>
      </c>
      <c r="V56" s="441">
        <v>0</v>
      </c>
      <c r="W56" s="441">
        <v>0</v>
      </c>
      <c r="X56" s="441">
        <v>0</v>
      </c>
      <c r="Y56" s="441">
        <v>0</v>
      </c>
      <c r="Z56" s="441">
        <v>0</v>
      </c>
      <c r="AA56" s="441">
        <v>0</v>
      </c>
      <c r="AB56" s="441">
        <v>0</v>
      </c>
      <c r="AC56" s="441">
        <v>0</v>
      </c>
      <c r="AD56" s="441">
        <v>0</v>
      </c>
      <c r="AE56" s="441">
        <v>0</v>
      </c>
      <c r="AF56" s="441">
        <v>0</v>
      </c>
      <c r="AG56" s="441">
        <v>0</v>
      </c>
      <c r="AH56" s="441">
        <v>0</v>
      </c>
      <c r="AI56" s="441">
        <v>0</v>
      </c>
      <c r="AJ56" s="441">
        <v>0</v>
      </c>
      <c r="AK56" s="441">
        <v>0</v>
      </c>
      <c r="AL56" s="441">
        <v>0</v>
      </c>
      <c r="AM56" s="441">
        <v>0</v>
      </c>
      <c r="AN56" s="441">
        <v>0</v>
      </c>
      <c r="AO56" s="441">
        <v>0</v>
      </c>
      <c r="AP56" s="441">
        <v>0</v>
      </c>
      <c r="AQ56" s="441">
        <v>0</v>
      </c>
      <c r="AR56" s="441">
        <v>0</v>
      </c>
      <c r="AS56" s="441">
        <v>0</v>
      </c>
      <c r="AT56" s="441">
        <v>0</v>
      </c>
      <c r="AU56" s="441">
        <v>0</v>
      </c>
      <c r="AV56" s="441">
        <v>0</v>
      </c>
      <c r="AW56" s="441">
        <v>0</v>
      </c>
      <c r="AX56" s="441">
        <v>0</v>
      </c>
      <c r="AY56" s="441">
        <v>0</v>
      </c>
      <c r="AZ56" s="441">
        <v>0</v>
      </c>
      <c r="BA56" s="441">
        <v>0</v>
      </c>
      <c r="BB56" s="441">
        <v>0</v>
      </c>
      <c r="BC56" s="441">
        <v>0</v>
      </c>
      <c r="BD56" s="441">
        <v>4.8772255505864486E-3</v>
      </c>
      <c r="BE56" s="441">
        <v>0</v>
      </c>
      <c r="BF56" s="441">
        <v>0</v>
      </c>
      <c r="BG56" s="441">
        <v>7.854636853956118E-6</v>
      </c>
      <c r="BH56" s="441">
        <v>0</v>
      </c>
      <c r="BI56" s="441">
        <v>0</v>
      </c>
      <c r="BJ56" s="441">
        <v>0</v>
      </c>
      <c r="BK56" s="441">
        <v>0</v>
      </c>
      <c r="BL56" s="441">
        <v>0</v>
      </c>
      <c r="BM56" s="441">
        <v>0</v>
      </c>
      <c r="BN56" s="441">
        <v>0</v>
      </c>
      <c r="BO56" s="441">
        <v>0</v>
      </c>
      <c r="BP56" s="441">
        <v>0</v>
      </c>
      <c r="BQ56" s="441">
        <v>0</v>
      </c>
      <c r="BR56" s="441">
        <v>0</v>
      </c>
      <c r="BS56" s="441">
        <v>0</v>
      </c>
      <c r="BT56" s="441">
        <v>0</v>
      </c>
      <c r="BU56" s="441">
        <v>0</v>
      </c>
      <c r="BV56" s="441">
        <v>0</v>
      </c>
      <c r="BW56" s="441">
        <v>0</v>
      </c>
      <c r="BX56" s="441">
        <v>0</v>
      </c>
      <c r="BY56" s="441">
        <v>0</v>
      </c>
      <c r="BZ56" s="441">
        <v>0</v>
      </c>
      <c r="CA56" s="441">
        <v>0</v>
      </c>
      <c r="CB56" s="441">
        <v>0</v>
      </c>
      <c r="CC56" s="441">
        <v>0</v>
      </c>
      <c r="CD56" s="441">
        <v>0</v>
      </c>
      <c r="CE56" s="441">
        <v>0</v>
      </c>
      <c r="CF56" s="441">
        <v>0</v>
      </c>
      <c r="CG56" s="441">
        <v>0</v>
      </c>
      <c r="CH56" s="441">
        <v>0</v>
      </c>
      <c r="CI56" s="441">
        <v>1.1699737925870461E-5</v>
      </c>
      <c r="CJ56" s="441">
        <v>0</v>
      </c>
      <c r="CK56" s="441">
        <v>0</v>
      </c>
      <c r="CL56" s="441">
        <v>0</v>
      </c>
      <c r="CM56" s="441">
        <v>0</v>
      </c>
      <c r="CN56" s="441">
        <v>0</v>
      </c>
      <c r="CO56" s="441">
        <v>0</v>
      </c>
      <c r="CP56" s="441">
        <v>0</v>
      </c>
      <c r="CQ56" s="441">
        <v>0</v>
      </c>
      <c r="CR56" s="441">
        <v>0</v>
      </c>
      <c r="CS56" s="441">
        <v>0</v>
      </c>
      <c r="CT56" s="441">
        <v>0</v>
      </c>
      <c r="CU56" s="441">
        <v>0</v>
      </c>
      <c r="CV56" s="441">
        <v>0</v>
      </c>
      <c r="CW56" s="441">
        <v>1.8590470524808982E-5</v>
      </c>
      <c r="CX56" s="441">
        <v>0</v>
      </c>
      <c r="CY56" s="441">
        <v>0</v>
      </c>
      <c r="CZ56" s="441">
        <v>0</v>
      </c>
      <c r="DA56" s="443">
        <v>3.0095111952838437E-3</v>
      </c>
    </row>
    <row r="57" spans="2:105" ht="20.100000000000001" customHeight="1" x14ac:dyDescent="0.4">
      <c r="B57" s="11">
        <v>2</v>
      </c>
      <c r="C57" s="8" t="s">
        <v>869</v>
      </c>
      <c r="D57" s="441">
        <v>0</v>
      </c>
      <c r="E57" s="441">
        <v>4.2640099626400994E-2</v>
      </c>
      <c r="F57" s="441">
        <v>6.9315463174954337E-2</v>
      </c>
      <c r="G57" s="441">
        <v>1.488787568623802E-3</v>
      </c>
      <c r="H57" s="441">
        <v>0</v>
      </c>
      <c r="I57" s="441">
        <v>0</v>
      </c>
      <c r="J57" s="441">
        <v>0</v>
      </c>
      <c r="K57" s="441">
        <v>0</v>
      </c>
      <c r="L57" s="441">
        <v>7.7920391333520923E-4</v>
      </c>
      <c r="M57" s="441">
        <v>1.8126306671443313E-3</v>
      </c>
      <c r="N57" s="441">
        <v>2.1211953819808872E-2</v>
      </c>
      <c r="O57" s="441">
        <v>4.6614615753997189E-2</v>
      </c>
      <c r="P57" s="441">
        <v>2.8618214154033011E-2</v>
      </c>
      <c r="Q57" s="441">
        <v>0.27697402557763329</v>
      </c>
      <c r="R57" s="441">
        <v>0</v>
      </c>
      <c r="S57" s="441">
        <v>2.4042314473473312E-3</v>
      </c>
      <c r="T57" s="441">
        <v>4.5687830284939771E-5</v>
      </c>
      <c r="U57" s="441">
        <v>0</v>
      </c>
      <c r="V57" s="441">
        <v>3.4780968325738505E-4</v>
      </c>
      <c r="W57" s="441">
        <v>0</v>
      </c>
      <c r="X57" s="441">
        <v>0</v>
      </c>
      <c r="Y57" s="441">
        <v>8.744664455969316E-4</v>
      </c>
      <c r="Z57" s="441">
        <v>0</v>
      </c>
      <c r="AA57" s="441">
        <v>0</v>
      </c>
      <c r="AB57" s="441">
        <v>8.6108865910421134E-2</v>
      </c>
      <c r="AC57" s="441">
        <v>0</v>
      </c>
      <c r="AD57" s="441">
        <v>0</v>
      </c>
      <c r="AE57" s="441">
        <v>0</v>
      </c>
      <c r="AF57" s="441">
        <v>0</v>
      </c>
      <c r="AG57" s="441">
        <v>1.2744806491354774E-4</v>
      </c>
      <c r="AH57" s="441">
        <v>0</v>
      </c>
      <c r="AI57" s="441">
        <v>0</v>
      </c>
      <c r="AJ57" s="441">
        <v>0</v>
      </c>
      <c r="AK57" s="441">
        <v>0</v>
      </c>
      <c r="AL57" s="441">
        <v>4.6044755502348285E-5</v>
      </c>
      <c r="AM57" s="441">
        <v>0</v>
      </c>
      <c r="AN57" s="441">
        <v>0</v>
      </c>
      <c r="AO57" s="441">
        <v>0</v>
      </c>
      <c r="AP57" s="441">
        <v>0</v>
      </c>
      <c r="AQ57" s="441">
        <v>0</v>
      </c>
      <c r="AR57" s="441">
        <v>0</v>
      </c>
      <c r="AS57" s="441">
        <v>0</v>
      </c>
      <c r="AT57" s="441">
        <v>0</v>
      </c>
      <c r="AU57" s="441">
        <v>0</v>
      </c>
      <c r="AV57" s="441">
        <v>0</v>
      </c>
      <c r="AW57" s="441">
        <v>0</v>
      </c>
      <c r="AX57" s="441">
        <v>0</v>
      </c>
      <c r="AY57" s="441">
        <v>0</v>
      </c>
      <c r="AZ57" s="441">
        <v>0</v>
      </c>
      <c r="BA57" s="441">
        <v>0</v>
      </c>
      <c r="BB57" s="441">
        <v>0</v>
      </c>
      <c r="BC57" s="441">
        <v>0</v>
      </c>
      <c r="BD57" s="441">
        <v>2.7170702894270525E-3</v>
      </c>
      <c r="BE57" s="441">
        <v>0</v>
      </c>
      <c r="BF57" s="441">
        <v>6.6753231348528838E-4</v>
      </c>
      <c r="BG57" s="441">
        <v>0</v>
      </c>
      <c r="BH57" s="441">
        <v>1.9871544657748129E-3</v>
      </c>
      <c r="BI57" s="441">
        <v>1.5997341436296113E-3</v>
      </c>
      <c r="BJ57" s="441">
        <v>0</v>
      </c>
      <c r="BK57" s="441">
        <v>0</v>
      </c>
      <c r="BL57" s="441">
        <v>0</v>
      </c>
      <c r="BM57" s="441">
        <v>0</v>
      </c>
      <c r="BN57" s="441">
        <v>0</v>
      </c>
      <c r="BO57" s="441">
        <v>2.5324498920255458E-4</v>
      </c>
      <c r="BP57" s="441">
        <v>0</v>
      </c>
      <c r="BQ57" s="441">
        <v>0</v>
      </c>
      <c r="BR57" s="441">
        <v>0</v>
      </c>
      <c r="BS57" s="441">
        <v>3.1201280500551743E-6</v>
      </c>
      <c r="BT57" s="441">
        <v>0</v>
      </c>
      <c r="BU57" s="441">
        <v>0</v>
      </c>
      <c r="BV57" s="441">
        <v>0</v>
      </c>
      <c r="BW57" s="441">
        <v>0</v>
      </c>
      <c r="BX57" s="441">
        <v>0</v>
      </c>
      <c r="BY57" s="441">
        <v>0</v>
      </c>
      <c r="BZ57" s="441">
        <v>0</v>
      </c>
      <c r="CA57" s="441">
        <v>1.1360132426686574E-4</v>
      </c>
      <c r="CB57" s="441">
        <v>0</v>
      </c>
      <c r="CC57" s="441">
        <v>0</v>
      </c>
      <c r="CD57" s="441">
        <v>0</v>
      </c>
      <c r="CE57" s="441">
        <v>0</v>
      </c>
      <c r="CF57" s="441">
        <v>0</v>
      </c>
      <c r="CG57" s="441">
        <v>0</v>
      </c>
      <c r="CH57" s="441">
        <v>3.3545624515931704E-5</v>
      </c>
      <c r="CI57" s="441">
        <v>1.6847622613253464E-3</v>
      </c>
      <c r="CJ57" s="441">
        <v>0</v>
      </c>
      <c r="CK57" s="441">
        <v>1.0434143521778256E-3</v>
      </c>
      <c r="CL57" s="441">
        <v>0</v>
      </c>
      <c r="CM57" s="441">
        <v>3.1776925979623044E-3</v>
      </c>
      <c r="CN57" s="441">
        <v>5.133416567463198E-3</v>
      </c>
      <c r="CO57" s="441">
        <v>1.8731750316786954E-3</v>
      </c>
      <c r="CP57" s="441">
        <v>7.6834702942403236E-5</v>
      </c>
      <c r="CQ57" s="441">
        <v>0</v>
      </c>
      <c r="CR57" s="441">
        <v>0</v>
      </c>
      <c r="CS57" s="441">
        <v>1.275219050752443E-6</v>
      </c>
      <c r="CT57" s="441">
        <v>1.1053926168861318E-2</v>
      </c>
      <c r="CU57" s="441">
        <v>2.3275317011486177E-2</v>
      </c>
      <c r="CV57" s="441">
        <v>6.6469473894114126E-5</v>
      </c>
      <c r="CW57" s="441">
        <v>1.1433139372757524E-3</v>
      </c>
      <c r="CX57" s="441">
        <v>7.4129760386730864E-3</v>
      </c>
      <c r="CY57" s="441">
        <v>0</v>
      </c>
      <c r="CZ57" s="441">
        <v>0</v>
      </c>
      <c r="DA57" s="443">
        <v>3.6987388348298168E-3</v>
      </c>
    </row>
    <row r="58" spans="2:105" ht="20.100000000000001" customHeight="1" x14ac:dyDescent="0.4">
      <c r="B58" s="11">
        <v>3</v>
      </c>
      <c r="C58" s="8" t="s">
        <v>1</v>
      </c>
      <c r="D58" s="441">
        <v>6.0604360147021689E-3</v>
      </c>
      <c r="E58" s="441">
        <v>9.4146948941469487E-3</v>
      </c>
      <c r="F58" s="441">
        <v>0.12661744655673604</v>
      </c>
      <c r="G58" s="441">
        <v>2.3262305759746905E-2</v>
      </c>
      <c r="H58" s="441">
        <v>0</v>
      </c>
      <c r="I58" s="441">
        <v>0</v>
      </c>
      <c r="J58" s="441">
        <v>0</v>
      </c>
      <c r="K58" s="441">
        <v>0</v>
      </c>
      <c r="L58" s="441">
        <v>0.38518646782537175</v>
      </c>
      <c r="M58" s="441">
        <v>8.6621288518401679E-4</v>
      </c>
      <c r="N58" s="441">
        <v>0</v>
      </c>
      <c r="O58" s="441">
        <v>6.8828143062941291E-3</v>
      </c>
      <c r="P58" s="441">
        <v>0</v>
      </c>
      <c r="Q58" s="441">
        <v>8.0883923938589262E-4</v>
      </c>
      <c r="R58" s="441">
        <v>0</v>
      </c>
      <c r="S58" s="441">
        <v>5.342736549660736E-5</v>
      </c>
      <c r="T58" s="441">
        <v>0</v>
      </c>
      <c r="U58" s="441">
        <v>0</v>
      </c>
      <c r="V58" s="441">
        <v>0</v>
      </c>
      <c r="W58" s="441">
        <v>0</v>
      </c>
      <c r="X58" s="441">
        <v>0</v>
      </c>
      <c r="Y58" s="441">
        <v>2.5974250859314799E-5</v>
      </c>
      <c r="Z58" s="441">
        <v>0</v>
      </c>
      <c r="AA58" s="441">
        <v>0</v>
      </c>
      <c r="AB58" s="441">
        <v>0</v>
      </c>
      <c r="AC58" s="441">
        <v>2.7434842249657063E-2</v>
      </c>
      <c r="AD58" s="441">
        <v>0</v>
      </c>
      <c r="AE58" s="441">
        <v>0</v>
      </c>
      <c r="AF58" s="441">
        <v>0</v>
      </c>
      <c r="AG58" s="441">
        <v>0</v>
      </c>
      <c r="AH58" s="441">
        <v>0</v>
      </c>
      <c r="AI58" s="441">
        <v>0</v>
      </c>
      <c r="AJ58" s="441">
        <v>0</v>
      </c>
      <c r="AK58" s="441">
        <v>0</v>
      </c>
      <c r="AL58" s="441">
        <v>0</v>
      </c>
      <c r="AM58" s="441">
        <v>0</v>
      </c>
      <c r="AN58" s="441">
        <v>0</v>
      </c>
      <c r="AO58" s="441">
        <v>0</v>
      </c>
      <c r="AP58" s="441">
        <v>0</v>
      </c>
      <c r="AQ58" s="441">
        <v>0</v>
      </c>
      <c r="AR58" s="441">
        <v>0</v>
      </c>
      <c r="AS58" s="441">
        <v>0</v>
      </c>
      <c r="AT58" s="441">
        <v>0</v>
      </c>
      <c r="AU58" s="441">
        <v>0</v>
      </c>
      <c r="AV58" s="441">
        <v>0</v>
      </c>
      <c r="AW58" s="441">
        <v>0</v>
      </c>
      <c r="AX58" s="441">
        <v>0</v>
      </c>
      <c r="AY58" s="441">
        <v>0</v>
      </c>
      <c r="AZ58" s="441">
        <v>0</v>
      </c>
      <c r="BA58" s="441">
        <v>0</v>
      </c>
      <c r="BB58" s="441">
        <v>0</v>
      </c>
      <c r="BC58" s="441">
        <v>0</v>
      </c>
      <c r="BD58" s="441">
        <v>0</v>
      </c>
      <c r="BE58" s="441">
        <v>0</v>
      </c>
      <c r="BF58" s="441">
        <v>0</v>
      </c>
      <c r="BG58" s="441">
        <v>0</v>
      </c>
      <c r="BH58" s="441">
        <v>0</v>
      </c>
      <c r="BI58" s="441">
        <v>0</v>
      </c>
      <c r="BJ58" s="441">
        <v>0</v>
      </c>
      <c r="BK58" s="441">
        <v>0</v>
      </c>
      <c r="BL58" s="441">
        <v>0</v>
      </c>
      <c r="BM58" s="441">
        <v>0</v>
      </c>
      <c r="BN58" s="441">
        <v>0</v>
      </c>
      <c r="BO58" s="441">
        <v>0</v>
      </c>
      <c r="BP58" s="441">
        <v>0</v>
      </c>
      <c r="BQ58" s="441">
        <v>0</v>
      </c>
      <c r="BR58" s="441">
        <v>0</v>
      </c>
      <c r="BS58" s="441">
        <v>0</v>
      </c>
      <c r="BT58" s="441">
        <v>0</v>
      </c>
      <c r="BU58" s="441">
        <v>0</v>
      </c>
      <c r="BV58" s="441">
        <v>0</v>
      </c>
      <c r="BW58" s="441">
        <v>0</v>
      </c>
      <c r="BX58" s="441">
        <v>0</v>
      </c>
      <c r="BY58" s="441">
        <v>0</v>
      </c>
      <c r="BZ58" s="441">
        <v>0</v>
      </c>
      <c r="CA58" s="441">
        <v>1.6228760609552248E-5</v>
      </c>
      <c r="CB58" s="441">
        <v>0</v>
      </c>
      <c r="CC58" s="441">
        <v>0</v>
      </c>
      <c r="CD58" s="441">
        <v>0</v>
      </c>
      <c r="CE58" s="441">
        <v>0</v>
      </c>
      <c r="CF58" s="441">
        <v>0</v>
      </c>
      <c r="CG58" s="441">
        <v>0</v>
      </c>
      <c r="CH58" s="441">
        <v>2.9599080455233856E-6</v>
      </c>
      <c r="CI58" s="441">
        <v>2.0279545738175465E-4</v>
      </c>
      <c r="CJ58" s="441">
        <v>1.5233837897427511E-3</v>
      </c>
      <c r="CK58" s="441">
        <v>1.3947955350449083E-4</v>
      </c>
      <c r="CL58" s="441">
        <v>0</v>
      </c>
      <c r="CM58" s="441">
        <v>4.7665388969434571E-4</v>
      </c>
      <c r="CN58" s="441">
        <v>9.1751110594930465E-4</v>
      </c>
      <c r="CO58" s="441">
        <v>0</v>
      </c>
      <c r="CP58" s="441">
        <v>0</v>
      </c>
      <c r="CQ58" s="441">
        <v>0</v>
      </c>
      <c r="CR58" s="441">
        <v>0</v>
      </c>
      <c r="CS58" s="441">
        <v>0</v>
      </c>
      <c r="CT58" s="441">
        <v>1.8275034327429344E-3</v>
      </c>
      <c r="CU58" s="441">
        <v>5.9779936070813869E-3</v>
      </c>
      <c r="CV58" s="441">
        <v>0</v>
      </c>
      <c r="CW58" s="441">
        <v>0</v>
      </c>
      <c r="CX58" s="441">
        <v>2.8548046362027293E-4</v>
      </c>
      <c r="CY58" s="441">
        <v>0</v>
      </c>
      <c r="CZ58" s="441">
        <v>0</v>
      </c>
      <c r="DA58" s="443">
        <v>2.9474008917690581E-3</v>
      </c>
    </row>
    <row r="59" spans="2:105" ht="20.100000000000001" customHeight="1" x14ac:dyDescent="0.4">
      <c r="B59" s="11">
        <v>4</v>
      </c>
      <c r="C59" s="8" t="s">
        <v>2</v>
      </c>
      <c r="D59" s="441">
        <v>0.10062848966078393</v>
      </c>
      <c r="E59" s="441">
        <v>4.4782067247820675E-2</v>
      </c>
      <c r="F59" s="441">
        <v>3.3352198183829396E-2</v>
      </c>
      <c r="G59" s="441">
        <v>0</v>
      </c>
      <c r="H59" s="441">
        <v>0</v>
      </c>
      <c r="I59" s="441">
        <v>0</v>
      </c>
      <c r="J59" s="441">
        <v>0</v>
      </c>
      <c r="K59" s="441">
        <v>0</v>
      </c>
      <c r="L59" s="441">
        <v>0</v>
      </c>
      <c r="M59" s="441">
        <v>0</v>
      </c>
      <c r="N59" s="441">
        <v>0</v>
      </c>
      <c r="O59" s="441">
        <v>0</v>
      </c>
      <c r="P59" s="441">
        <v>0</v>
      </c>
      <c r="Q59" s="441">
        <v>0</v>
      </c>
      <c r="R59" s="441">
        <v>0</v>
      </c>
      <c r="S59" s="441">
        <v>0</v>
      </c>
      <c r="T59" s="441">
        <v>0</v>
      </c>
      <c r="U59" s="441">
        <v>0</v>
      </c>
      <c r="V59" s="441">
        <v>0</v>
      </c>
      <c r="W59" s="441">
        <v>0</v>
      </c>
      <c r="X59" s="441">
        <v>0</v>
      </c>
      <c r="Y59" s="441">
        <v>0</v>
      </c>
      <c r="Z59" s="441">
        <v>0</v>
      </c>
      <c r="AA59" s="441">
        <v>0</v>
      </c>
      <c r="AB59" s="441">
        <v>0</v>
      </c>
      <c r="AC59" s="441">
        <v>0</v>
      </c>
      <c r="AD59" s="441">
        <v>0</v>
      </c>
      <c r="AE59" s="441">
        <v>0</v>
      </c>
      <c r="AF59" s="441">
        <v>0</v>
      </c>
      <c r="AG59" s="441">
        <v>0</v>
      </c>
      <c r="AH59" s="441">
        <v>0</v>
      </c>
      <c r="AI59" s="441">
        <v>0</v>
      </c>
      <c r="AJ59" s="441">
        <v>0</v>
      </c>
      <c r="AK59" s="441">
        <v>0</v>
      </c>
      <c r="AL59" s="441">
        <v>0</v>
      </c>
      <c r="AM59" s="441">
        <v>0</v>
      </c>
      <c r="AN59" s="441">
        <v>0</v>
      </c>
      <c r="AO59" s="441">
        <v>0</v>
      </c>
      <c r="AP59" s="441">
        <v>0</v>
      </c>
      <c r="AQ59" s="441">
        <v>0</v>
      </c>
      <c r="AR59" s="441">
        <v>0</v>
      </c>
      <c r="AS59" s="441">
        <v>0</v>
      </c>
      <c r="AT59" s="441">
        <v>0</v>
      </c>
      <c r="AU59" s="441">
        <v>0</v>
      </c>
      <c r="AV59" s="441">
        <v>0</v>
      </c>
      <c r="AW59" s="441">
        <v>0</v>
      </c>
      <c r="AX59" s="441">
        <v>0</v>
      </c>
      <c r="AY59" s="441">
        <v>0</v>
      </c>
      <c r="AZ59" s="441">
        <v>0</v>
      </c>
      <c r="BA59" s="441">
        <v>0</v>
      </c>
      <c r="BB59" s="441">
        <v>0</v>
      </c>
      <c r="BC59" s="441">
        <v>0</v>
      </c>
      <c r="BD59" s="441">
        <v>0</v>
      </c>
      <c r="BE59" s="441">
        <v>0</v>
      </c>
      <c r="BF59" s="441">
        <v>0</v>
      </c>
      <c r="BG59" s="441">
        <v>0</v>
      </c>
      <c r="BH59" s="441">
        <v>0</v>
      </c>
      <c r="BI59" s="441">
        <v>0</v>
      </c>
      <c r="BJ59" s="441">
        <v>0</v>
      </c>
      <c r="BK59" s="441">
        <v>0</v>
      </c>
      <c r="BL59" s="441">
        <v>0</v>
      </c>
      <c r="BM59" s="441">
        <v>0</v>
      </c>
      <c r="BN59" s="441">
        <v>0</v>
      </c>
      <c r="BO59" s="441">
        <v>0</v>
      </c>
      <c r="BP59" s="441">
        <v>0</v>
      </c>
      <c r="BQ59" s="441">
        <v>0</v>
      </c>
      <c r="BR59" s="441">
        <v>0</v>
      </c>
      <c r="BS59" s="441">
        <v>0</v>
      </c>
      <c r="BT59" s="441">
        <v>0</v>
      </c>
      <c r="BU59" s="441">
        <v>0</v>
      </c>
      <c r="BV59" s="441">
        <v>0</v>
      </c>
      <c r="BW59" s="441">
        <v>0</v>
      </c>
      <c r="BX59" s="441">
        <v>0</v>
      </c>
      <c r="BY59" s="441">
        <v>0</v>
      </c>
      <c r="BZ59" s="441">
        <v>0</v>
      </c>
      <c r="CA59" s="441">
        <v>0</v>
      </c>
      <c r="CB59" s="441">
        <v>0</v>
      </c>
      <c r="CC59" s="441">
        <v>0</v>
      </c>
      <c r="CD59" s="441">
        <v>0</v>
      </c>
      <c r="CE59" s="441">
        <v>0</v>
      </c>
      <c r="CF59" s="441">
        <v>0</v>
      </c>
      <c r="CG59" s="441">
        <v>0</v>
      </c>
      <c r="CH59" s="441">
        <v>0</v>
      </c>
      <c r="CI59" s="441">
        <v>4.2509047797329342E-4</v>
      </c>
      <c r="CJ59" s="441">
        <v>0</v>
      </c>
      <c r="CK59" s="441">
        <v>0</v>
      </c>
      <c r="CL59" s="441">
        <v>0</v>
      </c>
      <c r="CM59" s="441">
        <v>0</v>
      </c>
      <c r="CN59" s="441">
        <v>0</v>
      </c>
      <c r="CO59" s="441">
        <v>0</v>
      </c>
      <c r="CP59" s="441">
        <v>0</v>
      </c>
      <c r="CQ59" s="441">
        <v>0</v>
      </c>
      <c r="CR59" s="441">
        <v>0</v>
      </c>
      <c r="CS59" s="441">
        <v>0</v>
      </c>
      <c r="CT59" s="441">
        <v>0</v>
      </c>
      <c r="CU59" s="441">
        <v>0</v>
      </c>
      <c r="CV59" s="441">
        <v>0</v>
      </c>
      <c r="CW59" s="441">
        <v>2.6956182260973025E-4</v>
      </c>
      <c r="CX59" s="441">
        <v>0</v>
      </c>
      <c r="CY59" s="441">
        <v>0</v>
      </c>
      <c r="CZ59" s="441">
        <v>0</v>
      </c>
      <c r="DA59" s="443">
        <v>6.6387764236482539E-4</v>
      </c>
    </row>
    <row r="60" spans="2:105" ht="20.100000000000001" customHeight="1" x14ac:dyDescent="0.4">
      <c r="B60" s="11">
        <v>5</v>
      </c>
      <c r="C60" s="8" t="s">
        <v>3</v>
      </c>
      <c r="D60" s="441">
        <v>0</v>
      </c>
      <c r="E60" s="441">
        <v>3.7359900373599005E-4</v>
      </c>
      <c r="F60" s="441">
        <v>0</v>
      </c>
      <c r="G60" s="441">
        <v>0</v>
      </c>
      <c r="H60" s="441">
        <v>0.14308067847530825</v>
      </c>
      <c r="I60" s="441">
        <v>1.3363624214887077E-4</v>
      </c>
      <c r="J60" s="441">
        <v>0</v>
      </c>
      <c r="K60" s="441">
        <v>0</v>
      </c>
      <c r="L60" s="441">
        <v>0</v>
      </c>
      <c r="M60" s="441">
        <v>1.0693986236839714E-4</v>
      </c>
      <c r="N60" s="441">
        <v>0</v>
      </c>
      <c r="O60" s="441">
        <v>1.3516637914169349E-3</v>
      </c>
      <c r="P60" s="441">
        <v>0</v>
      </c>
      <c r="Q60" s="441">
        <v>1.0682782406983487E-4</v>
      </c>
      <c r="R60" s="441">
        <v>0</v>
      </c>
      <c r="S60" s="441">
        <v>0</v>
      </c>
      <c r="T60" s="441">
        <v>9.9066445334511061E-2</v>
      </c>
      <c r="U60" s="441">
        <v>0</v>
      </c>
      <c r="V60" s="441">
        <v>1.7095730194007061E-4</v>
      </c>
      <c r="W60" s="441">
        <v>0</v>
      </c>
      <c r="X60" s="441">
        <v>0</v>
      </c>
      <c r="Y60" s="441">
        <v>4.1558801374903679E-4</v>
      </c>
      <c r="Z60" s="441">
        <v>0</v>
      </c>
      <c r="AA60" s="441">
        <v>0</v>
      </c>
      <c r="AB60" s="441">
        <v>0</v>
      </c>
      <c r="AC60" s="441">
        <v>6.1728395061728392E-3</v>
      </c>
      <c r="AD60" s="441">
        <v>0</v>
      </c>
      <c r="AE60" s="441">
        <v>0</v>
      </c>
      <c r="AF60" s="441">
        <v>0</v>
      </c>
      <c r="AG60" s="441">
        <v>0</v>
      </c>
      <c r="AH60" s="441">
        <v>0</v>
      </c>
      <c r="AI60" s="441">
        <v>0</v>
      </c>
      <c r="AJ60" s="441">
        <v>0</v>
      </c>
      <c r="AK60" s="441">
        <v>0</v>
      </c>
      <c r="AL60" s="441">
        <v>0</v>
      </c>
      <c r="AM60" s="441">
        <v>0</v>
      </c>
      <c r="AN60" s="441">
        <v>0</v>
      </c>
      <c r="AO60" s="441">
        <v>0</v>
      </c>
      <c r="AP60" s="441">
        <v>0</v>
      </c>
      <c r="AQ60" s="441">
        <v>0</v>
      </c>
      <c r="AR60" s="441">
        <v>0</v>
      </c>
      <c r="AS60" s="441">
        <v>0</v>
      </c>
      <c r="AT60" s="441">
        <v>0</v>
      </c>
      <c r="AU60" s="441">
        <v>0</v>
      </c>
      <c r="AV60" s="441">
        <v>0</v>
      </c>
      <c r="AW60" s="441">
        <v>0</v>
      </c>
      <c r="AX60" s="441">
        <v>0</v>
      </c>
      <c r="AY60" s="441">
        <v>0</v>
      </c>
      <c r="AZ60" s="441">
        <v>0</v>
      </c>
      <c r="BA60" s="441">
        <v>0</v>
      </c>
      <c r="BB60" s="441">
        <v>0</v>
      </c>
      <c r="BC60" s="441">
        <v>0</v>
      </c>
      <c r="BD60" s="441">
        <v>4.5565775040081006E-4</v>
      </c>
      <c r="BE60" s="441">
        <v>0</v>
      </c>
      <c r="BF60" s="441">
        <v>1.261875828894685E-5</v>
      </c>
      <c r="BG60" s="441">
        <v>4.1891396554432631E-5</v>
      </c>
      <c r="BH60" s="441">
        <v>1.1780987189950676E-4</v>
      </c>
      <c r="BI60" s="441">
        <v>3.1817916668876246E-5</v>
      </c>
      <c r="BJ60" s="441">
        <v>0</v>
      </c>
      <c r="BK60" s="441">
        <v>0</v>
      </c>
      <c r="BL60" s="441">
        <v>0</v>
      </c>
      <c r="BM60" s="441">
        <v>0</v>
      </c>
      <c r="BN60" s="441">
        <v>0</v>
      </c>
      <c r="BO60" s="441">
        <v>0</v>
      </c>
      <c r="BP60" s="441">
        <v>0</v>
      </c>
      <c r="BQ60" s="441">
        <v>0</v>
      </c>
      <c r="BR60" s="441">
        <v>0</v>
      </c>
      <c r="BS60" s="441">
        <v>0</v>
      </c>
      <c r="BT60" s="441">
        <v>0</v>
      </c>
      <c r="BU60" s="441">
        <v>0</v>
      </c>
      <c r="BV60" s="441">
        <v>0</v>
      </c>
      <c r="BW60" s="441">
        <v>0</v>
      </c>
      <c r="BX60" s="441">
        <v>0</v>
      </c>
      <c r="BY60" s="441">
        <v>0</v>
      </c>
      <c r="BZ60" s="441">
        <v>0</v>
      </c>
      <c r="CA60" s="441">
        <v>0</v>
      </c>
      <c r="CB60" s="441">
        <v>0</v>
      </c>
      <c r="CC60" s="441">
        <v>0</v>
      </c>
      <c r="CD60" s="441">
        <v>0</v>
      </c>
      <c r="CE60" s="441">
        <v>0</v>
      </c>
      <c r="CF60" s="441">
        <v>0</v>
      </c>
      <c r="CG60" s="441">
        <v>0</v>
      </c>
      <c r="CH60" s="441">
        <v>4.9331800758723096E-6</v>
      </c>
      <c r="CI60" s="441">
        <v>7.2148383876201173E-5</v>
      </c>
      <c r="CJ60" s="441">
        <v>0</v>
      </c>
      <c r="CK60" s="441">
        <v>1.0729196423422373E-5</v>
      </c>
      <c r="CL60" s="441">
        <v>0</v>
      </c>
      <c r="CM60" s="441">
        <v>1.1916347242358643E-4</v>
      </c>
      <c r="CN60" s="441">
        <v>2.3228129264539358E-4</v>
      </c>
      <c r="CO60" s="441">
        <v>0</v>
      </c>
      <c r="CP60" s="441">
        <v>0</v>
      </c>
      <c r="CQ60" s="441">
        <v>0</v>
      </c>
      <c r="CR60" s="441">
        <v>0</v>
      </c>
      <c r="CS60" s="441">
        <v>0</v>
      </c>
      <c r="CT60" s="441">
        <v>1.0372316780432871E-3</v>
      </c>
      <c r="CU60" s="441">
        <v>1.8704555832660087E-3</v>
      </c>
      <c r="CV60" s="441">
        <v>0</v>
      </c>
      <c r="CW60" s="441">
        <v>0</v>
      </c>
      <c r="CX60" s="441">
        <v>1.7128827817216376E-4</v>
      </c>
      <c r="CY60" s="441">
        <v>0</v>
      </c>
      <c r="CZ60" s="441">
        <v>0</v>
      </c>
      <c r="DA60" s="443">
        <v>5.8850215185502679E-4</v>
      </c>
    </row>
    <row r="61" spans="2:105" ht="20.100000000000001" customHeight="1" x14ac:dyDescent="0.4">
      <c r="B61" s="11">
        <v>6</v>
      </c>
      <c r="C61" s="8" t="s">
        <v>4</v>
      </c>
      <c r="D61" s="441">
        <v>0</v>
      </c>
      <c r="E61" s="441">
        <v>0</v>
      </c>
      <c r="F61" s="441">
        <v>0</v>
      </c>
      <c r="G61" s="441">
        <v>0</v>
      </c>
      <c r="H61" s="441">
        <v>0</v>
      </c>
      <c r="I61" s="441">
        <v>2.7689429373246026E-2</v>
      </c>
      <c r="J61" s="441">
        <v>0</v>
      </c>
      <c r="K61" s="441">
        <v>0</v>
      </c>
      <c r="L61" s="441">
        <v>1.6233414861150191E-4</v>
      </c>
      <c r="M61" s="441">
        <v>0.346233845397041</v>
      </c>
      <c r="N61" s="441">
        <v>0</v>
      </c>
      <c r="O61" s="441">
        <v>5.1354331548899993E-3</v>
      </c>
      <c r="P61" s="441">
        <v>0</v>
      </c>
      <c r="Q61" s="441">
        <v>1.8313341269114551E-3</v>
      </c>
      <c r="R61" s="441">
        <v>0</v>
      </c>
      <c r="S61" s="441">
        <v>0</v>
      </c>
      <c r="T61" s="441">
        <v>0</v>
      </c>
      <c r="U61" s="441">
        <v>0</v>
      </c>
      <c r="V61" s="441">
        <v>0</v>
      </c>
      <c r="W61" s="441">
        <v>0</v>
      </c>
      <c r="X61" s="441">
        <v>0</v>
      </c>
      <c r="Y61" s="441">
        <v>2.5974250859314799E-5</v>
      </c>
      <c r="Z61" s="441">
        <v>0</v>
      </c>
      <c r="AA61" s="441">
        <v>0</v>
      </c>
      <c r="AB61" s="441">
        <v>0</v>
      </c>
      <c r="AC61" s="441">
        <v>0</v>
      </c>
      <c r="AD61" s="441">
        <v>0</v>
      </c>
      <c r="AE61" s="441">
        <v>0</v>
      </c>
      <c r="AF61" s="441">
        <v>0</v>
      </c>
      <c r="AG61" s="441">
        <v>0</v>
      </c>
      <c r="AH61" s="441">
        <v>0</v>
      </c>
      <c r="AI61" s="441">
        <v>0</v>
      </c>
      <c r="AJ61" s="441">
        <v>0</v>
      </c>
      <c r="AK61" s="441">
        <v>0</v>
      </c>
      <c r="AL61" s="441">
        <v>0</v>
      </c>
      <c r="AM61" s="441">
        <v>0</v>
      </c>
      <c r="AN61" s="441">
        <v>0</v>
      </c>
      <c r="AO61" s="441">
        <v>0</v>
      </c>
      <c r="AP61" s="441">
        <v>0</v>
      </c>
      <c r="AQ61" s="441">
        <v>0</v>
      </c>
      <c r="AR61" s="441">
        <v>0</v>
      </c>
      <c r="AS61" s="441">
        <v>0</v>
      </c>
      <c r="AT61" s="441">
        <v>0</v>
      </c>
      <c r="AU61" s="441">
        <v>0</v>
      </c>
      <c r="AV61" s="441">
        <v>0</v>
      </c>
      <c r="AW61" s="441">
        <v>0</v>
      </c>
      <c r="AX61" s="441">
        <v>0</v>
      </c>
      <c r="AY61" s="441">
        <v>0</v>
      </c>
      <c r="AZ61" s="441">
        <v>0</v>
      </c>
      <c r="BA61" s="441">
        <v>0</v>
      </c>
      <c r="BB61" s="441">
        <v>0</v>
      </c>
      <c r="BC61" s="441">
        <v>0</v>
      </c>
      <c r="BD61" s="441">
        <v>3.0377183360054004E-4</v>
      </c>
      <c r="BE61" s="441">
        <v>0</v>
      </c>
      <c r="BF61" s="441">
        <v>0</v>
      </c>
      <c r="BG61" s="441">
        <v>0</v>
      </c>
      <c r="BH61" s="441">
        <v>0</v>
      </c>
      <c r="BI61" s="441">
        <v>0</v>
      </c>
      <c r="BJ61" s="441">
        <v>0</v>
      </c>
      <c r="BK61" s="441">
        <v>0</v>
      </c>
      <c r="BL61" s="441">
        <v>0</v>
      </c>
      <c r="BM61" s="441">
        <v>0</v>
      </c>
      <c r="BN61" s="441">
        <v>0</v>
      </c>
      <c r="BO61" s="441">
        <v>0</v>
      </c>
      <c r="BP61" s="441">
        <v>0</v>
      </c>
      <c r="BQ61" s="441">
        <v>0</v>
      </c>
      <c r="BR61" s="441">
        <v>0</v>
      </c>
      <c r="BS61" s="441">
        <v>0</v>
      </c>
      <c r="BT61" s="441">
        <v>0</v>
      </c>
      <c r="BU61" s="441">
        <v>0</v>
      </c>
      <c r="BV61" s="441">
        <v>0</v>
      </c>
      <c r="BW61" s="441">
        <v>0</v>
      </c>
      <c r="BX61" s="441">
        <v>0</v>
      </c>
      <c r="BY61" s="441">
        <v>0</v>
      </c>
      <c r="BZ61" s="441">
        <v>0</v>
      </c>
      <c r="CA61" s="441">
        <v>1.6228760609552248E-5</v>
      </c>
      <c r="CB61" s="441">
        <v>0</v>
      </c>
      <c r="CC61" s="441">
        <v>0</v>
      </c>
      <c r="CD61" s="441">
        <v>0</v>
      </c>
      <c r="CE61" s="441">
        <v>0</v>
      </c>
      <c r="CF61" s="441">
        <v>0</v>
      </c>
      <c r="CG61" s="441">
        <v>0</v>
      </c>
      <c r="CH61" s="441">
        <v>6.9064521062212335E-6</v>
      </c>
      <c r="CI61" s="441">
        <v>7.7998252839136408E-5</v>
      </c>
      <c r="CJ61" s="441">
        <v>0</v>
      </c>
      <c r="CK61" s="441">
        <v>2.4945381684457013E-4</v>
      </c>
      <c r="CL61" s="441">
        <v>0</v>
      </c>
      <c r="CM61" s="441">
        <v>7.4146160619120445E-4</v>
      </c>
      <c r="CN61" s="441">
        <v>1.6782323393629685E-3</v>
      </c>
      <c r="CO61" s="441">
        <v>0</v>
      </c>
      <c r="CP61" s="441">
        <v>0</v>
      </c>
      <c r="CQ61" s="441">
        <v>0</v>
      </c>
      <c r="CR61" s="441">
        <v>0</v>
      </c>
      <c r="CS61" s="441">
        <v>0</v>
      </c>
      <c r="CT61" s="441">
        <v>3.8822099949620175E-3</v>
      </c>
      <c r="CU61" s="441">
        <v>6.6168463943236501E-3</v>
      </c>
      <c r="CV61" s="441">
        <v>0</v>
      </c>
      <c r="CW61" s="441">
        <v>1.8590470524808982E-5</v>
      </c>
      <c r="CX61" s="441">
        <v>5.9950897360257314E-4</v>
      </c>
      <c r="CY61" s="441">
        <v>0</v>
      </c>
      <c r="CZ61" s="441">
        <v>0</v>
      </c>
      <c r="DA61" s="443">
        <v>4.060721056219155E-3</v>
      </c>
    </row>
    <row r="62" spans="2:105" ht="20.100000000000001" customHeight="1" x14ac:dyDescent="0.4">
      <c r="B62" s="11">
        <v>7</v>
      </c>
      <c r="C62" s="8" t="s">
        <v>70</v>
      </c>
      <c r="D62" s="441">
        <v>0</v>
      </c>
      <c r="E62" s="441">
        <v>0</v>
      </c>
      <c r="F62" s="441">
        <v>2.5724796130990661E-5</v>
      </c>
      <c r="G62" s="441">
        <v>0</v>
      </c>
      <c r="H62" s="441">
        <v>6.2589973086311568E-5</v>
      </c>
      <c r="I62" s="441">
        <v>0</v>
      </c>
      <c r="J62" s="441">
        <v>0</v>
      </c>
      <c r="K62" s="441">
        <v>0</v>
      </c>
      <c r="L62" s="441">
        <v>2.2726780805610268E-4</v>
      </c>
      <c r="M62" s="441">
        <v>4.2775944947358855E-5</v>
      </c>
      <c r="N62" s="441">
        <v>0</v>
      </c>
      <c r="O62" s="441">
        <v>3.4680847279776621E-4</v>
      </c>
      <c r="P62" s="441">
        <v>7.5910382371440348E-5</v>
      </c>
      <c r="Q62" s="441">
        <v>5.0361688490065018E-4</v>
      </c>
      <c r="R62" s="441">
        <v>0</v>
      </c>
      <c r="S62" s="441">
        <v>5.342736549660736E-5</v>
      </c>
      <c r="T62" s="441">
        <v>0</v>
      </c>
      <c r="U62" s="441">
        <v>0</v>
      </c>
      <c r="V62" s="441">
        <v>1.2998650026822611E-2</v>
      </c>
      <c r="W62" s="441">
        <v>1.1048502927853276E-4</v>
      </c>
      <c r="X62" s="441">
        <v>0</v>
      </c>
      <c r="Y62" s="441">
        <v>3.7489502073611027E-3</v>
      </c>
      <c r="Z62" s="441">
        <v>0.56768364530203919</v>
      </c>
      <c r="AA62" s="441">
        <v>2.7563015945204724E-5</v>
      </c>
      <c r="AB62" s="441">
        <v>3.0658602525153992E-4</v>
      </c>
      <c r="AC62" s="441">
        <v>0</v>
      </c>
      <c r="AD62" s="441">
        <v>6.9348127600554787E-4</v>
      </c>
      <c r="AE62" s="441">
        <v>3.6586481295161437E-4</v>
      </c>
      <c r="AF62" s="441">
        <v>1.3152189622777859E-2</v>
      </c>
      <c r="AG62" s="441">
        <v>7.4344704532902841E-3</v>
      </c>
      <c r="AH62" s="441">
        <v>0</v>
      </c>
      <c r="AI62" s="441">
        <v>4.5191097721156235E-3</v>
      </c>
      <c r="AJ62" s="441">
        <v>1.0484378276368212E-4</v>
      </c>
      <c r="AK62" s="441">
        <v>0</v>
      </c>
      <c r="AL62" s="441">
        <v>5.9858182153052768E-4</v>
      </c>
      <c r="AM62" s="441">
        <v>4.9746788844780067E-5</v>
      </c>
      <c r="AN62" s="441">
        <v>3.3519285560370626E-4</v>
      </c>
      <c r="AO62" s="441">
        <v>5.7893822729114805E-5</v>
      </c>
      <c r="AP62" s="441">
        <v>0</v>
      </c>
      <c r="AQ62" s="441">
        <v>0</v>
      </c>
      <c r="AR62" s="441">
        <v>5.0629066146874923E-5</v>
      </c>
      <c r="AS62" s="441">
        <v>2.1770942130631165E-4</v>
      </c>
      <c r="AT62" s="441">
        <v>1.1453966508601929E-4</v>
      </c>
      <c r="AU62" s="441">
        <v>0</v>
      </c>
      <c r="AV62" s="441">
        <v>0</v>
      </c>
      <c r="AW62" s="441">
        <v>4.8443158009470637E-5</v>
      </c>
      <c r="AX62" s="441">
        <v>0</v>
      </c>
      <c r="AY62" s="441">
        <v>1.0436779209935814E-4</v>
      </c>
      <c r="AZ62" s="441">
        <v>4.3590078898042804E-5</v>
      </c>
      <c r="BA62" s="441">
        <v>2.0837585901884738E-4</v>
      </c>
      <c r="BB62" s="441">
        <v>0</v>
      </c>
      <c r="BC62" s="441">
        <v>0</v>
      </c>
      <c r="BD62" s="441">
        <v>1.6876212977807779E-5</v>
      </c>
      <c r="BE62" s="441">
        <v>2.5859839668994052E-4</v>
      </c>
      <c r="BF62" s="441">
        <v>0</v>
      </c>
      <c r="BG62" s="441">
        <v>0</v>
      </c>
      <c r="BH62" s="441">
        <v>9.9357723288740645E-6</v>
      </c>
      <c r="BI62" s="441">
        <v>7.0706481486391654E-6</v>
      </c>
      <c r="BJ62" s="441">
        <v>0.29928647531721175</v>
      </c>
      <c r="BK62" s="441">
        <v>0.43877749186774773</v>
      </c>
      <c r="BL62" s="441">
        <v>0</v>
      </c>
      <c r="BM62" s="441">
        <v>0</v>
      </c>
      <c r="BN62" s="441">
        <v>1.8220777517018205E-6</v>
      </c>
      <c r="BO62" s="441">
        <v>4.6044543491373557E-6</v>
      </c>
      <c r="BP62" s="441">
        <v>2.3206271262746045E-6</v>
      </c>
      <c r="BQ62" s="441">
        <v>7.8215742482489451E-6</v>
      </c>
      <c r="BR62" s="441">
        <v>0</v>
      </c>
      <c r="BS62" s="441">
        <v>0</v>
      </c>
      <c r="BT62" s="441">
        <v>1.3364517206815903E-5</v>
      </c>
      <c r="BU62" s="441">
        <v>0</v>
      </c>
      <c r="BV62" s="441">
        <v>0</v>
      </c>
      <c r="BW62" s="441">
        <v>0</v>
      </c>
      <c r="BX62" s="441">
        <v>0</v>
      </c>
      <c r="BY62" s="441">
        <v>0</v>
      </c>
      <c r="BZ62" s="441">
        <v>0</v>
      </c>
      <c r="CA62" s="441">
        <v>1.6228760609552248E-5</v>
      </c>
      <c r="CB62" s="441">
        <v>0</v>
      </c>
      <c r="CC62" s="441">
        <v>0</v>
      </c>
      <c r="CD62" s="441">
        <v>0</v>
      </c>
      <c r="CE62" s="441">
        <v>0</v>
      </c>
      <c r="CF62" s="441">
        <v>0</v>
      </c>
      <c r="CG62" s="441">
        <v>0</v>
      </c>
      <c r="CH62" s="441">
        <v>0</v>
      </c>
      <c r="CI62" s="441">
        <v>3.8999126419568204E-6</v>
      </c>
      <c r="CJ62" s="441">
        <v>7.8743496090082562E-5</v>
      </c>
      <c r="CK62" s="441">
        <v>9.3880468704945755E-6</v>
      </c>
      <c r="CL62" s="441">
        <v>0</v>
      </c>
      <c r="CM62" s="441">
        <v>6.6201929124214678E-6</v>
      </c>
      <c r="CN62" s="441">
        <v>1.742109694840452E-5</v>
      </c>
      <c r="CO62" s="441">
        <v>8.2640074927001271E-5</v>
      </c>
      <c r="CP62" s="441">
        <v>6.219952142956453E-5</v>
      </c>
      <c r="CQ62" s="441">
        <v>0</v>
      </c>
      <c r="CR62" s="441">
        <v>0</v>
      </c>
      <c r="CS62" s="441">
        <v>0</v>
      </c>
      <c r="CT62" s="441">
        <v>8.8905572403710331E-5</v>
      </c>
      <c r="CU62" s="441">
        <v>0</v>
      </c>
      <c r="CV62" s="441">
        <v>1.2186070213920923E-4</v>
      </c>
      <c r="CW62" s="441">
        <v>9.295235262404491E-6</v>
      </c>
      <c r="CX62" s="441">
        <v>0</v>
      </c>
      <c r="CY62" s="441">
        <v>0</v>
      </c>
      <c r="CZ62" s="441">
        <v>0</v>
      </c>
      <c r="DA62" s="443">
        <v>1.925582413374816E-2</v>
      </c>
    </row>
    <row r="63" spans="2:105" ht="20.100000000000001" customHeight="1" x14ac:dyDescent="0.4">
      <c r="B63" s="11">
        <v>8</v>
      </c>
      <c r="C63" s="8" t="s">
        <v>870</v>
      </c>
      <c r="D63" s="441">
        <v>0</v>
      </c>
      <c r="E63" s="441">
        <v>0</v>
      </c>
      <c r="F63" s="441">
        <v>0</v>
      </c>
      <c r="G63" s="441">
        <v>0</v>
      </c>
      <c r="H63" s="441">
        <v>2.5035989234524627E-4</v>
      </c>
      <c r="I63" s="441">
        <v>0</v>
      </c>
      <c r="J63" s="441">
        <v>0</v>
      </c>
      <c r="K63" s="441">
        <v>2.6728439059158947E-4</v>
      </c>
      <c r="L63" s="441">
        <v>0</v>
      </c>
      <c r="M63" s="441">
        <v>0</v>
      </c>
      <c r="N63" s="441">
        <v>0</v>
      </c>
      <c r="O63" s="441">
        <v>0</v>
      </c>
      <c r="P63" s="441">
        <v>0</v>
      </c>
      <c r="Q63" s="441">
        <v>1.5261117724262125E-4</v>
      </c>
      <c r="R63" s="441">
        <v>0</v>
      </c>
      <c r="S63" s="441">
        <v>0</v>
      </c>
      <c r="T63" s="441">
        <v>0</v>
      </c>
      <c r="U63" s="441">
        <v>0</v>
      </c>
      <c r="V63" s="441">
        <v>2.7471069897956175E-3</v>
      </c>
      <c r="W63" s="441">
        <v>0</v>
      </c>
      <c r="X63" s="441">
        <v>0</v>
      </c>
      <c r="Y63" s="441">
        <v>3.8095567926995041E-3</v>
      </c>
      <c r="Z63" s="441">
        <v>1.7912574212933913E-3</v>
      </c>
      <c r="AA63" s="441">
        <v>0</v>
      </c>
      <c r="AB63" s="441">
        <v>1.9510019788734358E-4</v>
      </c>
      <c r="AC63" s="441">
        <v>0</v>
      </c>
      <c r="AD63" s="441">
        <v>5.3571428571428568E-2</v>
      </c>
      <c r="AE63" s="441">
        <v>5.8290104663469705E-2</v>
      </c>
      <c r="AF63" s="441">
        <v>4.1263188322011854E-2</v>
      </c>
      <c r="AG63" s="441">
        <v>2.8378435787416629E-2</v>
      </c>
      <c r="AH63" s="441">
        <v>0</v>
      </c>
      <c r="AI63" s="441">
        <v>0</v>
      </c>
      <c r="AJ63" s="441">
        <v>3.1453134829104634E-4</v>
      </c>
      <c r="AK63" s="441">
        <v>0</v>
      </c>
      <c r="AL63" s="441">
        <v>4.5430825428983641E-2</v>
      </c>
      <c r="AM63" s="441">
        <v>1.0944293545851615E-4</v>
      </c>
      <c r="AN63" s="441">
        <v>0</v>
      </c>
      <c r="AO63" s="441">
        <v>0</v>
      </c>
      <c r="AP63" s="441">
        <v>2.0696392204910841E-5</v>
      </c>
      <c r="AQ63" s="441">
        <v>2.6332073782470738E-5</v>
      </c>
      <c r="AR63" s="441">
        <v>0</v>
      </c>
      <c r="AS63" s="441">
        <v>0</v>
      </c>
      <c r="AT63" s="441">
        <v>0</v>
      </c>
      <c r="AU63" s="441">
        <v>0</v>
      </c>
      <c r="AV63" s="441">
        <v>0</v>
      </c>
      <c r="AW63" s="441">
        <v>0</v>
      </c>
      <c r="AX63" s="441">
        <v>0</v>
      </c>
      <c r="AY63" s="441">
        <v>0</v>
      </c>
      <c r="AZ63" s="441">
        <v>0</v>
      </c>
      <c r="BA63" s="441">
        <v>0</v>
      </c>
      <c r="BB63" s="441">
        <v>0</v>
      </c>
      <c r="BC63" s="441">
        <v>0</v>
      </c>
      <c r="BD63" s="441">
        <v>1.3163446122690069E-3</v>
      </c>
      <c r="BE63" s="441">
        <v>0</v>
      </c>
      <c r="BF63" s="441">
        <v>2.1817833081589104E-3</v>
      </c>
      <c r="BG63" s="441">
        <v>2.6443944074985599E-4</v>
      </c>
      <c r="BH63" s="441">
        <v>1.6298924807494411E-2</v>
      </c>
      <c r="BI63" s="441">
        <v>1.5371589075141546E-2</v>
      </c>
      <c r="BJ63" s="441">
        <v>-1.2914473896619636E-5</v>
      </c>
      <c r="BK63" s="441">
        <v>0</v>
      </c>
      <c r="BL63" s="441">
        <v>0</v>
      </c>
      <c r="BM63" s="441">
        <v>0</v>
      </c>
      <c r="BN63" s="441">
        <v>0</v>
      </c>
      <c r="BO63" s="441">
        <v>0</v>
      </c>
      <c r="BP63" s="441">
        <v>0</v>
      </c>
      <c r="BQ63" s="441">
        <v>0</v>
      </c>
      <c r="BR63" s="441">
        <v>0</v>
      </c>
      <c r="BS63" s="441">
        <v>0</v>
      </c>
      <c r="BT63" s="441">
        <v>0</v>
      </c>
      <c r="BU63" s="441">
        <v>0</v>
      </c>
      <c r="BV63" s="441">
        <v>0</v>
      </c>
      <c r="BW63" s="441">
        <v>0</v>
      </c>
      <c r="BX63" s="441">
        <v>0</v>
      </c>
      <c r="BY63" s="441">
        <v>0</v>
      </c>
      <c r="BZ63" s="441">
        <v>0</v>
      </c>
      <c r="CA63" s="441">
        <v>0</v>
      </c>
      <c r="CB63" s="441">
        <v>0</v>
      </c>
      <c r="CC63" s="441">
        <v>0</v>
      </c>
      <c r="CD63" s="441">
        <v>0</v>
      </c>
      <c r="CE63" s="441">
        <v>0</v>
      </c>
      <c r="CF63" s="441">
        <v>0</v>
      </c>
      <c r="CG63" s="441">
        <v>0</v>
      </c>
      <c r="CH63" s="441">
        <v>1.1839632182093542E-5</v>
      </c>
      <c r="CI63" s="441">
        <v>0</v>
      </c>
      <c r="CJ63" s="441">
        <v>0</v>
      </c>
      <c r="CK63" s="441">
        <v>0</v>
      </c>
      <c r="CL63" s="441">
        <v>0</v>
      </c>
      <c r="CM63" s="441">
        <v>0</v>
      </c>
      <c r="CN63" s="441">
        <v>0</v>
      </c>
      <c r="CO63" s="441">
        <v>0</v>
      </c>
      <c r="CP63" s="441">
        <v>0</v>
      </c>
      <c r="CQ63" s="441">
        <v>0</v>
      </c>
      <c r="CR63" s="441">
        <v>0</v>
      </c>
      <c r="CS63" s="441">
        <v>0</v>
      </c>
      <c r="CT63" s="441">
        <v>-4.9391984668727959E-5</v>
      </c>
      <c r="CU63" s="441">
        <v>-2.8539815237626892E-5</v>
      </c>
      <c r="CV63" s="441">
        <v>0</v>
      </c>
      <c r="CW63" s="441">
        <v>1.8590470524808982E-5</v>
      </c>
      <c r="CX63" s="441">
        <v>5.7096092724054587E-5</v>
      </c>
      <c r="CY63" s="441">
        <v>0</v>
      </c>
      <c r="CZ63" s="441">
        <v>2.0712258001632613E-4</v>
      </c>
      <c r="DA63" s="443">
        <v>1.8493694174149084E-3</v>
      </c>
    </row>
    <row r="64" spans="2:105" ht="20.100000000000001" customHeight="1" x14ac:dyDescent="0.4">
      <c r="B64" s="11">
        <v>9</v>
      </c>
      <c r="C64" s="8" t="s">
        <v>871</v>
      </c>
      <c r="D64" s="441">
        <v>0</v>
      </c>
      <c r="E64" s="441">
        <v>0</v>
      </c>
      <c r="F64" s="441">
        <v>4.3732153422684127E-4</v>
      </c>
      <c r="G64" s="441">
        <v>0</v>
      </c>
      <c r="H64" s="441">
        <v>0</v>
      </c>
      <c r="I64" s="441">
        <v>0</v>
      </c>
      <c r="J64" s="441">
        <v>0</v>
      </c>
      <c r="K64" s="441">
        <v>0</v>
      </c>
      <c r="L64" s="441">
        <v>0.16600290037012186</v>
      </c>
      <c r="M64" s="441">
        <v>2.0960213024205838E-3</v>
      </c>
      <c r="N64" s="441">
        <v>0</v>
      </c>
      <c r="O64" s="441">
        <v>6.2972415387625158E-2</v>
      </c>
      <c r="P64" s="441">
        <v>6.940377816817403E-3</v>
      </c>
      <c r="Q64" s="441">
        <v>2.118243140127583E-2</v>
      </c>
      <c r="R64" s="441">
        <v>0</v>
      </c>
      <c r="S64" s="441">
        <v>4.8084628946946624E-4</v>
      </c>
      <c r="T64" s="441">
        <v>0</v>
      </c>
      <c r="U64" s="441">
        <v>0</v>
      </c>
      <c r="V64" s="441">
        <v>1.4030288917840279E-3</v>
      </c>
      <c r="W64" s="441">
        <v>0</v>
      </c>
      <c r="X64" s="441">
        <v>0</v>
      </c>
      <c r="Y64" s="441">
        <v>2.0000173161672397E-3</v>
      </c>
      <c r="Z64" s="441">
        <v>0</v>
      </c>
      <c r="AA64" s="441">
        <v>0</v>
      </c>
      <c r="AB64" s="441">
        <v>0</v>
      </c>
      <c r="AC64" s="441">
        <v>9.1220850480109736E-2</v>
      </c>
      <c r="AD64" s="441">
        <v>0</v>
      </c>
      <c r="AE64" s="441">
        <v>0</v>
      </c>
      <c r="AF64" s="441">
        <v>0</v>
      </c>
      <c r="AG64" s="441">
        <v>0</v>
      </c>
      <c r="AH64" s="441">
        <v>0</v>
      </c>
      <c r="AI64" s="441">
        <v>0</v>
      </c>
      <c r="AJ64" s="441">
        <v>0</v>
      </c>
      <c r="AK64" s="441">
        <v>0</v>
      </c>
      <c r="AL64" s="441">
        <v>0</v>
      </c>
      <c r="AM64" s="441">
        <v>0</v>
      </c>
      <c r="AN64" s="441">
        <v>0</v>
      </c>
      <c r="AO64" s="441">
        <v>0</v>
      </c>
      <c r="AP64" s="441">
        <v>0</v>
      </c>
      <c r="AQ64" s="441">
        <v>0</v>
      </c>
      <c r="AR64" s="441">
        <v>0</v>
      </c>
      <c r="AS64" s="441">
        <v>0</v>
      </c>
      <c r="AT64" s="441">
        <v>0</v>
      </c>
      <c r="AU64" s="441">
        <v>0</v>
      </c>
      <c r="AV64" s="441">
        <v>0</v>
      </c>
      <c r="AW64" s="441">
        <v>0</v>
      </c>
      <c r="AX64" s="441">
        <v>0</v>
      </c>
      <c r="AY64" s="441">
        <v>0</v>
      </c>
      <c r="AZ64" s="441">
        <v>0</v>
      </c>
      <c r="BA64" s="441">
        <v>0</v>
      </c>
      <c r="BB64" s="441">
        <v>0</v>
      </c>
      <c r="BC64" s="441">
        <v>0</v>
      </c>
      <c r="BD64" s="441">
        <v>3.8477765589401739E-3</v>
      </c>
      <c r="BE64" s="441">
        <v>0</v>
      </c>
      <c r="BF64" s="441">
        <v>0</v>
      </c>
      <c r="BG64" s="441">
        <v>0</v>
      </c>
      <c r="BH64" s="441">
        <v>0</v>
      </c>
      <c r="BI64" s="441">
        <v>0</v>
      </c>
      <c r="BJ64" s="441">
        <v>0</v>
      </c>
      <c r="BK64" s="441">
        <v>0</v>
      </c>
      <c r="BL64" s="441">
        <v>0</v>
      </c>
      <c r="BM64" s="441">
        <v>0</v>
      </c>
      <c r="BN64" s="441">
        <v>0</v>
      </c>
      <c r="BO64" s="441">
        <v>0</v>
      </c>
      <c r="BP64" s="441">
        <v>0</v>
      </c>
      <c r="BQ64" s="441">
        <v>0</v>
      </c>
      <c r="BR64" s="441">
        <v>0</v>
      </c>
      <c r="BS64" s="441">
        <v>0</v>
      </c>
      <c r="BT64" s="441">
        <v>0</v>
      </c>
      <c r="BU64" s="441">
        <v>0</v>
      </c>
      <c r="BV64" s="441">
        <v>0</v>
      </c>
      <c r="BW64" s="441">
        <v>0</v>
      </c>
      <c r="BX64" s="441">
        <v>0</v>
      </c>
      <c r="BY64" s="441">
        <v>0</v>
      </c>
      <c r="BZ64" s="441">
        <v>0</v>
      </c>
      <c r="CA64" s="441">
        <v>9.7372563657313494E-5</v>
      </c>
      <c r="CB64" s="441">
        <v>0</v>
      </c>
      <c r="CC64" s="441">
        <v>0</v>
      </c>
      <c r="CD64" s="441">
        <v>0</v>
      </c>
      <c r="CE64" s="441">
        <v>0</v>
      </c>
      <c r="CF64" s="441">
        <v>0</v>
      </c>
      <c r="CG64" s="441">
        <v>0</v>
      </c>
      <c r="CH64" s="441">
        <v>6.8077885047037874E-5</v>
      </c>
      <c r="CI64" s="441">
        <v>3.2174279296143765E-3</v>
      </c>
      <c r="CJ64" s="441">
        <v>0</v>
      </c>
      <c r="CK64" s="441">
        <v>9.4282813570824092E-4</v>
      </c>
      <c r="CL64" s="441">
        <v>0</v>
      </c>
      <c r="CM64" s="441">
        <v>2.8533031452536526E-3</v>
      </c>
      <c r="CN64" s="441">
        <v>4.982433727243692E-3</v>
      </c>
      <c r="CO64" s="441">
        <v>0</v>
      </c>
      <c r="CP64" s="441">
        <v>0</v>
      </c>
      <c r="CQ64" s="441">
        <v>0</v>
      </c>
      <c r="CR64" s="441">
        <v>0</v>
      </c>
      <c r="CS64" s="441">
        <v>0</v>
      </c>
      <c r="CT64" s="441">
        <v>1.5874583872529165E-2</v>
      </c>
      <c r="CU64" s="441">
        <v>5.8309037900874633E-2</v>
      </c>
      <c r="CV64" s="441">
        <v>0</v>
      </c>
      <c r="CW64" s="441">
        <v>1.8590470524808982E-5</v>
      </c>
      <c r="CX64" s="441">
        <v>2.8357726052947109E-3</v>
      </c>
      <c r="CY64" s="441">
        <v>0</v>
      </c>
      <c r="CZ64" s="441">
        <v>0</v>
      </c>
      <c r="DA64" s="443">
        <v>3.652704139283564E-3</v>
      </c>
    </row>
    <row r="65" spans="2:105" ht="20.100000000000001" customHeight="1" x14ac:dyDescent="0.4">
      <c r="B65" s="11">
        <v>10</v>
      </c>
      <c r="C65" s="8" t="s">
        <v>872</v>
      </c>
      <c r="D65" s="441">
        <v>0</v>
      </c>
      <c r="E65" s="441">
        <v>0</v>
      </c>
      <c r="F65" s="441">
        <v>0</v>
      </c>
      <c r="G65" s="441">
        <v>0</v>
      </c>
      <c r="H65" s="441">
        <v>0</v>
      </c>
      <c r="I65" s="441">
        <v>3.0629426700521181E-2</v>
      </c>
      <c r="J65" s="441">
        <v>0</v>
      </c>
      <c r="K65" s="441">
        <v>0</v>
      </c>
      <c r="L65" s="441">
        <v>4.0042423324170473E-4</v>
      </c>
      <c r="M65" s="441">
        <v>7.0115120761839581E-2</v>
      </c>
      <c r="N65" s="441">
        <v>0</v>
      </c>
      <c r="O65" s="441">
        <v>1.4419229195937895E-2</v>
      </c>
      <c r="P65" s="441">
        <v>0</v>
      </c>
      <c r="Q65" s="441">
        <v>5.0056466135579769E-3</v>
      </c>
      <c r="R65" s="441">
        <v>0</v>
      </c>
      <c r="S65" s="441">
        <v>0</v>
      </c>
      <c r="T65" s="441">
        <v>0</v>
      </c>
      <c r="U65" s="441">
        <v>0</v>
      </c>
      <c r="V65" s="441">
        <v>0</v>
      </c>
      <c r="W65" s="441">
        <v>0</v>
      </c>
      <c r="X65" s="441">
        <v>0</v>
      </c>
      <c r="Y65" s="441">
        <v>0</v>
      </c>
      <c r="Z65" s="441">
        <v>0</v>
      </c>
      <c r="AA65" s="441">
        <v>0</v>
      </c>
      <c r="AB65" s="441">
        <v>0</v>
      </c>
      <c r="AC65" s="441">
        <v>0</v>
      </c>
      <c r="AD65" s="441">
        <v>0</v>
      </c>
      <c r="AE65" s="441">
        <v>0</v>
      </c>
      <c r="AF65" s="441">
        <v>0</v>
      </c>
      <c r="AG65" s="441">
        <v>0</v>
      </c>
      <c r="AH65" s="441">
        <v>0</v>
      </c>
      <c r="AI65" s="441">
        <v>0</v>
      </c>
      <c r="AJ65" s="441">
        <v>0</v>
      </c>
      <c r="AK65" s="441">
        <v>0</v>
      </c>
      <c r="AL65" s="441">
        <v>0</v>
      </c>
      <c r="AM65" s="441">
        <v>0</v>
      </c>
      <c r="AN65" s="441">
        <v>0</v>
      </c>
      <c r="AO65" s="441">
        <v>0</v>
      </c>
      <c r="AP65" s="441">
        <v>0</v>
      </c>
      <c r="AQ65" s="441">
        <v>0</v>
      </c>
      <c r="AR65" s="441">
        <v>0</v>
      </c>
      <c r="AS65" s="441">
        <v>0</v>
      </c>
      <c r="AT65" s="441">
        <v>0</v>
      </c>
      <c r="AU65" s="441">
        <v>0</v>
      </c>
      <c r="AV65" s="441">
        <v>0</v>
      </c>
      <c r="AW65" s="441">
        <v>0</v>
      </c>
      <c r="AX65" s="441">
        <v>0</v>
      </c>
      <c r="AY65" s="441">
        <v>0</v>
      </c>
      <c r="AZ65" s="441">
        <v>0</v>
      </c>
      <c r="BA65" s="441">
        <v>0</v>
      </c>
      <c r="BB65" s="441">
        <v>0</v>
      </c>
      <c r="BC65" s="441">
        <v>0</v>
      </c>
      <c r="BD65" s="441">
        <v>0</v>
      </c>
      <c r="BE65" s="441">
        <v>0</v>
      </c>
      <c r="BF65" s="441">
        <v>0</v>
      </c>
      <c r="BG65" s="441">
        <v>0</v>
      </c>
      <c r="BH65" s="441">
        <v>0</v>
      </c>
      <c r="BI65" s="441">
        <v>0</v>
      </c>
      <c r="BJ65" s="441">
        <v>0</v>
      </c>
      <c r="BK65" s="441">
        <v>0</v>
      </c>
      <c r="BL65" s="441">
        <v>0</v>
      </c>
      <c r="BM65" s="441">
        <v>0</v>
      </c>
      <c r="BN65" s="441">
        <v>0</v>
      </c>
      <c r="BO65" s="441">
        <v>0</v>
      </c>
      <c r="BP65" s="441">
        <v>0</v>
      </c>
      <c r="BQ65" s="441">
        <v>0</v>
      </c>
      <c r="BR65" s="441">
        <v>0</v>
      </c>
      <c r="BS65" s="441">
        <v>0</v>
      </c>
      <c r="BT65" s="441">
        <v>0</v>
      </c>
      <c r="BU65" s="441">
        <v>0</v>
      </c>
      <c r="BV65" s="441">
        <v>0</v>
      </c>
      <c r="BW65" s="441">
        <v>0</v>
      </c>
      <c r="BX65" s="441">
        <v>0</v>
      </c>
      <c r="BY65" s="441">
        <v>0</v>
      </c>
      <c r="BZ65" s="441">
        <v>0</v>
      </c>
      <c r="CA65" s="441">
        <v>2.4343140914328373E-5</v>
      </c>
      <c r="CB65" s="441">
        <v>0</v>
      </c>
      <c r="CC65" s="441">
        <v>0</v>
      </c>
      <c r="CD65" s="441">
        <v>0</v>
      </c>
      <c r="CE65" s="441">
        <v>0</v>
      </c>
      <c r="CF65" s="441">
        <v>0</v>
      </c>
      <c r="CG65" s="441">
        <v>0</v>
      </c>
      <c r="CH65" s="441">
        <v>5.0318436773897555E-5</v>
      </c>
      <c r="CI65" s="441">
        <v>5.6353737676276055E-4</v>
      </c>
      <c r="CJ65" s="441">
        <v>0</v>
      </c>
      <c r="CK65" s="441">
        <v>5.7937660686480813E-4</v>
      </c>
      <c r="CL65" s="441">
        <v>0</v>
      </c>
      <c r="CM65" s="441">
        <v>2.5090531138077365E-3</v>
      </c>
      <c r="CN65" s="441">
        <v>4.5062570773206356E-3</v>
      </c>
      <c r="CO65" s="441">
        <v>0</v>
      </c>
      <c r="CP65" s="441">
        <v>0</v>
      </c>
      <c r="CQ65" s="441">
        <v>0</v>
      </c>
      <c r="CR65" s="441">
        <v>0</v>
      </c>
      <c r="CS65" s="441">
        <v>0</v>
      </c>
      <c r="CT65" s="441">
        <v>8.4855429660874639E-3</v>
      </c>
      <c r="CU65" s="441">
        <v>2.6107344831219924E-2</v>
      </c>
      <c r="CV65" s="441">
        <v>0</v>
      </c>
      <c r="CW65" s="441">
        <v>9.295235262404491E-6</v>
      </c>
      <c r="CX65" s="441">
        <v>1.2370820090211827E-3</v>
      </c>
      <c r="CY65" s="441">
        <v>0</v>
      </c>
      <c r="CZ65" s="441">
        <v>0</v>
      </c>
      <c r="DA65" s="443">
        <v>1.9012497885860823E-3</v>
      </c>
    </row>
    <row r="66" spans="2:105" ht="20.100000000000001" customHeight="1" x14ac:dyDescent="0.4">
      <c r="B66" s="11">
        <v>11</v>
      </c>
      <c r="C66" s="8" t="s">
        <v>873</v>
      </c>
      <c r="D66" s="441">
        <v>0</v>
      </c>
      <c r="E66" s="441">
        <v>0</v>
      </c>
      <c r="F66" s="441">
        <v>1.8521853214313276E-3</v>
      </c>
      <c r="G66" s="441">
        <v>0</v>
      </c>
      <c r="H66" s="441">
        <v>4.6316580083870561E-3</v>
      </c>
      <c r="I66" s="441">
        <v>0</v>
      </c>
      <c r="J66" s="441">
        <v>0</v>
      </c>
      <c r="K66" s="441">
        <v>0</v>
      </c>
      <c r="L66" s="441">
        <v>0</v>
      </c>
      <c r="M66" s="441">
        <v>1.7645077290785526E-4</v>
      </c>
      <c r="N66" s="441">
        <v>2.0852897309838149E-3</v>
      </c>
      <c r="O66" s="441">
        <v>6.5302256922830662E-2</v>
      </c>
      <c r="P66" s="441">
        <v>8.6863166113605311E-3</v>
      </c>
      <c r="Q66" s="441">
        <v>4.0289350792052009E-2</v>
      </c>
      <c r="R66" s="441">
        <v>0</v>
      </c>
      <c r="S66" s="441">
        <v>0</v>
      </c>
      <c r="T66" s="441">
        <v>2.6194356030032136E-3</v>
      </c>
      <c r="U66" s="441">
        <v>0</v>
      </c>
      <c r="V66" s="441">
        <v>0</v>
      </c>
      <c r="W66" s="441">
        <v>0</v>
      </c>
      <c r="X66" s="441">
        <v>0</v>
      </c>
      <c r="Y66" s="441">
        <v>2.5974250859314799E-5</v>
      </c>
      <c r="Z66" s="441">
        <v>0</v>
      </c>
      <c r="AA66" s="441">
        <v>0</v>
      </c>
      <c r="AB66" s="441">
        <v>0</v>
      </c>
      <c r="AC66" s="441">
        <v>0</v>
      </c>
      <c r="AD66" s="441">
        <v>0</v>
      </c>
      <c r="AE66" s="441">
        <v>0</v>
      </c>
      <c r="AF66" s="441">
        <v>7.2264778147131093E-5</v>
      </c>
      <c r="AG66" s="441">
        <v>0</v>
      </c>
      <c r="AH66" s="441">
        <v>0</v>
      </c>
      <c r="AI66" s="441">
        <v>0</v>
      </c>
      <c r="AJ66" s="441">
        <v>0</v>
      </c>
      <c r="AK66" s="441">
        <v>0</v>
      </c>
      <c r="AL66" s="441">
        <v>0</v>
      </c>
      <c r="AM66" s="441">
        <v>0</v>
      </c>
      <c r="AN66" s="441">
        <v>0</v>
      </c>
      <c r="AO66" s="441">
        <v>0</v>
      </c>
      <c r="AP66" s="441">
        <v>0</v>
      </c>
      <c r="AQ66" s="441">
        <v>0</v>
      </c>
      <c r="AR66" s="441">
        <v>0</v>
      </c>
      <c r="AS66" s="441">
        <v>0</v>
      </c>
      <c r="AT66" s="441">
        <v>0</v>
      </c>
      <c r="AU66" s="441">
        <v>0</v>
      </c>
      <c r="AV66" s="441">
        <v>0</v>
      </c>
      <c r="AW66" s="441">
        <v>0</v>
      </c>
      <c r="AX66" s="441">
        <v>0</v>
      </c>
      <c r="AY66" s="441">
        <v>0</v>
      </c>
      <c r="AZ66" s="441">
        <v>0</v>
      </c>
      <c r="BA66" s="441">
        <v>0</v>
      </c>
      <c r="BB66" s="441">
        <v>0</v>
      </c>
      <c r="BC66" s="441">
        <v>0</v>
      </c>
      <c r="BD66" s="441">
        <v>0</v>
      </c>
      <c r="BE66" s="441">
        <v>0</v>
      </c>
      <c r="BF66" s="441">
        <v>0</v>
      </c>
      <c r="BG66" s="441">
        <v>0</v>
      </c>
      <c r="BH66" s="441">
        <v>0</v>
      </c>
      <c r="BI66" s="441">
        <v>0</v>
      </c>
      <c r="BJ66" s="441">
        <v>0</v>
      </c>
      <c r="BK66" s="441">
        <v>0</v>
      </c>
      <c r="BL66" s="441">
        <v>0</v>
      </c>
      <c r="BM66" s="441">
        <v>0</v>
      </c>
      <c r="BN66" s="441">
        <v>0</v>
      </c>
      <c r="BO66" s="441">
        <v>0</v>
      </c>
      <c r="BP66" s="441">
        <v>0</v>
      </c>
      <c r="BQ66" s="441">
        <v>0</v>
      </c>
      <c r="BR66" s="441">
        <v>0</v>
      </c>
      <c r="BS66" s="441">
        <v>0</v>
      </c>
      <c r="BT66" s="441">
        <v>0</v>
      </c>
      <c r="BU66" s="441">
        <v>0</v>
      </c>
      <c r="BV66" s="441">
        <v>0</v>
      </c>
      <c r="BW66" s="441">
        <v>0</v>
      </c>
      <c r="BX66" s="441">
        <v>0</v>
      </c>
      <c r="BY66" s="441">
        <v>0</v>
      </c>
      <c r="BZ66" s="441">
        <v>0</v>
      </c>
      <c r="CA66" s="441">
        <v>4.0571901523880621E-5</v>
      </c>
      <c r="CB66" s="441">
        <v>0</v>
      </c>
      <c r="CC66" s="441">
        <v>0</v>
      </c>
      <c r="CD66" s="441">
        <v>0</v>
      </c>
      <c r="CE66" s="441">
        <v>0</v>
      </c>
      <c r="CF66" s="441">
        <v>0</v>
      </c>
      <c r="CG66" s="441">
        <v>0</v>
      </c>
      <c r="CH66" s="441">
        <v>4.1438712637327403E-5</v>
      </c>
      <c r="CI66" s="441">
        <v>4.894390365655809E-4</v>
      </c>
      <c r="CJ66" s="441">
        <v>0</v>
      </c>
      <c r="CK66" s="441">
        <v>3.7015727660807187E-4</v>
      </c>
      <c r="CL66" s="441">
        <v>0</v>
      </c>
      <c r="CM66" s="441">
        <v>1.0261299014253276E-3</v>
      </c>
      <c r="CN66" s="441">
        <v>2.8570598995383409E-3</v>
      </c>
      <c r="CO66" s="441">
        <v>6.0602721613134262E-4</v>
      </c>
      <c r="CP66" s="441">
        <v>0</v>
      </c>
      <c r="CQ66" s="441">
        <v>0</v>
      </c>
      <c r="CR66" s="441">
        <v>0</v>
      </c>
      <c r="CS66" s="441">
        <v>0</v>
      </c>
      <c r="CT66" s="441">
        <v>5.8480109847773906E-3</v>
      </c>
      <c r="CU66" s="441">
        <v>1.1446661280691278E-2</v>
      </c>
      <c r="CV66" s="441">
        <v>0</v>
      </c>
      <c r="CW66" s="441">
        <v>0</v>
      </c>
      <c r="CX66" s="441">
        <v>8.9450545267685518E-4</v>
      </c>
      <c r="CY66" s="441">
        <v>0</v>
      </c>
      <c r="CZ66" s="441">
        <v>0</v>
      </c>
      <c r="DA66" s="443">
        <v>1.4541680201185672E-3</v>
      </c>
    </row>
    <row r="67" spans="2:105" ht="20.100000000000001" customHeight="1" x14ac:dyDescent="0.4">
      <c r="B67" s="11">
        <v>12</v>
      </c>
      <c r="C67" s="8" t="s">
        <v>874</v>
      </c>
      <c r="D67" s="441">
        <v>0</v>
      </c>
      <c r="E67" s="441">
        <v>0</v>
      </c>
      <c r="F67" s="441">
        <v>1.1408947084094359E-2</v>
      </c>
      <c r="G67" s="441">
        <v>0</v>
      </c>
      <c r="H67" s="441">
        <v>1.1203605182449771E-2</v>
      </c>
      <c r="I67" s="441">
        <v>2.3920887344647868E-3</v>
      </c>
      <c r="J67" s="441">
        <v>0</v>
      </c>
      <c r="K67" s="441">
        <v>0</v>
      </c>
      <c r="L67" s="441">
        <v>2.0021211662085238E-2</v>
      </c>
      <c r="M67" s="441">
        <v>2.6152143342191517E-2</v>
      </c>
      <c r="N67" s="441">
        <v>1.242887919129426E-4</v>
      </c>
      <c r="O67" s="441">
        <v>0.1442901097337578</v>
      </c>
      <c r="P67" s="441">
        <v>2.4378077081571126E-2</v>
      </c>
      <c r="Q67" s="441">
        <v>0.19923389189024204</v>
      </c>
      <c r="R67" s="441">
        <v>0</v>
      </c>
      <c r="S67" s="441">
        <v>0</v>
      </c>
      <c r="T67" s="441">
        <v>0</v>
      </c>
      <c r="U67" s="441">
        <v>0</v>
      </c>
      <c r="V67" s="441">
        <v>3.7080049282863592E-3</v>
      </c>
      <c r="W67" s="441">
        <v>5.524251463926638E-5</v>
      </c>
      <c r="X67" s="441">
        <v>0</v>
      </c>
      <c r="Y67" s="441">
        <v>5.9740776976424034E-3</v>
      </c>
      <c r="Z67" s="441">
        <v>4.1416356561696912E-6</v>
      </c>
      <c r="AA67" s="441">
        <v>1.3781507972602362E-5</v>
      </c>
      <c r="AB67" s="441">
        <v>0</v>
      </c>
      <c r="AC67" s="441">
        <v>0</v>
      </c>
      <c r="AD67" s="441">
        <v>1.7337031900138697E-4</v>
      </c>
      <c r="AE67" s="441">
        <v>0</v>
      </c>
      <c r="AF67" s="441">
        <v>7.2264778147131093E-4</v>
      </c>
      <c r="AG67" s="441">
        <v>1.1045498959174136E-3</v>
      </c>
      <c r="AH67" s="441">
        <v>0</v>
      </c>
      <c r="AI67" s="441">
        <v>0</v>
      </c>
      <c r="AJ67" s="441">
        <v>0</v>
      </c>
      <c r="AK67" s="441">
        <v>0</v>
      </c>
      <c r="AL67" s="441">
        <v>0</v>
      </c>
      <c r="AM67" s="441">
        <v>0</v>
      </c>
      <c r="AN67" s="441">
        <v>0</v>
      </c>
      <c r="AO67" s="441">
        <v>0</v>
      </c>
      <c r="AP67" s="441">
        <v>0</v>
      </c>
      <c r="AQ67" s="441">
        <v>0</v>
      </c>
      <c r="AR67" s="441">
        <v>0</v>
      </c>
      <c r="AS67" s="441">
        <v>0</v>
      </c>
      <c r="AT67" s="441">
        <v>0</v>
      </c>
      <c r="AU67" s="441">
        <v>0</v>
      </c>
      <c r="AV67" s="441">
        <v>0</v>
      </c>
      <c r="AW67" s="441">
        <v>0</v>
      </c>
      <c r="AX67" s="441">
        <v>0</v>
      </c>
      <c r="AY67" s="441">
        <v>0</v>
      </c>
      <c r="AZ67" s="441">
        <v>0</v>
      </c>
      <c r="BA67" s="441">
        <v>0</v>
      </c>
      <c r="BB67" s="441">
        <v>0</v>
      </c>
      <c r="BC67" s="441">
        <v>0</v>
      </c>
      <c r="BD67" s="441">
        <v>0</v>
      </c>
      <c r="BE67" s="441">
        <v>0</v>
      </c>
      <c r="BF67" s="441">
        <v>0</v>
      </c>
      <c r="BG67" s="441">
        <v>0</v>
      </c>
      <c r="BH67" s="441">
        <v>0</v>
      </c>
      <c r="BI67" s="441">
        <v>0</v>
      </c>
      <c r="BJ67" s="441">
        <v>0</v>
      </c>
      <c r="BK67" s="441">
        <v>0</v>
      </c>
      <c r="BL67" s="441">
        <v>0</v>
      </c>
      <c r="BM67" s="441">
        <v>0</v>
      </c>
      <c r="BN67" s="441">
        <v>0</v>
      </c>
      <c r="BO67" s="441">
        <v>0</v>
      </c>
      <c r="BP67" s="441">
        <v>0</v>
      </c>
      <c r="BQ67" s="441">
        <v>0</v>
      </c>
      <c r="BR67" s="441">
        <v>0</v>
      </c>
      <c r="BS67" s="441">
        <v>0</v>
      </c>
      <c r="BT67" s="441">
        <v>0</v>
      </c>
      <c r="BU67" s="441">
        <v>0</v>
      </c>
      <c r="BV67" s="441">
        <v>0</v>
      </c>
      <c r="BW67" s="441">
        <v>0</v>
      </c>
      <c r="BX67" s="441">
        <v>0</v>
      </c>
      <c r="BY67" s="441">
        <v>0</v>
      </c>
      <c r="BZ67" s="441">
        <v>0</v>
      </c>
      <c r="CA67" s="441">
        <v>1.3794446518119411E-4</v>
      </c>
      <c r="CB67" s="441">
        <v>0</v>
      </c>
      <c r="CC67" s="441">
        <v>0</v>
      </c>
      <c r="CD67" s="441">
        <v>0</v>
      </c>
      <c r="CE67" s="441">
        <v>0</v>
      </c>
      <c r="CF67" s="441">
        <v>0</v>
      </c>
      <c r="CG67" s="441">
        <v>0</v>
      </c>
      <c r="CH67" s="441">
        <v>1.5786176242791391E-4</v>
      </c>
      <c r="CI67" s="441">
        <v>1.7081617371770873E-3</v>
      </c>
      <c r="CJ67" s="441">
        <v>0</v>
      </c>
      <c r="CK67" s="441">
        <v>1.924549608451388E-3</v>
      </c>
      <c r="CL67" s="441">
        <v>0</v>
      </c>
      <c r="CM67" s="441">
        <v>5.0776879638272663E-3</v>
      </c>
      <c r="CN67" s="441">
        <v>9.2738306088673388E-3</v>
      </c>
      <c r="CO67" s="441">
        <v>6.6112059941601017E-4</v>
      </c>
      <c r="CP67" s="441">
        <v>0</v>
      </c>
      <c r="CQ67" s="441">
        <v>0</v>
      </c>
      <c r="CR67" s="441">
        <v>0</v>
      </c>
      <c r="CS67" s="441">
        <v>0</v>
      </c>
      <c r="CT67" s="441">
        <v>1.8541751044640474E-2</v>
      </c>
      <c r="CU67" s="441">
        <v>7.2791896448768836E-2</v>
      </c>
      <c r="CV67" s="441">
        <v>0</v>
      </c>
      <c r="CW67" s="441">
        <v>0</v>
      </c>
      <c r="CX67" s="441">
        <v>3.0831890070989474E-3</v>
      </c>
      <c r="CY67" s="441">
        <v>0</v>
      </c>
      <c r="CZ67" s="441">
        <v>0</v>
      </c>
      <c r="DA67" s="443">
        <v>5.4729013869933381E-3</v>
      </c>
    </row>
    <row r="68" spans="2:105" ht="20.100000000000001" customHeight="1" x14ac:dyDescent="0.4">
      <c r="B68" s="11">
        <v>13</v>
      </c>
      <c r="C68" s="8" t="s">
        <v>875</v>
      </c>
      <c r="D68" s="441">
        <v>0</v>
      </c>
      <c r="E68" s="441">
        <v>0</v>
      </c>
      <c r="F68" s="441">
        <v>2.443855632444113E-4</v>
      </c>
      <c r="G68" s="441">
        <v>4.6524611519493813E-5</v>
      </c>
      <c r="H68" s="441">
        <v>0</v>
      </c>
      <c r="I68" s="441">
        <v>1.4566350394226914E-2</v>
      </c>
      <c r="J68" s="441">
        <v>0</v>
      </c>
      <c r="K68" s="441">
        <v>0</v>
      </c>
      <c r="L68" s="441">
        <v>2.7705028029696328E-3</v>
      </c>
      <c r="M68" s="441">
        <v>1.1656444998155288E-3</v>
      </c>
      <c r="N68" s="441">
        <v>0</v>
      </c>
      <c r="O68" s="441">
        <v>1.5739769150052466E-3</v>
      </c>
      <c r="P68" s="441">
        <v>2.1385039148068621E-2</v>
      </c>
      <c r="Q68" s="441">
        <v>0</v>
      </c>
      <c r="R68" s="441">
        <v>0</v>
      </c>
      <c r="S68" s="441">
        <v>0</v>
      </c>
      <c r="T68" s="441">
        <v>0</v>
      </c>
      <c r="U68" s="441">
        <v>0</v>
      </c>
      <c r="V68" s="441">
        <v>0</v>
      </c>
      <c r="W68" s="441">
        <v>0</v>
      </c>
      <c r="X68" s="441">
        <v>0</v>
      </c>
      <c r="Y68" s="441">
        <v>8.6580836197715997E-6</v>
      </c>
      <c r="Z68" s="441">
        <v>0</v>
      </c>
      <c r="AA68" s="441">
        <v>0</v>
      </c>
      <c r="AB68" s="441">
        <v>0</v>
      </c>
      <c r="AC68" s="441">
        <v>0</v>
      </c>
      <c r="AD68" s="441">
        <v>0</v>
      </c>
      <c r="AE68" s="441">
        <v>0</v>
      </c>
      <c r="AF68" s="441">
        <v>0</v>
      </c>
      <c r="AG68" s="441">
        <v>0</v>
      </c>
      <c r="AH68" s="441">
        <v>0</v>
      </c>
      <c r="AI68" s="441">
        <v>0</v>
      </c>
      <c r="AJ68" s="441">
        <v>0</v>
      </c>
      <c r="AK68" s="441">
        <v>0</v>
      </c>
      <c r="AL68" s="441">
        <v>0</v>
      </c>
      <c r="AM68" s="441">
        <v>0</v>
      </c>
      <c r="AN68" s="441">
        <v>0</v>
      </c>
      <c r="AO68" s="441">
        <v>0</v>
      </c>
      <c r="AP68" s="441">
        <v>0</v>
      </c>
      <c r="AQ68" s="441">
        <v>0</v>
      </c>
      <c r="AR68" s="441">
        <v>0</v>
      </c>
      <c r="AS68" s="441">
        <v>0</v>
      </c>
      <c r="AT68" s="441">
        <v>0</v>
      </c>
      <c r="AU68" s="441">
        <v>0</v>
      </c>
      <c r="AV68" s="441">
        <v>0</v>
      </c>
      <c r="AW68" s="441">
        <v>0</v>
      </c>
      <c r="AX68" s="441">
        <v>0</v>
      </c>
      <c r="AY68" s="441">
        <v>0</v>
      </c>
      <c r="AZ68" s="441">
        <v>0</v>
      </c>
      <c r="BA68" s="441">
        <v>0</v>
      </c>
      <c r="BB68" s="441">
        <v>0</v>
      </c>
      <c r="BC68" s="441">
        <v>0</v>
      </c>
      <c r="BD68" s="441">
        <v>0</v>
      </c>
      <c r="BE68" s="441">
        <v>0</v>
      </c>
      <c r="BF68" s="441">
        <v>0</v>
      </c>
      <c r="BG68" s="441">
        <v>0</v>
      </c>
      <c r="BH68" s="441">
        <v>0</v>
      </c>
      <c r="BI68" s="441">
        <v>0</v>
      </c>
      <c r="BJ68" s="441">
        <v>0</v>
      </c>
      <c r="BK68" s="441">
        <v>0</v>
      </c>
      <c r="BL68" s="441">
        <v>0</v>
      </c>
      <c r="BM68" s="441">
        <v>0</v>
      </c>
      <c r="BN68" s="441">
        <v>1.3574479250178564E-4</v>
      </c>
      <c r="BO68" s="441">
        <v>5.6404565776932605E-5</v>
      </c>
      <c r="BP68" s="441">
        <v>0</v>
      </c>
      <c r="BQ68" s="441">
        <v>0</v>
      </c>
      <c r="BR68" s="441">
        <v>0</v>
      </c>
      <c r="BS68" s="441">
        <v>0</v>
      </c>
      <c r="BT68" s="441">
        <v>0</v>
      </c>
      <c r="BU68" s="441">
        <v>0</v>
      </c>
      <c r="BV68" s="441">
        <v>0</v>
      </c>
      <c r="BW68" s="441">
        <v>0</v>
      </c>
      <c r="BX68" s="441">
        <v>0</v>
      </c>
      <c r="BY68" s="441">
        <v>0</v>
      </c>
      <c r="BZ68" s="441">
        <v>0</v>
      </c>
      <c r="CA68" s="441">
        <v>3.0023207127671662E-4</v>
      </c>
      <c r="CB68" s="441">
        <v>0</v>
      </c>
      <c r="CC68" s="441">
        <v>0</v>
      </c>
      <c r="CD68" s="441">
        <v>0</v>
      </c>
      <c r="CE68" s="441">
        <v>0</v>
      </c>
      <c r="CF68" s="441">
        <v>0</v>
      </c>
      <c r="CG68" s="441">
        <v>0</v>
      </c>
      <c r="CH68" s="441">
        <v>2.5652536394536011E-5</v>
      </c>
      <c r="CI68" s="441">
        <v>8.9697990765006866E-5</v>
      </c>
      <c r="CJ68" s="441">
        <v>0</v>
      </c>
      <c r="CK68" s="441">
        <v>4.7744924084229556E-4</v>
      </c>
      <c r="CL68" s="441">
        <v>0</v>
      </c>
      <c r="CM68" s="441">
        <v>1.257836653360079E-3</v>
      </c>
      <c r="CN68" s="441">
        <v>2.4215324758282281E-3</v>
      </c>
      <c r="CO68" s="441">
        <v>0</v>
      </c>
      <c r="CP68" s="441">
        <v>0</v>
      </c>
      <c r="CQ68" s="441">
        <v>0</v>
      </c>
      <c r="CR68" s="441">
        <v>0</v>
      </c>
      <c r="CS68" s="441">
        <v>3.8256571522573287E-6</v>
      </c>
      <c r="CT68" s="441">
        <v>2.3559976686983237E-2</v>
      </c>
      <c r="CU68" s="441">
        <v>7.7167269661737328E-2</v>
      </c>
      <c r="CV68" s="441">
        <v>0</v>
      </c>
      <c r="CW68" s="441">
        <v>0</v>
      </c>
      <c r="CX68" s="441">
        <v>2.0554593380659649E-3</v>
      </c>
      <c r="CY68" s="441">
        <v>0</v>
      </c>
      <c r="CZ68" s="441">
        <v>3.0581039755351682E-3</v>
      </c>
      <c r="DA68" s="443">
        <v>2.4274168032484421E-3</v>
      </c>
    </row>
    <row r="69" spans="2:105" ht="20.100000000000001" customHeight="1" x14ac:dyDescent="0.4">
      <c r="B69" s="11">
        <v>14</v>
      </c>
      <c r="C69" s="420" t="s">
        <v>876</v>
      </c>
      <c r="D69" s="441">
        <v>1.028310092309419E-2</v>
      </c>
      <c r="E69" s="441">
        <v>8.443337484433374E-3</v>
      </c>
      <c r="F69" s="441">
        <v>0.33331618346924602</v>
      </c>
      <c r="G69" s="441">
        <v>2.0331255234018797E-2</v>
      </c>
      <c r="H69" s="441">
        <v>8.7625962320836207E-3</v>
      </c>
      <c r="I69" s="441">
        <v>3.6723239342509692E-2</v>
      </c>
      <c r="J69" s="441">
        <v>0</v>
      </c>
      <c r="K69" s="441">
        <v>0</v>
      </c>
      <c r="L69" s="441">
        <v>-2.1644553148200257E-5</v>
      </c>
      <c r="M69" s="441">
        <v>0</v>
      </c>
      <c r="N69" s="441">
        <v>0</v>
      </c>
      <c r="O69" s="441">
        <v>0</v>
      </c>
      <c r="P69" s="441">
        <v>0</v>
      </c>
      <c r="Q69" s="441">
        <v>4.6317492293135552E-2</v>
      </c>
      <c r="R69" s="441">
        <v>0</v>
      </c>
      <c r="S69" s="441">
        <v>0</v>
      </c>
      <c r="T69" s="441">
        <v>0</v>
      </c>
      <c r="U69" s="441">
        <v>0</v>
      </c>
      <c r="V69" s="441">
        <v>0</v>
      </c>
      <c r="W69" s="441">
        <v>0</v>
      </c>
      <c r="X69" s="441">
        <v>0</v>
      </c>
      <c r="Y69" s="441">
        <v>1.7316167239543199E-5</v>
      </c>
      <c r="Z69" s="441">
        <v>0</v>
      </c>
      <c r="AA69" s="441">
        <v>0</v>
      </c>
      <c r="AB69" s="441">
        <v>0</v>
      </c>
      <c r="AC69" s="441">
        <v>0</v>
      </c>
      <c r="AD69" s="441">
        <v>0</v>
      </c>
      <c r="AE69" s="441">
        <v>0</v>
      </c>
      <c r="AF69" s="441">
        <v>0</v>
      </c>
      <c r="AG69" s="441">
        <v>0</v>
      </c>
      <c r="AH69" s="441">
        <v>0</v>
      </c>
      <c r="AI69" s="441">
        <v>0</v>
      </c>
      <c r="AJ69" s="441">
        <v>0</v>
      </c>
      <c r="AK69" s="441">
        <v>0</v>
      </c>
      <c r="AL69" s="441">
        <v>0</v>
      </c>
      <c r="AM69" s="441">
        <v>0</v>
      </c>
      <c r="AN69" s="441">
        <v>0</v>
      </c>
      <c r="AO69" s="441">
        <v>0</v>
      </c>
      <c r="AP69" s="441">
        <v>0</v>
      </c>
      <c r="AQ69" s="441">
        <v>0</v>
      </c>
      <c r="AR69" s="441">
        <v>0</v>
      </c>
      <c r="AS69" s="441">
        <v>0</v>
      </c>
      <c r="AT69" s="441">
        <v>0</v>
      </c>
      <c r="AU69" s="441">
        <v>0</v>
      </c>
      <c r="AV69" s="441">
        <v>0</v>
      </c>
      <c r="AW69" s="441">
        <v>0</v>
      </c>
      <c r="AX69" s="441">
        <v>0</v>
      </c>
      <c r="AY69" s="441">
        <v>0</v>
      </c>
      <c r="AZ69" s="441">
        <v>0</v>
      </c>
      <c r="BA69" s="441">
        <v>0</v>
      </c>
      <c r="BB69" s="441">
        <v>0</v>
      </c>
      <c r="BC69" s="441">
        <v>0</v>
      </c>
      <c r="BD69" s="441">
        <v>0</v>
      </c>
      <c r="BE69" s="441">
        <v>0</v>
      </c>
      <c r="BF69" s="441">
        <v>0</v>
      </c>
      <c r="BG69" s="441">
        <v>0</v>
      </c>
      <c r="BH69" s="441">
        <v>1.4335900074518293E-4</v>
      </c>
      <c r="BI69" s="441">
        <v>0</v>
      </c>
      <c r="BJ69" s="441">
        <v>0</v>
      </c>
      <c r="BK69" s="441">
        <v>0</v>
      </c>
      <c r="BL69" s="441">
        <v>0</v>
      </c>
      <c r="BM69" s="441">
        <v>0</v>
      </c>
      <c r="BN69" s="441">
        <v>0</v>
      </c>
      <c r="BO69" s="441">
        <v>8.9786859808178428E-5</v>
      </c>
      <c r="BP69" s="441">
        <v>0</v>
      </c>
      <c r="BQ69" s="441">
        <v>0</v>
      </c>
      <c r="BR69" s="441">
        <v>0</v>
      </c>
      <c r="BS69" s="441">
        <v>0</v>
      </c>
      <c r="BT69" s="441">
        <v>0</v>
      </c>
      <c r="BU69" s="441">
        <v>0</v>
      </c>
      <c r="BV69" s="441">
        <v>0</v>
      </c>
      <c r="BW69" s="441">
        <v>0</v>
      </c>
      <c r="BX69" s="441">
        <v>0</v>
      </c>
      <c r="BY69" s="441">
        <v>0</v>
      </c>
      <c r="BZ69" s="441">
        <v>0</v>
      </c>
      <c r="CA69" s="441">
        <v>0</v>
      </c>
      <c r="CB69" s="441">
        <v>0</v>
      </c>
      <c r="CC69" s="441">
        <v>0</v>
      </c>
      <c r="CD69" s="441">
        <v>0</v>
      </c>
      <c r="CE69" s="441">
        <v>0</v>
      </c>
      <c r="CF69" s="441">
        <v>0</v>
      </c>
      <c r="CG69" s="441">
        <v>0</v>
      </c>
      <c r="CH69" s="441">
        <v>0</v>
      </c>
      <c r="CI69" s="441">
        <v>3.3539248720828652E-4</v>
      </c>
      <c r="CJ69" s="441">
        <v>3.6100864361299388E-3</v>
      </c>
      <c r="CK69" s="441">
        <v>3.8893337034906103E-5</v>
      </c>
      <c r="CL69" s="441">
        <v>0</v>
      </c>
      <c r="CM69" s="441">
        <v>5.2961543299371742E-5</v>
      </c>
      <c r="CN69" s="441">
        <v>2.3228129264539358E-5</v>
      </c>
      <c r="CO69" s="441">
        <v>0</v>
      </c>
      <c r="CP69" s="441">
        <v>0</v>
      </c>
      <c r="CQ69" s="441">
        <v>0</v>
      </c>
      <c r="CR69" s="441">
        <v>0</v>
      </c>
      <c r="CS69" s="441">
        <v>0</v>
      </c>
      <c r="CT69" s="441">
        <v>0</v>
      </c>
      <c r="CU69" s="441">
        <v>0</v>
      </c>
      <c r="CV69" s="441">
        <v>0</v>
      </c>
      <c r="CW69" s="441">
        <v>6.0419029205629191E-4</v>
      </c>
      <c r="CX69" s="441">
        <v>0</v>
      </c>
      <c r="CY69" s="441">
        <v>0</v>
      </c>
      <c r="CZ69" s="441">
        <v>0</v>
      </c>
      <c r="DA69" s="443">
        <v>1.9670136393664436E-3</v>
      </c>
    </row>
    <row r="70" spans="2:105" ht="20.100000000000001" customHeight="1" x14ac:dyDescent="0.4">
      <c r="B70" s="11">
        <v>15</v>
      </c>
      <c r="C70" s="8" t="s">
        <v>106</v>
      </c>
      <c r="D70" s="441">
        <v>0</v>
      </c>
      <c r="E70" s="441">
        <v>0</v>
      </c>
      <c r="F70" s="441">
        <v>0</v>
      </c>
      <c r="G70" s="441">
        <v>0</v>
      </c>
      <c r="H70" s="441">
        <v>0</v>
      </c>
      <c r="I70" s="441">
        <v>0</v>
      </c>
      <c r="J70" s="441">
        <v>0</v>
      </c>
      <c r="K70" s="441">
        <v>0</v>
      </c>
      <c r="L70" s="441">
        <v>0</v>
      </c>
      <c r="M70" s="441">
        <v>0</v>
      </c>
      <c r="N70" s="441">
        <v>0</v>
      </c>
      <c r="O70" s="441">
        <v>0</v>
      </c>
      <c r="P70" s="441">
        <v>0</v>
      </c>
      <c r="Q70" s="441">
        <v>0</v>
      </c>
      <c r="R70" s="441">
        <v>0</v>
      </c>
      <c r="S70" s="441">
        <v>0</v>
      </c>
      <c r="T70" s="441">
        <v>0</v>
      </c>
      <c r="U70" s="441">
        <v>0</v>
      </c>
      <c r="V70" s="441">
        <v>0</v>
      </c>
      <c r="W70" s="441">
        <v>0</v>
      </c>
      <c r="X70" s="441">
        <v>0</v>
      </c>
      <c r="Y70" s="441">
        <v>0</v>
      </c>
      <c r="Z70" s="441">
        <v>0</v>
      </c>
      <c r="AA70" s="441">
        <v>0</v>
      </c>
      <c r="AB70" s="441">
        <v>0</v>
      </c>
      <c r="AC70" s="441">
        <v>0</v>
      </c>
      <c r="AD70" s="441">
        <v>0</v>
      </c>
      <c r="AE70" s="441">
        <v>0</v>
      </c>
      <c r="AF70" s="441">
        <v>0</v>
      </c>
      <c r="AG70" s="441">
        <v>0</v>
      </c>
      <c r="AH70" s="441">
        <v>0</v>
      </c>
      <c r="AI70" s="441">
        <v>0</v>
      </c>
      <c r="AJ70" s="441">
        <v>0</v>
      </c>
      <c r="AK70" s="441">
        <v>0</v>
      </c>
      <c r="AL70" s="441">
        <v>0</v>
      </c>
      <c r="AM70" s="441">
        <v>0</v>
      </c>
      <c r="AN70" s="441">
        <v>0</v>
      </c>
      <c r="AO70" s="441">
        <v>0</v>
      </c>
      <c r="AP70" s="441">
        <v>0</v>
      </c>
      <c r="AQ70" s="441">
        <v>0</v>
      </c>
      <c r="AR70" s="441">
        <v>0</v>
      </c>
      <c r="AS70" s="441">
        <v>0</v>
      </c>
      <c r="AT70" s="441">
        <v>0</v>
      </c>
      <c r="AU70" s="441">
        <v>0</v>
      </c>
      <c r="AV70" s="441">
        <v>0</v>
      </c>
      <c r="AW70" s="441">
        <v>0</v>
      </c>
      <c r="AX70" s="441">
        <v>0</v>
      </c>
      <c r="AY70" s="441">
        <v>0</v>
      </c>
      <c r="AZ70" s="441">
        <v>0</v>
      </c>
      <c r="BA70" s="441">
        <v>0</v>
      </c>
      <c r="BB70" s="441">
        <v>0</v>
      </c>
      <c r="BC70" s="441">
        <v>0</v>
      </c>
      <c r="BD70" s="441">
        <v>0</v>
      </c>
      <c r="BE70" s="441">
        <v>0</v>
      </c>
      <c r="BF70" s="441">
        <v>0</v>
      </c>
      <c r="BG70" s="441">
        <v>0</v>
      </c>
      <c r="BH70" s="441">
        <v>0</v>
      </c>
      <c r="BI70" s="441">
        <v>0</v>
      </c>
      <c r="BJ70" s="441">
        <v>0</v>
      </c>
      <c r="BK70" s="441">
        <v>0</v>
      </c>
      <c r="BL70" s="441">
        <v>0</v>
      </c>
      <c r="BM70" s="441">
        <v>0</v>
      </c>
      <c r="BN70" s="441">
        <v>0</v>
      </c>
      <c r="BO70" s="441">
        <v>0</v>
      </c>
      <c r="BP70" s="441">
        <v>0</v>
      </c>
      <c r="BQ70" s="441">
        <v>0</v>
      </c>
      <c r="BR70" s="441">
        <v>0</v>
      </c>
      <c r="BS70" s="441">
        <v>0</v>
      </c>
      <c r="BT70" s="441">
        <v>0</v>
      </c>
      <c r="BU70" s="441">
        <v>0</v>
      </c>
      <c r="BV70" s="441">
        <v>0</v>
      </c>
      <c r="BW70" s="441">
        <v>0</v>
      </c>
      <c r="BX70" s="441">
        <v>0</v>
      </c>
      <c r="BY70" s="441">
        <v>0</v>
      </c>
      <c r="BZ70" s="441">
        <v>0</v>
      </c>
      <c r="CA70" s="441">
        <v>0</v>
      </c>
      <c r="CB70" s="441">
        <v>0</v>
      </c>
      <c r="CC70" s="441">
        <v>0</v>
      </c>
      <c r="CD70" s="441">
        <v>0</v>
      </c>
      <c r="CE70" s="441">
        <v>0</v>
      </c>
      <c r="CF70" s="441">
        <v>0</v>
      </c>
      <c r="CG70" s="441">
        <v>0</v>
      </c>
      <c r="CH70" s="441">
        <v>0</v>
      </c>
      <c r="CI70" s="441">
        <v>0</v>
      </c>
      <c r="CJ70" s="441">
        <v>0</v>
      </c>
      <c r="CK70" s="441">
        <v>0</v>
      </c>
      <c r="CL70" s="441">
        <v>0</v>
      </c>
      <c r="CM70" s="441">
        <v>0</v>
      </c>
      <c r="CN70" s="441">
        <v>0</v>
      </c>
      <c r="CO70" s="441">
        <v>0</v>
      </c>
      <c r="CP70" s="441">
        <v>0</v>
      </c>
      <c r="CQ70" s="441">
        <v>0</v>
      </c>
      <c r="CR70" s="441">
        <v>0</v>
      </c>
      <c r="CS70" s="441">
        <v>0</v>
      </c>
      <c r="CT70" s="441">
        <v>0</v>
      </c>
      <c r="CU70" s="441">
        <v>0</v>
      </c>
      <c r="CV70" s="441">
        <v>0</v>
      </c>
      <c r="CW70" s="441">
        <v>0</v>
      </c>
      <c r="CX70" s="441">
        <v>0</v>
      </c>
      <c r="CY70" s="441">
        <v>0</v>
      </c>
      <c r="CZ70" s="441">
        <v>0</v>
      </c>
      <c r="DA70" s="443">
        <v>0</v>
      </c>
    </row>
    <row r="71" spans="2:105" ht="20.100000000000001" customHeight="1" x14ac:dyDescent="0.4">
      <c r="B71" s="11">
        <v>16</v>
      </c>
      <c r="C71" s="8" t="s">
        <v>7</v>
      </c>
      <c r="D71" s="441">
        <v>7.0705086838191971E-3</v>
      </c>
      <c r="E71" s="441">
        <v>4.3835616438356161E-3</v>
      </c>
      <c r="F71" s="441">
        <v>6.4311990327476655E-4</v>
      </c>
      <c r="G71" s="441">
        <v>5.2107564901833067E-3</v>
      </c>
      <c r="H71" s="441">
        <v>1.8151092195030356E-3</v>
      </c>
      <c r="I71" s="441">
        <v>2.1996525457704131E-2</v>
      </c>
      <c r="J71" s="441">
        <v>0</v>
      </c>
      <c r="K71" s="441">
        <v>4.2320028510334992E-3</v>
      </c>
      <c r="L71" s="441">
        <v>9.4153806194671112E-4</v>
      </c>
      <c r="M71" s="441">
        <v>1.0747456168023913E-3</v>
      </c>
      <c r="N71" s="441">
        <v>3.3143677843451363E-4</v>
      </c>
      <c r="O71" s="441">
        <v>1.7518274138758959E-3</v>
      </c>
      <c r="P71" s="441">
        <v>3.3617455050209298E-4</v>
      </c>
      <c r="Q71" s="441">
        <v>1.5261117724262123E-5</v>
      </c>
      <c r="R71" s="441">
        <v>0</v>
      </c>
      <c r="S71" s="441">
        <v>0.24795640326975477</v>
      </c>
      <c r="T71" s="441">
        <v>1.6143033367345386E-3</v>
      </c>
      <c r="U71" s="441">
        <v>9.8313097668421626E-3</v>
      </c>
      <c r="V71" s="441">
        <v>2.4759333384424022E-3</v>
      </c>
      <c r="W71" s="441">
        <v>2.651640702684786E-3</v>
      </c>
      <c r="X71" s="441">
        <v>7.9673045428390167E-4</v>
      </c>
      <c r="Y71" s="441">
        <v>7.2727902406081438E-4</v>
      </c>
      <c r="Z71" s="441">
        <v>2.0708178280848457E-5</v>
      </c>
      <c r="AA71" s="441">
        <v>1.0336130979451772E-3</v>
      </c>
      <c r="AB71" s="441">
        <v>2.2046322361269823E-2</v>
      </c>
      <c r="AC71" s="441">
        <v>3.4979423868312758E-2</v>
      </c>
      <c r="AD71" s="441">
        <v>7.2815533980582527E-3</v>
      </c>
      <c r="AE71" s="441">
        <v>8.2319582914113236E-4</v>
      </c>
      <c r="AF71" s="441">
        <v>4.6972105795635207E-3</v>
      </c>
      <c r="AG71" s="441">
        <v>3.3561323760567569E-3</v>
      </c>
      <c r="AH71" s="441">
        <v>0</v>
      </c>
      <c r="AI71" s="441">
        <v>3.0311102130043814E-4</v>
      </c>
      <c r="AJ71" s="441">
        <v>1.2057035017823442E-3</v>
      </c>
      <c r="AK71" s="441">
        <v>5.2085593992794827E-4</v>
      </c>
      <c r="AL71" s="441">
        <v>1.8724867237621635E-3</v>
      </c>
      <c r="AM71" s="441">
        <v>1.2337203633505458E-3</v>
      </c>
      <c r="AN71" s="441">
        <v>1.3168290755859889E-3</v>
      </c>
      <c r="AO71" s="441">
        <v>1.5052393909569849E-3</v>
      </c>
      <c r="AP71" s="441">
        <v>3.3942083216053779E-3</v>
      </c>
      <c r="AQ71" s="441">
        <v>9.3478861927771123E-4</v>
      </c>
      <c r="AR71" s="441">
        <v>5.2907374123484291E-3</v>
      </c>
      <c r="AS71" s="441">
        <v>3.8085369651306672E-3</v>
      </c>
      <c r="AT71" s="441">
        <v>3.0009392252537052E-3</v>
      </c>
      <c r="AU71" s="441">
        <v>4.769130717537394E-3</v>
      </c>
      <c r="AV71" s="441">
        <v>9.1099571832012392E-4</v>
      </c>
      <c r="AW71" s="441">
        <v>2.0346126363977668E-3</v>
      </c>
      <c r="AX71" s="441">
        <v>3.4249608786796185E-3</v>
      </c>
      <c r="AY71" s="441">
        <v>1.1480457130929396E-3</v>
      </c>
      <c r="AZ71" s="441">
        <v>2.8610942694897185E-3</v>
      </c>
      <c r="BA71" s="441">
        <v>7.2718922229026328E-4</v>
      </c>
      <c r="BB71" s="441">
        <v>4.2352488208682263E-3</v>
      </c>
      <c r="BC71" s="441">
        <v>2.9508970727101037E-4</v>
      </c>
      <c r="BD71" s="441">
        <v>5.2653784490760275E-3</v>
      </c>
      <c r="BE71" s="441">
        <v>1.5515903801396431E-3</v>
      </c>
      <c r="BF71" s="441">
        <v>3.7137005644370582E-3</v>
      </c>
      <c r="BG71" s="441">
        <v>4.5321254647326809E-3</v>
      </c>
      <c r="BH71" s="441">
        <v>1.4080408786061531E-3</v>
      </c>
      <c r="BI71" s="441">
        <v>1.559077916774936E-3</v>
      </c>
      <c r="BJ71" s="441">
        <v>9.6858554224647268E-5</v>
      </c>
      <c r="BK71" s="441">
        <v>3.3985531873573823E-4</v>
      </c>
      <c r="BL71" s="441">
        <v>8.7525649877950341E-4</v>
      </c>
      <c r="BM71" s="441">
        <v>1.984381001152221E-3</v>
      </c>
      <c r="BN71" s="441">
        <v>3.666020436424063E-3</v>
      </c>
      <c r="BO71" s="441">
        <v>4.7920858638647026E-3</v>
      </c>
      <c r="BP71" s="441">
        <v>1.5408964118463373E-3</v>
      </c>
      <c r="BQ71" s="441">
        <v>1.2514518797198312E-4</v>
      </c>
      <c r="BR71" s="441">
        <v>1.4162166244948828E-5</v>
      </c>
      <c r="BS71" s="441">
        <v>0</v>
      </c>
      <c r="BT71" s="441">
        <v>1.5903775476110926E-3</v>
      </c>
      <c r="BU71" s="441">
        <v>1.1417064674997326E-3</v>
      </c>
      <c r="BV71" s="441">
        <v>5.6066003218961907E-4</v>
      </c>
      <c r="BW71" s="441">
        <v>5.2987352812908853E-3</v>
      </c>
      <c r="BX71" s="441">
        <v>1.7663293468261269E-3</v>
      </c>
      <c r="BY71" s="441">
        <v>6.93000693000693E-4</v>
      </c>
      <c r="BZ71" s="441">
        <v>1.1937244201909959E-3</v>
      </c>
      <c r="CA71" s="441">
        <v>1.7364773852220905E-3</v>
      </c>
      <c r="CB71" s="441">
        <v>1.7105871474803515E-3</v>
      </c>
      <c r="CC71" s="441">
        <v>4.2959017097688807E-4</v>
      </c>
      <c r="CD71" s="441">
        <v>8.5127921958402352E-4</v>
      </c>
      <c r="CE71" s="441">
        <v>1.3958035840633965E-3</v>
      </c>
      <c r="CF71" s="441">
        <v>9.0969737400691366E-4</v>
      </c>
      <c r="CG71" s="441">
        <v>1.7916152406736473E-3</v>
      </c>
      <c r="CH71" s="441">
        <v>3.1157965359209505E-3</v>
      </c>
      <c r="CI71" s="441">
        <v>1.0334768501185574E-4</v>
      </c>
      <c r="CJ71" s="441">
        <v>1.0872659652438324E-3</v>
      </c>
      <c r="CK71" s="441">
        <v>2.0841464052497958E-3</v>
      </c>
      <c r="CL71" s="441">
        <v>4.9780701754385962E-3</v>
      </c>
      <c r="CM71" s="441">
        <v>5.6470245542955119E-3</v>
      </c>
      <c r="CN71" s="441">
        <v>2.9732005458610379E-3</v>
      </c>
      <c r="CO71" s="441">
        <v>2.9709106936256956E-2</v>
      </c>
      <c r="CP71" s="441">
        <v>3.6807481504789363E-3</v>
      </c>
      <c r="CQ71" s="441">
        <v>3.8038884192730349E-4</v>
      </c>
      <c r="CR71" s="441">
        <v>8.7497870627042268E-4</v>
      </c>
      <c r="CS71" s="441">
        <v>2.2762660055931109E-3</v>
      </c>
      <c r="CT71" s="441">
        <v>9.9475457122818103E-3</v>
      </c>
      <c r="CU71" s="441">
        <v>6.7617408409146793E-4</v>
      </c>
      <c r="CV71" s="441">
        <v>5.8714701939800813E-3</v>
      </c>
      <c r="CW71" s="441">
        <v>6.9435407410161553E-3</v>
      </c>
      <c r="CX71" s="441">
        <v>6.4137944160021316E-3</v>
      </c>
      <c r="CY71" s="441">
        <v>1.9485887493603117E-2</v>
      </c>
      <c r="CZ71" s="441">
        <v>4.9953092827466892E-4</v>
      </c>
      <c r="DA71" s="443">
        <v>2.7471865016155143E-3</v>
      </c>
    </row>
    <row r="72" spans="2:105" ht="20.100000000000001" customHeight="1" x14ac:dyDescent="0.4">
      <c r="B72" s="11">
        <v>17</v>
      </c>
      <c r="C72" s="8" t="s">
        <v>877</v>
      </c>
      <c r="D72" s="441">
        <v>0</v>
      </c>
      <c r="E72" s="441">
        <v>4.9813200498132005E-5</v>
      </c>
      <c r="F72" s="441">
        <v>3.7944074293211226E-3</v>
      </c>
      <c r="G72" s="441">
        <v>1.3957383455848144E-4</v>
      </c>
      <c r="H72" s="441">
        <v>4.8820179007323028E-3</v>
      </c>
      <c r="I72" s="441">
        <v>1.6169985300013364E-3</v>
      </c>
      <c r="J72" s="441">
        <v>0</v>
      </c>
      <c r="K72" s="441">
        <v>7.5730577334283682E-4</v>
      </c>
      <c r="L72" s="441">
        <v>9.0907123222441072E-4</v>
      </c>
      <c r="M72" s="441">
        <v>1.2886253415391854E-3</v>
      </c>
      <c r="N72" s="441">
        <v>0</v>
      </c>
      <c r="O72" s="441">
        <v>2.0897433617301297E-4</v>
      </c>
      <c r="P72" s="441">
        <v>3.0364152948576139E-4</v>
      </c>
      <c r="Q72" s="441">
        <v>2.4875621890547263E-3</v>
      </c>
      <c r="R72" s="441">
        <v>0</v>
      </c>
      <c r="S72" s="441">
        <v>2.671368274830368E-4</v>
      </c>
      <c r="T72" s="441">
        <v>0.21927112681418759</v>
      </c>
      <c r="U72" s="441">
        <v>0.1516063178252928</v>
      </c>
      <c r="V72" s="441">
        <v>3.2310930066673349E-2</v>
      </c>
      <c r="W72" s="441">
        <v>1.6020329245387251E-3</v>
      </c>
      <c r="X72" s="441">
        <v>4.426280301577231E-5</v>
      </c>
      <c r="Y72" s="441">
        <v>8.6580836197715997E-5</v>
      </c>
      <c r="Z72" s="441">
        <v>0</v>
      </c>
      <c r="AA72" s="441">
        <v>1.6537809567122833E-4</v>
      </c>
      <c r="AB72" s="441">
        <v>1.3935728420524541E-5</v>
      </c>
      <c r="AC72" s="441">
        <v>0</v>
      </c>
      <c r="AD72" s="441">
        <v>7.6282940360610264E-3</v>
      </c>
      <c r="AE72" s="441">
        <v>5.2266401850230626E-5</v>
      </c>
      <c r="AF72" s="441">
        <v>2.3775112010406128E-2</v>
      </c>
      <c r="AG72" s="441">
        <v>1.6143421555716046E-3</v>
      </c>
      <c r="AH72" s="441">
        <v>0</v>
      </c>
      <c r="AI72" s="441">
        <v>9.1851824636496406E-6</v>
      </c>
      <c r="AJ72" s="441">
        <v>1.0484378276368212E-4</v>
      </c>
      <c r="AK72" s="441">
        <v>0</v>
      </c>
      <c r="AL72" s="441">
        <v>2.7933818338091291E-3</v>
      </c>
      <c r="AM72" s="441">
        <v>1.9003273338705988E-3</v>
      </c>
      <c r="AN72" s="441">
        <v>7.9009744535159341E-4</v>
      </c>
      <c r="AO72" s="441">
        <v>1.1578764545822961E-4</v>
      </c>
      <c r="AP72" s="441">
        <v>5.3810619732768184E-5</v>
      </c>
      <c r="AQ72" s="441">
        <v>3.4231695917211961E-4</v>
      </c>
      <c r="AR72" s="441">
        <v>5.0629066146874923E-5</v>
      </c>
      <c r="AS72" s="441">
        <v>1.2401169568081042E-4</v>
      </c>
      <c r="AT72" s="441">
        <v>1.1453966508601929E-4</v>
      </c>
      <c r="AU72" s="441">
        <v>4.3355733795794494E-4</v>
      </c>
      <c r="AV72" s="441">
        <v>9.1099571832012395E-5</v>
      </c>
      <c r="AW72" s="441">
        <v>1.453294740284119E-4</v>
      </c>
      <c r="AX72" s="441">
        <v>8.8576574448610818E-5</v>
      </c>
      <c r="AY72" s="441">
        <v>0</v>
      </c>
      <c r="AZ72" s="441">
        <v>5.9441016679149282E-5</v>
      </c>
      <c r="BA72" s="441">
        <v>2.0412329046744235E-4</v>
      </c>
      <c r="BB72" s="441">
        <v>5.1015497160458176E-3</v>
      </c>
      <c r="BC72" s="441">
        <v>2.3607176581680832E-4</v>
      </c>
      <c r="BD72" s="441">
        <v>4.5413889123280739E-2</v>
      </c>
      <c r="BE72" s="441">
        <v>0</v>
      </c>
      <c r="BF72" s="441">
        <v>7.040636187317896E-2</v>
      </c>
      <c r="BG72" s="441">
        <v>1.5439597842593078E-2</v>
      </c>
      <c r="BH72" s="441">
        <v>1.6535963947340406E-3</v>
      </c>
      <c r="BI72" s="441">
        <v>4.1752177317714275E-3</v>
      </c>
      <c r="BJ72" s="441">
        <v>2.3568914861330837E-3</v>
      </c>
      <c r="BK72" s="441">
        <v>0</v>
      </c>
      <c r="BL72" s="441">
        <v>0</v>
      </c>
      <c r="BM72" s="441">
        <v>0</v>
      </c>
      <c r="BN72" s="441">
        <v>1.0868693788901359E-3</v>
      </c>
      <c r="BO72" s="441">
        <v>4.1670311859693065E-4</v>
      </c>
      <c r="BP72" s="441">
        <v>9.2825085050984179E-5</v>
      </c>
      <c r="BQ72" s="441">
        <v>0</v>
      </c>
      <c r="BR72" s="441">
        <v>0</v>
      </c>
      <c r="BS72" s="441">
        <v>2.0800853667034497E-6</v>
      </c>
      <c r="BT72" s="441">
        <v>0</v>
      </c>
      <c r="BU72" s="441">
        <v>0</v>
      </c>
      <c r="BV72" s="441">
        <v>0</v>
      </c>
      <c r="BW72" s="441">
        <v>2.3986044483209769E-4</v>
      </c>
      <c r="BX72" s="441">
        <v>0</v>
      </c>
      <c r="BY72" s="441">
        <v>0</v>
      </c>
      <c r="BZ72" s="441">
        <v>5.1159618008185536E-4</v>
      </c>
      <c r="CA72" s="441">
        <v>2.0448238368035833E-3</v>
      </c>
      <c r="CB72" s="441">
        <v>4.6232085067036525E-5</v>
      </c>
      <c r="CC72" s="441">
        <v>4.2959017097688804E-5</v>
      </c>
      <c r="CD72" s="441">
        <v>9.203018590097552E-5</v>
      </c>
      <c r="CE72" s="441">
        <v>1.2864549161874623E-5</v>
      </c>
      <c r="CF72" s="441">
        <v>6.0646491600460916E-5</v>
      </c>
      <c r="CG72" s="441">
        <v>1.327122400498998E-4</v>
      </c>
      <c r="CH72" s="441">
        <v>3.9465440606978476E-5</v>
      </c>
      <c r="CI72" s="441">
        <v>2.1449519530762511E-5</v>
      </c>
      <c r="CJ72" s="441">
        <v>1.0297226411780027E-4</v>
      </c>
      <c r="CK72" s="441">
        <v>0</v>
      </c>
      <c r="CL72" s="441">
        <v>5.7017543859649118E-4</v>
      </c>
      <c r="CM72" s="441">
        <v>3.3100964562107342E-5</v>
      </c>
      <c r="CN72" s="441">
        <v>2.3228129264539358E-5</v>
      </c>
      <c r="CO72" s="441">
        <v>1.2396011239050191E-4</v>
      </c>
      <c r="CP72" s="441">
        <v>4.0246749160306463E-5</v>
      </c>
      <c r="CQ72" s="441">
        <v>0</v>
      </c>
      <c r="CR72" s="441">
        <v>3.0972697567094604E-5</v>
      </c>
      <c r="CS72" s="441">
        <v>3.2900651509413029E-4</v>
      </c>
      <c r="CT72" s="441">
        <v>2.2720312947614862E-4</v>
      </c>
      <c r="CU72" s="441">
        <v>8.8912501317222237E-4</v>
      </c>
      <c r="CV72" s="441">
        <v>3.1019087817253259E-4</v>
      </c>
      <c r="CW72" s="441">
        <v>5.2982840995705602E-4</v>
      </c>
      <c r="CX72" s="441">
        <v>7.8982928268275506E-4</v>
      </c>
      <c r="CY72" s="441">
        <v>0</v>
      </c>
      <c r="CZ72" s="441">
        <v>2.4367362354861898E-5</v>
      </c>
      <c r="DA72" s="443">
        <v>5.4007859848128224E-3</v>
      </c>
    </row>
    <row r="73" spans="2:105" ht="20.100000000000001" customHeight="1" x14ac:dyDescent="0.4">
      <c r="B73" s="11">
        <v>18</v>
      </c>
      <c r="C73" s="8" t="s">
        <v>878</v>
      </c>
      <c r="D73" s="441">
        <v>0</v>
      </c>
      <c r="E73" s="441">
        <v>0</v>
      </c>
      <c r="F73" s="441">
        <v>0</v>
      </c>
      <c r="G73" s="441">
        <v>0</v>
      </c>
      <c r="H73" s="441">
        <v>1.2517994617262314E-4</v>
      </c>
      <c r="I73" s="441">
        <v>3.8754510223172525E-4</v>
      </c>
      <c r="J73" s="441">
        <v>0</v>
      </c>
      <c r="K73" s="441">
        <v>1.5591589451176052E-3</v>
      </c>
      <c r="L73" s="441">
        <v>2.5973463777840308E-4</v>
      </c>
      <c r="M73" s="441">
        <v>1.8179776602627513E-4</v>
      </c>
      <c r="N73" s="441">
        <v>5.5239463072418936E-5</v>
      </c>
      <c r="O73" s="441">
        <v>6.1358422110374016E-4</v>
      </c>
      <c r="P73" s="441">
        <v>1.6266510508165788E-4</v>
      </c>
      <c r="Q73" s="441">
        <v>1.5261117724262123E-5</v>
      </c>
      <c r="R73" s="441">
        <v>0</v>
      </c>
      <c r="S73" s="441">
        <v>6.4112838595928832E-4</v>
      </c>
      <c r="T73" s="441">
        <v>4.7210757961104426E-4</v>
      </c>
      <c r="U73" s="441">
        <v>2.9010422262812936E-2</v>
      </c>
      <c r="V73" s="441">
        <v>1.1908060342032505E-3</v>
      </c>
      <c r="W73" s="441">
        <v>9.3912274886752845E-4</v>
      </c>
      <c r="X73" s="441">
        <v>4.1311949481387492E-4</v>
      </c>
      <c r="Y73" s="441">
        <v>5.6277543528515401E-4</v>
      </c>
      <c r="Z73" s="441">
        <v>8.2832713123393825E-6</v>
      </c>
      <c r="AA73" s="441">
        <v>8.5445349430134641E-4</v>
      </c>
      <c r="AB73" s="441">
        <v>1.1009225452214388E-3</v>
      </c>
      <c r="AC73" s="441">
        <v>0</v>
      </c>
      <c r="AD73" s="441">
        <v>5.2011095700416087E-4</v>
      </c>
      <c r="AE73" s="441">
        <v>5.6186381988997927E-4</v>
      </c>
      <c r="AF73" s="441">
        <v>4.9862696921520455E-3</v>
      </c>
      <c r="AG73" s="441">
        <v>1.4868940906580569E-3</v>
      </c>
      <c r="AH73" s="441">
        <v>0</v>
      </c>
      <c r="AI73" s="441">
        <v>1.4696291941839425E-4</v>
      </c>
      <c r="AJ73" s="441">
        <v>9.9601593625498006E-4</v>
      </c>
      <c r="AK73" s="441">
        <v>0</v>
      </c>
      <c r="AL73" s="441">
        <v>3.0696503668232187E-4</v>
      </c>
      <c r="AM73" s="441">
        <v>3.9797431075824053E-4</v>
      </c>
      <c r="AN73" s="441">
        <v>1.6759642780185313E-4</v>
      </c>
      <c r="AO73" s="441">
        <v>4.0525675910380363E-4</v>
      </c>
      <c r="AP73" s="441">
        <v>5.0085269135884234E-4</v>
      </c>
      <c r="AQ73" s="441">
        <v>4.0814714362829647E-4</v>
      </c>
      <c r="AR73" s="441">
        <v>1.1138394552312482E-3</v>
      </c>
      <c r="AS73" s="441">
        <v>1.1105936302081467E-3</v>
      </c>
      <c r="AT73" s="441">
        <v>1.0766728518085812E-3</v>
      </c>
      <c r="AU73" s="441">
        <v>8.6711467591588987E-4</v>
      </c>
      <c r="AV73" s="441">
        <v>9.1099571832012392E-4</v>
      </c>
      <c r="AW73" s="441">
        <v>8.2353368616100084E-4</v>
      </c>
      <c r="AX73" s="441">
        <v>2.0667867371342527E-3</v>
      </c>
      <c r="AY73" s="441">
        <v>2.4526431143349161E-3</v>
      </c>
      <c r="AZ73" s="441">
        <v>2.5361500449770359E-4</v>
      </c>
      <c r="BA73" s="441">
        <v>2.1262842757025242E-4</v>
      </c>
      <c r="BB73" s="441">
        <v>5.6790836461642121E-3</v>
      </c>
      <c r="BC73" s="441">
        <v>1.1803588290840416E-4</v>
      </c>
      <c r="BD73" s="441">
        <v>5.3835119399206818E-3</v>
      </c>
      <c r="BE73" s="441">
        <v>6.464959917248513E-5</v>
      </c>
      <c r="BF73" s="441">
        <v>1.1282431786147379E-2</v>
      </c>
      <c r="BG73" s="441">
        <v>2.4459339163219355E-2</v>
      </c>
      <c r="BH73" s="441">
        <v>6.9550406302118452E-5</v>
      </c>
      <c r="BI73" s="441">
        <v>1.1489803241538644E-4</v>
      </c>
      <c r="BJ73" s="441">
        <v>6.134375100894327E-4</v>
      </c>
      <c r="BK73" s="441">
        <v>3.3985531873573823E-4</v>
      </c>
      <c r="BL73" s="441">
        <v>2.5090686298345766E-3</v>
      </c>
      <c r="BM73" s="441">
        <v>2.9829727307643067E-3</v>
      </c>
      <c r="BN73" s="441">
        <v>1.3137180589770127E-3</v>
      </c>
      <c r="BO73" s="441">
        <v>1.1016157030311123E-3</v>
      </c>
      <c r="BP73" s="441">
        <v>2.3995284485679412E-3</v>
      </c>
      <c r="BQ73" s="441">
        <v>4.0281107378482069E-4</v>
      </c>
      <c r="BR73" s="441">
        <v>1.1093696891876581E-3</v>
      </c>
      <c r="BS73" s="441">
        <v>1.4872610371929665E-4</v>
      </c>
      <c r="BT73" s="441">
        <v>3.2074841296358167E-4</v>
      </c>
      <c r="BU73" s="441">
        <v>3.8831971501518398E-4</v>
      </c>
      <c r="BV73" s="441">
        <v>0</v>
      </c>
      <c r="BW73" s="441">
        <v>1.0902747492368076E-3</v>
      </c>
      <c r="BX73" s="441">
        <v>6.991720331186753E-4</v>
      </c>
      <c r="BY73" s="441">
        <v>0</v>
      </c>
      <c r="BZ73" s="441">
        <v>2.3192360163710778E-3</v>
      </c>
      <c r="CA73" s="441">
        <v>2.2557977247277625E-3</v>
      </c>
      <c r="CB73" s="441">
        <v>3.2362459546925567E-4</v>
      </c>
      <c r="CC73" s="441">
        <v>2.6907966163915989E-3</v>
      </c>
      <c r="CD73" s="441">
        <v>6.7872262101969442E-4</v>
      </c>
      <c r="CE73" s="441">
        <v>3.7435838061055152E-3</v>
      </c>
      <c r="CF73" s="441">
        <v>2.971678088422585E-3</v>
      </c>
      <c r="CG73" s="441">
        <v>1.8712425847035872E-3</v>
      </c>
      <c r="CH73" s="441">
        <v>8.633065132776542E-4</v>
      </c>
      <c r="CI73" s="441">
        <v>1.8037095969050292E-3</v>
      </c>
      <c r="CJ73" s="441">
        <v>3.4011133118908737E-3</v>
      </c>
      <c r="CK73" s="441">
        <v>1.66168429607754E-3</v>
      </c>
      <c r="CL73" s="441">
        <v>8.1140350877192979E-4</v>
      </c>
      <c r="CM73" s="441">
        <v>7.930991109080918E-3</v>
      </c>
      <c r="CN73" s="441">
        <v>3.5364826805261173E-3</v>
      </c>
      <c r="CO73" s="441">
        <v>1.4076359429232549E-2</v>
      </c>
      <c r="CP73" s="441">
        <v>1.5037649004441777E-3</v>
      </c>
      <c r="CQ73" s="441">
        <v>5.7762750070442382E-4</v>
      </c>
      <c r="CR73" s="441">
        <v>2.1293729577377541E-4</v>
      </c>
      <c r="CS73" s="441">
        <v>2.1359919100103421E-3</v>
      </c>
      <c r="CT73" s="441">
        <v>3.00303266785866E-3</v>
      </c>
      <c r="CU73" s="441">
        <v>2.5839509642066809E-3</v>
      </c>
      <c r="CV73" s="441">
        <v>9.3057263451759781E-4</v>
      </c>
      <c r="CW73" s="441">
        <v>5.5492554516554816E-3</v>
      </c>
      <c r="CX73" s="441">
        <v>3.4733456407133206E-3</v>
      </c>
      <c r="CY73" s="441">
        <v>0</v>
      </c>
      <c r="CZ73" s="441">
        <v>3.0459202943577371E-4</v>
      </c>
      <c r="DA73" s="443">
        <v>2.2369264696632763E-3</v>
      </c>
    </row>
    <row r="74" spans="2:105" ht="20.100000000000001" customHeight="1" x14ac:dyDescent="0.4">
      <c r="B74" s="11">
        <v>19</v>
      </c>
      <c r="C74" s="8" t="s">
        <v>879</v>
      </c>
      <c r="D74" s="441">
        <v>0</v>
      </c>
      <c r="E74" s="441">
        <v>1.2453300124533001E-4</v>
      </c>
      <c r="F74" s="441">
        <v>0</v>
      </c>
      <c r="G74" s="441">
        <v>1.8609844607797525E-4</v>
      </c>
      <c r="H74" s="441">
        <v>0</v>
      </c>
      <c r="I74" s="441">
        <v>1.7372711479353201E-4</v>
      </c>
      <c r="J74" s="441">
        <v>0</v>
      </c>
      <c r="K74" s="441">
        <v>0</v>
      </c>
      <c r="L74" s="441">
        <v>3.2466829722300385E-5</v>
      </c>
      <c r="M74" s="441">
        <v>2.2457371097363399E-4</v>
      </c>
      <c r="N74" s="441">
        <v>0</v>
      </c>
      <c r="O74" s="441">
        <v>2.534369608906753E-4</v>
      </c>
      <c r="P74" s="441">
        <v>3.2533021016331576E-4</v>
      </c>
      <c r="Q74" s="441">
        <v>1.2208894179409699E-4</v>
      </c>
      <c r="R74" s="441">
        <v>0</v>
      </c>
      <c r="S74" s="441">
        <v>3.259069295293049E-3</v>
      </c>
      <c r="T74" s="441">
        <v>1.4087081004523095E-2</v>
      </c>
      <c r="U74" s="441">
        <v>2.5357257977866123E-2</v>
      </c>
      <c r="V74" s="441">
        <v>0.34776252262236712</v>
      </c>
      <c r="W74" s="441">
        <v>0.32018561484918795</v>
      </c>
      <c r="X74" s="441">
        <v>0.1315490505628753</v>
      </c>
      <c r="Y74" s="441">
        <v>6.6667243872241321E-4</v>
      </c>
      <c r="Z74" s="441">
        <v>0</v>
      </c>
      <c r="AA74" s="441">
        <v>3.7210071526026377E-3</v>
      </c>
      <c r="AB74" s="441">
        <v>2.0067448925555338E-3</v>
      </c>
      <c r="AC74" s="441">
        <v>6.8587105624142656E-4</v>
      </c>
      <c r="AD74" s="441">
        <v>3.2940360610263521E-3</v>
      </c>
      <c r="AE74" s="441">
        <v>0</v>
      </c>
      <c r="AF74" s="441">
        <v>1.5103338632750398E-2</v>
      </c>
      <c r="AG74" s="441">
        <v>6.7547474404180295E-3</v>
      </c>
      <c r="AH74" s="441">
        <v>0</v>
      </c>
      <c r="AI74" s="441">
        <v>9.1851824636496406E-6</v>
      </c>
      <c r="AJ74" s="441">
        <v>0</v>
      </c>
      <c r="AK74" s="441">
        <v>2.6042796996397414E-4</v>
      </c>
      <c r="AL74" s="441">
        <v>1.780397212757467E-3</v>
      </c>
      <c r="AM74" s="441">
        <v>2.6863265976181239E-4</v>
      </c>
      <c r="AN74" s="441">
        <v>6.4644336437857637E-4</v>
      </c>
      <c r="AO74" s="441">
        <v>4.0525675910380363E-4</v>
      </c>
      <c r="AP74" s="441">
        <v>1.945460867261619E-4</v>
      </c>
      <c r="AQ74" s="441">
        <v>1.7115847958605981E-4</v>
      </c>
      <c r="AR74" s="441">
        <v>9.8726678986406097E-4</v>
      </c>
      <c r="AS74" s="441">
        <v>6.4568756217808628E-3</v>
      </c>
      <c r="AT74" s="441">
        <v>8.2468558861933886E-3</v>
      </c>
      <c r="AU74" s="441">
        <v>1.9510080208107522E-3</v>
      </c>
      <c r="AV74" s="441">
        <v>1.8219914366402479E-4</v>
      </c>
      <c r="AW74" s="441">
        <v>4.2024439573215781E-3</v>
      </c>
      <c r="AX74" s="441">
        <v>1.727243201747911E-3</v>
      </c>
      <c r="AY74" s="441">
        <v>1.7220685696394092E-3</v>
      </c>
      <c r="AZ74" s="441">
        <v>0</v>
      </c>
      <c r="BA74" s="441">
        <v>2.9767979859835343E-4</v>
      </c>
      <c r="BB74" s="441">
        <v>0</v>
      </c>
      <c r="BC74" s="441">
        <v>0</v>
      </c>
      <c r="BD74" s="441">
        <v>1.5981773689983967E-2</v>
      </c>
      <c r="BE74" s="441">
        <v>1.2929919834497026E-4</v>
      </c>
      <c r="BF74" s="441">
        <v>4.2828065632685612E-3</v>
      </c>
      <c r="BG74" s="441">
        <v>2.7203225637534691E-3</v>
      </c>
      <c r="BH74" s="441">
        <v>1.4193960469820091E-6</v>
      </c>
      <c r="BI74" s="441">
        <v>0</v>
      </c>
      <c r="BJ74" s="441">
        <v>0</v>
      </c>
      <c r="BK74" s="441">
        <v>0</v>
      </c>
      <c r="BL74" s="441">
        <v>0</v>
      </c>
      <c r="BM74" s="441">
        <v>1.792344130072974E-4</v>
      </c>
      <c r="BN74" s="441">
        <v>2.7331166275527309E-6</v>
      </c>
      <c r="BO74" s="441">
        <v>-9.9110879865181578E-4</v>
      </c>
      <c r="BP74" s="441">
        <v>4.8733169651766692E-4</v>
      </c>
      <c r="BQ74" s="441">
        <v>0</v>
      </c>
      <c r="BR74" s="441">
        <v>0</v>
      </c>
      <c r="BS74" s="441">
        <v>8.0083286618082809E-5</v>
      </c>
      <c r="BT74" s="441">
        <v>0</v>
      </c>
      <c r="BU74" s="441">
        <v>2.4647838198568566E-4</v>
      </c>
      <c r="BV74" s="441">
        <v>0</v>
      </c>
      <c r="BW74" s="441">
        <v>4.3610989969472308E-5</v>
      </c>
      <c r="BX74" s="441">
        <v>1.1039558417663293E-4</v>
      </c>
      <c r="BY74" s="441">
        <v>1.386001386001386E-3</v>
      </c>
      <c r="BZ74" s="441">
        <v>4.0927694406548429E-3</v>
      </c>
      <c r="CA74" s="441">
        <v>1.9555656534510461E-3</v>
      </c>
      <c r="CB74" s="441">
        <v>0</v>
      </c>
      <c r="CC74" s="441">
        <v>1.2106632091166845E-4</v>
      </c>
      <c r="CD74" s="441">
        <v>0</v>
      </c>
      <c r="CE74" s="441">
        <v>6.0784994789857593E-3</v>
      </c>
      <c r="CF74" s="441">
        <v>2.4258596640184366E-4</v>
      </c>
      <c r="CG74" s="441">
        <v>7.121338801077623E-2</v>
      </c>
      <c r="CH74" s="441">
        <v>1.6378157851896068E-4</v>
      </c>
      <c r="CI74" s="441">
        <v>1.735461125670785E-3</v>
      </c>
      <c r="CJ74" s="441">
        <v>3.8190595603690043E-3</v>
      </c>
      <c r="CK74" s="441">
        <v>0</v>
      </c>
      <c r="CL74" s="441">
        <v>1.8421052631578947E-3</v>
      </c>
      <c r="CM74" s="441">
        <v>1.1783943384110214E-3</v>
      </c>
      <c r="CN74" s="441">
        <v>8.7105484742022591E-4</v>
      </c>
      <c r="CO74" s="441">
        <v>2.2726020604925349E-3</v>
      </c>
      <c r="CP74" s="441">
        <v>0</v>
      </c>
      <c r="CQ74" s="441">
        <v>0</v>
      </c>
      <c r="CR74" s="441">
        <v>2.1293729577377541E-4</v>
      </c>
      <c r="CS74" s="441">
        <v>3.9837843145506318E-3</v>
      </c>
      <c r="CT74" s="441">
        <v>9.9771809030830476E-4</v>
      </c>
      <c r="CU74" s="441">
        <v>0</v>
      </c>
      <c r="CV74" s="441">
        <v>5.5391228245095102E-4</v>
      </c>
      <c r="CW74" s="441">
        <v>7.9009499730438174E-4</v>
      </c>
      <c r="CX74" s="441">
        <v>7.6128123632072773E-5</v>
      </c>
      <c r="CY74" s="441">
        <v>0.1219147344801795</v>
      </c>
      <c r="CZ74" s="441">
        <v>4.7516356591980702E-4</v>
      </c>
      <c r="DA74" s="443">
        <v>5.6695184383007769E-3</v>
      </c>
    </row>
    <row r="75" spans="2:105" ht="20.100000000000001" customHeight="1" x14ac:dyDescent="0.4">
      <c r="B75" s="11">
        <v>20</v>
      </c>
      <c r="C75" s="8" t="s">
        <v>880</v>
      </c>
      <c r="D75" s="441">
        <v>3.7176285738335065E-3</v>
      </c>
      <c r="E75" s="441">
        <v>4.2889165628891654E-2</v>
      </c>
      <c r="F75" s="441">
        <v>8.5534947135543944E-3</v>
      </c>
      <c r="G75" s="441">
        <v>3.9638969014608727E-2</v>
      </c>
      <c r="H75" s="441">
        <v>3.7553983851786946E-3</v>
      </c>
      <c r="I75" s="441">
        <v>1.0156354403314178E-3</v>
      </c>
      <c r="J75" s="441">
        <v>0</v>
      </c>
      <c r="K75" s="441">
        <v>0</v>
      </c>
      <c r="L75" s="441">
        <v>1.2445618060215147E-2</v>
      </c>
      <c r="M75" s="441">
        <v>1.7147806930772481E-2</v>
      </c>
      <c r="N75" s="441">
        <v>1.8505220129260344E-3</v>
      </c>
      <c r="O75" s="441">
        <v>1.337435751507283E-2</v>
      </c>
      <c r="P75" s="441">
        <v>2.0777756089097099E-2</v>
      </c>
      <c r="Q75" s="441">
        <v>1.4192839483563777E-3</v>
      </c>
      <c r="R75" s="441">
        <v>0</v>
      </c>
      <c r="S75" s="441">
        <v>3.0987871988032269E-3</v>
      </c>
      <c r="T75" s="441">
        <v>1.0203615430303215E-3</v>
      </c>
      <c r="U75" s="441">
        <v>1.1442999892553991E-2</v>
      </c>
      <c r="V75" s="441">
        <v>1.8628450832090455E-3</v>
      </c>
      <c r="W75" s="441">
        <v>2.7621257319633188E-3</v>
      </c>
      <c r="X75" s="441">
        <v>1.0770615400504597E-3</v>
      </c>
      <c r="Y75" s="441">
        <v>8.0260435155282729E-3</v>
      </c>
      <c r="Z75" s="441">
        <v>2.0708178280848456E-6</v>
      </c>
      <c r="AA75" s="441">
        <v>2.1774782596711731E-3</v>
      </c>
      <c r="AB75" s="441">
        <v>3.2052175367206442E-4</v>
      </c>
      <c r="AC75" s="441">
        <v>6.8587105624142658E-3</v>
      </c>
      <c r="AD75" s="441">
        <v>5.5478502080443829E-3</v>
      </c>
      <c r="AE75" s="441">
        <v>7.8399602775345933E-5</v>
      </c>
      <c r="AF75" s="441">
        <v>2.4859083682613095E-2</v>
      </c>
      <c r="AG75" s="441">
        <v>3.6535111941883684E-3</v>
      </c>
      <c r="AH75" s="441">
        <v>0</v>
      </c>
      <c r="AI75" s="441">
        <v>0</v>
      </c>
      <c r="AJ75" s="441">
        <v>0</v>
      </c>
      <c r="AK75" s="441">
        <v>4.3404661660662356E-5</v>
      </c>
      <c r="AL75" s="441">
        <v>2.6092028117997361E-4</v>
      </c>
      <c r="AM75" s="441">
        <v>6.9645504382692095E-5</v>
      </c>
      <c r="AN75" s="441">
        <v>2.1069265209375824E-3</v>
      </c>
      <c r="AO75" s="441">
        <v>5.210444045620332E-4</v>
      </c>
      <c r="AP75" s="441">
        <v>3.6839578124741294E-4</v>
      </c>
      <c r="AQ75" s="441">
        <v>3.1203507432227824E-3</v>
      </c>
      <c r="AR75" s="441">
        <v>8.1006505834999877E-4</v>
      </c>
      <c r="AS75" s="441">
        <v>5.5474565201215865E-3</v>
      </c>
      <c r="AT75" s="441">
        <v>2.4969646988752207E-3</v>
      </c>
      <c r="AU75" s="441">
        <v>3.2516800346845871E-3</v>
      </c>
      <c r="AV75" s="441">
        <v>1.0931948619841486E-3</v>
      </c>
      <c r="AW75" s="441">
        <v>4.1661115888144747E-3</v>
      </c>
      <c r="AX75" s="441">
        <v>4.8717115946735951E-4</v>
      </c>
      <c r="AY75" s="441">
        <v>7.8275844074518605E-4</v>
      </c>
      <c r="AZ75" s="441">
        <v>5.5478282233872659E-5</v>
      </c>
      <c r="BA75" s="441">
        <v>3.6146832686942914E-4</v>
      </c>
      <c r="BB75" s="441">
        <v>0</v>
      </c>
      <c r="BC75" s="441">
        <v>0</v>
      </c>
      <c r="BD75" s="441">
        <v>2.1770314741372037E-3</v>
      </c>
      <c r="BE75" s="441">
        <v>1.0990431859322473E-3</v>
      </c>
      <c r="BF75" s="441">
        <v>2.0190013262314961E-5</v>
      </c>
      <c r="BG75" s="441">
        <v>2.264753626224014E-3</v>
      </c>
      <c r="BH75" s="441">
        <v>0</v>
      </c>
      <c r="BI75" s="441">
        <v>0</v>
      </c>
      <c r="BJ75" s="441">
        <v>0</v>
      </c>
      <c r="BK75" s="441">
        <v>0</v>
      </c>
      <c r="BL75" s="441">
        <v>4.8625361043305749E-5</v>
      </c>
      <c r="BM75" s="441">
        <v>5.6330815516579189E-4</v>
      </c>
      <c r="BN75" s="441">
        <v>6.0775403408014229E-3</v>
      </c>
      <c r="BO75" s="441">
        <v>6.932006022626289E-3</v>
      </c>
      <c r="BP75" s="441">
        <v>1.3784525130071151E-3</v>
      </c>
      <c r="BQ75" s="441">
        <v>3.5197084117120254E-5</v>
      </c>
      <c r="BR75" s="441">
        <v>0</v>
      </c>
      <c r="BS75" s="441">
        <v>0</v>
      </c>
      <c r="BT75" s="441">
        <v>2.4056130972268628E-4</v>
      </c>
      <c r="BU75" s="441">
        <v>4.2784926684307699E-4</v>
      </c>
      <c r="BV75" s="441">
        <v>0</v>
      </c>
      <c r="BW75" s="441">
        <v>5.8874836458787611E-4</v>
      </c>
      <c r="BX75" s="441">
        <v>4.7838086476540938E-4</v>
      </c>
      <c r="BY75" s="441">
        <v>0</v>
      </c>
      <c r="BZ75" s="441">
        <v>1.6712141882673944E-3</v>
      </c>
      <c r="CA75" s="441">
        <v>2.4911147535662701E-3</v>
      </c>
      <c r="CB75" s="441">
        <v>3.698566805362922E-4</v>
      </c>
      <c r="CC75" s="441">
        <v>2.5384873739543387E-4</v>
      </c>
      <c r="CD75" s="441">
        <v>3.2210565065341433E-4</v>
      </c>
      <c r="CE75" s="441">
        <v>1.0484607566927818E-3</v>
      </c>
      <c r="CF75" s="441">
        <v>4.2452544120322638E-4</v>
      </c>
      <c r="CG75" s="441">
        <v>5.3084896019959919E-4</v>
      </c>
      <c r="CH75" s="441">
        <v>1.5588849039756497E-4</v>
      </c>
      <c r="CI75" s="441">
        <v>5.6548733308373891E-4</v>
      </c>
      <c r="CJ75" s="441">
        <v>1.9201298661966285E-3</v>
      </c>
      <c r="CK75" s="441">
        <v>8.8113525627356228E-4</v>
      </c>
      <c r="CL75" s="441">
        <v>2.4561403508771931E-3</v>
      </c>
      <c r="CM75" s="441">
        <v>6.1104380581650146E-3</v>
      </c>
      <c r="CN75" s="441">
        <v>4.2042913968816237E-3</v>
      </c>
      <c r="CO75" s="441">
        <v>2.0797752189961986E-3</v>
      </c>
      <c r="CP75" s="441">
        <v>1.0976386134629035E-5</v>
      </c>
      <c r="CQ75" s="441">
        <v>5.7762750070442382E-4</v>
      </c>
      <c r="CR75" s="441">
        <v>3.8715871958868254E-6</v>
      </c>
      <c r="CS75" s="441">
        <v>1.7304722518710651E-3</v>
      </c>
      <c r="CT75" s="441">
        <v>6.6185259456095461E-4</v>
      </c>
      <c r="CU75" s="441">
        <v>2.9374055990726757E-3</v>
      </c>
      <c r="CV75" s="441">
        <v>4.6528631725879891E-4</v>
      </c>
      <c r="CW75" s="441">
        <v>5.3912364521946051E-4</v>
      </c>
      <c r="CX75" s="441">
        <v>1.2941781017452372E-3</v>
      </c>
      <c r="CY75" s="441">
        <v>0.31000275558004958</v>
      </c>
      <c r="CZ75" s="441">
        <v>4.0206147885522132E-4</v>
      </c>
      <c r="DA75" s="443">
        <v>2.7268390537672316E-3</v>
      </c>
    </row>
    <row r="76" spans="2:105" ht="20.100000000000001" customHeight="1" x14ac:dyDescent="0.4">
      <c r="B76" s="11">
        <v>21</v>
      </c>
      <c r="C76" s="8" t="s">
        <v>9</v>
      </c>
      <c r="D76" s="441">
        <v>0</v>
      </c>
      <c r="E76" s="441">
        <v>1.2453300124533001E-4</v>
      </c>
      <c r="F76" s="441">
        <v>0</v>
      </c>
      <c r="G76" s="441">
        <v>3.2567228063645667E-4</v>
      </c>
      <c r="H76" s="441">
        <v>0</v>
      </c>
      <c r="I76" s="441">
        <v>4.4099959909127358E-4</v>
      </c>
      <c r="J76" s="441">
        <v>0</v>
      </c>
      <c r="K76" s="441">
        <v>3.1183178902352104E-4</v>
      </c>
      <c r="L76" s="441">
        <v>1.1320101296508733E-2</v>
      </c>
      <c r="M76" s="441">
        <v>4.4593922607621605E-3</v>
      </c>
      <c r="N76" s="441">
        <v>8.2582997293266305E-3</v>
      </c>
      <c r="O76" s="441">
        <v>1.193376847422057E-2</v>
      </c>
      <c r="P76" s="441">
        <v>8.7839156744095258E-4</v>
      </c>
      <c r="Q76" s="441">
        <v>1.6787229496688336E-4</v>
      </c>
      <c r="R76" s="441">
        <v>0</v>
      </c>
      <c r="S76" s="441">
        <v>3.8467703157557299E-3</v>
      </c>
      <c r="T76" s="441">
        <v>1.0812786500769079E-3</v>
      </c>
      <c r="U76" s="441">
        <v>2.4712581927581389E-3</v>
      </c>
      <c r="V76" s="441">
        <v>1.4737698443109538E-4</v>
      </c>
      <c r="W76" s="441">
        <v>9.6674400618716166E-3</v>
      </c>
      <c r="X76" s="441">
        <v>4.9633356448352685E-2</v>
      </c>
      <c r="Y76" s="441">
        <v>1.9394107308288383E-3</v>
      </c>
      <c r="Z76" s="441">
        <v>2.0708178280848457E-5</v>
      </c>
      <c r="AA76" s="441">
        <v>3.5831920728766144E-4</v>
      </c>
      <c r="AB76" s="441">
        <v>7.8040079154937433E-4</v>
      </c>
      <c r="AC76" s="441">
        <v>1.3717421124828531E-3</v>
      </c>
      <c r="AD76" s="441">
        <v>4.160887656033287E-3</v>
      </c>
      <c r="AE76" s="441">
        <v>7.8399602775345933E-5</v>
      </c>
      <c r="AF76" s="441">
        <v>1.734354675531146E-3</v>
      </c>
      <c r="AG76" s="441">
        <v>1.6993075321806365E-4</v>
      </c>
      <c r="AH76" s="441">
        <v>0</v>
      </c>
      <c r="AI76" s="441">
        <v>1.8370364927299281E-5</v>
      </c>
      <c r="AJ76" s="441">
        <v>1.8347661983644369E-3</v>
      </c>
      <c r="AK76" s="441">
        <v>0</v>
      </c>
      <c r="AL76" s="441">
        <v>6.4462657703287594E-4</v>
      </c>
      <c r="AM76" s="441">
        <v>3.5817687968241652E-4</v>
      </c>
      <c r="AN76" s="441">
        <v>8.3798213900926571E-4</v>
      </c>
      <c r="AO76" s="441">
        <v>8.1051351820760726E-4</v>
      </c>
      <c r="AP76" s="441">
        <v>5.5052403265062834E-4</v>
      </c>
      <c r="AQ76" s="441">
        <v>6.2012033757718587E-3</v>
      </c>
      <c r="AR76" s="441">
        <v>5.1641647469812422E-3</v>
      </c>
      <c r="AS76" s="441">
        <v>3.6900369003690036E-3</v>
      </c>
      <c r="AT76" s="441">
        <v>1.1224887178429891E-3</v>
      </c>
      <c r="AU76" s="441">
        <v>1.0405376110990679E-2</v>
      </c>
      <c r="AV76" s="441">
        <v>2.095290152136285E-3</v>
      </c>
      <c r="AW76" s="441">
        <v>1.1626357922272952E-3</v>
      </c>
      <c r="AX76" s="441">
        <v>4.7240839705925772E-3</v>
      </c>
      <c r="AY76" s="441">
        <v>3.9137922037259304E-3</v>
      </c>
      <c r="AZ76" s="441">
        <v>1.3156278358318373E-3</v>
      </c>
      <c r="BA76" s="441">
        <v>4.0399401238347963E-4</v>
      </c>
      <c r="BB76" s="441">
        <v>8.6630089517759164E-4</v>
      </c>
      <c r="BC76" s="441">
        <v>2.0066100094428708E-3</v>
      </c>
      <c r="BD76" s="441">
        <v>8.4887351278373126E-3</v>
      </c>
      <c r="BE76" s="441">
        <v>2.7152831652443757E-3</v>
      </c>
      <c r="BF76" s="441">
        <v>6.0065289455387013E-4</v>
      </c>
      <c r="BG76" s="441">
        <v>9.137560873435618E-4</v>
      </c>
      <c r="BH76" s="441">
        <v>5.0104680458464923E-4</v>
      </c>
      <c r="BI76" s="441">
        <v>3.3408812502320058E-4</v>
      </c>
      <c r="BJ76" s="441">
        <v>1.2139605462822458E-3</v>
      </c>
      <c r="BK76" s="441">
        <v>3.5442054668155558E-3</v>
      </c>
      <c r="BL76" s="441">
        <v>2.7521954350511052E-3</v>
      </c>
      <c r="BM76" s="441">
        <v>3.3286390987069519E-3</v>
      </c>
      <c r="BN76" s="441">
        <v>3.8354736673323325E-3</v>
      </c>
      <c r="BO76" s="441">
        <v>7.8068523489623863E-3</v>
      </c>
      <c r="BP76" s="441">
        <v>1.5524995474777105E-2</v>
      </c>
      <c r="BQ76" s="441">
        <v>2.7766588581283754E-4</v>
      </c>
      <c r="BR76" s="441">
        <v>3.3045054571547266E-5</v>
      </c>
      <c r="BS76" s="441">
        <v>0</v>
      </c>
      <c r="BT76" s="441">
        <v>1.4166388239224858E-3</v>
      </c>
      <c r="BU76" s="441">
        <v>1.4742197564049501E-3</v>
      </c>
      <c r="BV76" s="441">
        <v>0</v>
      </c>
      <c r="BW76" s="441">
        <v>1.0248582642825993E-3</v>
      </c>
      <c r="BX76" s="441">
        <v>6.2557497700092E-4</v>
      </c>
      <c r="BY76" s="441">
        <v>2.0790020790020791E-3</v>
      </c>
      <c r="BZ76" s="441">
        <v>1.0572987721691677E-3</v>
      </c>
      <c r="CA76" s="441">
        <v>7.6112887258800044E-3</v>
      </c>
      <c r="CB76" s="441">
        <v>7.1659731853906611E-3</v>
      </c>
      <c r="CC76" s="441">
        <v>7.0569948995930611E-3</v>
      </c>
      <c r="CD76" s="441">
        <v>2.461807472851095E-3</v>
      </c>
      <c r="CE76" s="441">
        <v>7.1269602356785408E-3</v>
      </c>
      <c r="CF76" s="441">
        <v>8.5511553156649885E-3</v>
      </c>
      <c r="CG76" s="441">
        <v>7.5526535812397974E-2</v>
      </c>
      <c r="CH76" s="441">
        <v>7.2823604280027035E-3</v>
      </c>
      <c r="CI76" s="441">
        <v>5.6997223262198931E-3</v>
      </c>
      <c r="CJ76" s="441">
        <v>1.8762152241463902E-2</v>
      </c>
      <c r="CK76" s="441">
        <v>2.214237911883792E-3</v>
      </c>
      <c r="CL76" s="441">
        <v>5.4166666666666669E-3</v>
      </c>
      <c r="CM76" s="441">
        <v>8.7585152231336016E-3</v>
      </c>
      <c r="CN76" s="441">
        <v>1.7769518887372608E-3</v>
      </c>
      <c r="CO76" s="441">
        <v>3.7904247699851248E-2</v>
      </c>
      <c r="CP76" s="441">
        <v>1.1671557256488873E-3</v>
      </c>
      <c r="CQ76" s="441">
        <v>4.3026204564666104E-2</v>
      </c>
      <c r="CR76" s="441">
        <v>1.1188886996112927E-3</v>
      </c>
      <c r="CS76" s="441">
        <v>3.9684816859416024E-3</v>
      </c>
      <c r="CT76" s="441">
        <v>4.84041449753534E-4</v>
      </c>
      <c r="CU76" s="441">
        <v>4.9615371105412903E-4</v>
      </c>
      <c r="CV76" s="441">
        <v>2.0273189537704807E-3</v>
      </c>
      <c r="CW76" s="441">
        <v>7.2874644457251213E-3</v>
      </c>
      <c r="CX76" s="441">
        <v>3.5685057952534113E-3</v>
      </c>
      <c r="CY76" s="441">
        <v>0</v>
      </c>
      <c r="CZ76" s="441">
        <v>6.0918405887154746E-5</v>
      </c>
      <c r="DA76" s="443">
        <v>4.2404755816854755E-3</v>
      </c>
    </row>
    <row r="77" spans="2:105" ht="20.100000000000001" customHeight="1" x14ac:dyDescent="0.4">
      <c r="B77" s="11">
        <v>22</v>
      </c>
      <c r="C77" s="8" t="s">
        <v>881</v>
      </c>
      <c r="D77" s="441">
        <v>0.11544288880783367</v>
      </c>
      <c r="E77" s="441">
        <v>8.8667496886674968E-2</v>
      </c>
      <c r="F77" s="441">
        <v>9.891184112365909E-3</v>
      </c>
      <c r="G77" s="441">
        <v>4.015073974132316E-2</v>
      </c>
      <c r="H77" s="441">
        <v>6.2589973086311576E-4</v>
      </c>
      <c r="I77" s="441">
        <v>9.0338099692636644E-3</v>
      </c>
      <c r="J77" s="441">
        <v>0</v>
      </c>
      <c r="K77" s="441">
        <v>1.6393442622950821E-2</v>
      </c>
      <c r="L77" s="441">
        <v>9.6534707040973142E-3</v>
      </c>
      <c r="M77" s="441">
        <v>7.3521155378273029E-3</v>
      </c>
      <c r="N77" s="441">
        <v>4.1429597304314204E-5</v>
      </c>
      <c r="O77" s="441">
        <v>1.0679922457182493E-2</v>
      </c>
      <c r="P77" s="441">
        <v>4.4895569002537574E-3</v>
      </c>
      <c r="Q77" s="441">
        <v>5.9365747947379664E-3</v>
      </c>
      <c r="R77" s="441">
        <v>0</v>
      </c>
      <c r="S77" s="441">
        <v>4.6000961692578939E-2</v>
      </c>
      <c r="T77" s="441">
        <v>5.7064100025889769E-2</v>
      </c>
      <c r="U77" s="441">
        <v>2.4336520898248629E-2</v>
      </c>
      <c r="V77" s="441">
        <v>4.0670152623605078E-2</v>
      </c>
      <c r="W77" s="441">
        <v>2.3312341177770413E-2</v>
      </c>
      <c r="X77" s="441">
        <v>3.1441344408870267E-2</v>
      </c>
      <c r="Y77" s="441">
        <v>0.30505891825903253</v>
      </c>
      <c r="Z77" s="441">
        <v>2.4787689402175602E-3</v>
      </c>
      <c r="AA77" s="441">
        <v>0.20098951227243286</v>
      </c>
      <c r="AB77" s="441">
        <v>0.21197636500459879</v>
      </c>
      <c r="AC77" s="441">
        <v>1.7832647462277092E-2</v>
      </c>
      <c r="AD77" s="441">
        <v>4.3169209431345355E-2</v>
      </c>
      <c r="AE77" s="441">
        <v>8.545556702512707E-3</v>
      </c>
      <c r="AF77" s="441">
        <v>1.8933371874548344E-2</v>
      </c>
      <c r="AG77" s="441">
        <v>0.10348782870980075</v>
      </c>
      <c r="AH77" s="441">
        <v>0</v>
      </c>
      <c r="AI77" s="441">
        <v>1.6349624785296361E-3</v>
      </c>
      <c r="AJ77" s="441">
        <v>7.0769553365485427E-3</v>
      </c>
      <c r="AK77" s="441">
        <v>3.0383263162463646E-4</v>
      </c>
      <c r="AL77" s="441">
        <v>1.9246707799981583E-2</v>
      </c>
      <c r="AM77" s="441">
        <v>7.8798913530131638E-3</v>
      </c>
      <c r="AN77" s="441">
        <v>7.8291474130294247E-3</v>
      </c>
      <c r="AO77" s="441">
        <v>5.6157008047241358E-3</v>
      </c>
      <c r="AP77" s="441">
        <v>4.0275179230756493E-3</v>
      </c>
      <c r="AQ77" s="441">
        <v>2.4383500322567905E-2</v>
      </c>
      <c r="AR77" s="441">
        <v>1.6454446497734348E-2</v>
      </c>
      <c r="AS77" s="441">
        <v>1.8359242591679092E-2</v>
      </c>
      <c r="AT77" s="441">
        <v>1.1545598240670744E-2</v>
      </c>
      <c r="AU77" s="441">
        <v>1.6691957511380879E-2</v>
      </c>
      <c r="AV77" s="441">
        <v>5.1926755944247064E-3</v>
      </c>
      <c r="AW77" s="441">
        <v>4.1649005098642382E-2</v>
      </c>
      <c r="AX77" s="441">
        <v>9.6253210900823765E-3</v>
      </c>
      <c r="AY77" s="441">
        <v>9.7583885612899865E-3</v>
      </c>
      <c r="AZ77" s="441">
        <v>5.2942132188895626E-3</v>
      </c>
      <c r="BA77" s="441">
        <v>8.666734707763489E-3</v>
      </c>
      <c r="BB77" s="441">
        <v>2.4930214650110694E-2</v>
      </c>
      <c r="BC77" s="441">
        <v>4.8984891406987727E-3</v>
      </c>
      <c r="BD77" s="441">
        <v>5.6484684836722643E-2</v>
      </c>
      <c r="BE77" s="441">
        <v>7.1114559089733643E-4</v>
      </c>
      <c r="BF77" s="441">
        <v>6.1945484440440093E-3</v>
      </c>
      <c r="BG77" s="441">
        <v>7.7996543959784259E-3</v>
      </c>
      <c r="BH77" s="441">
        <v>2.3845853589297755E-3</v>
      </c>
      <c r="BI77" s="441">
        <v>3.2295185418909386E-3</v>
      </c>
      <c r="BJ77" s="441">
        <v>3.1640461046718109E-4</v>
      </c>
      <c r="BK77" s="441">
        <v>2.9615963489828616E-3</v>
      </c>
      <c r="BL77" s="441">
        <v>8.5191632547871668E-3</v>
      </c>
      <c r="BM77" s="441">
        <v>1.4876456279605684E-2</v>
      </c>
      <c r="BN77" s="441">
        <v>6.3772721309563724E-6</v>
      </c>
      <c r="BO77" s="441">
        <v>1.1511135872843389E-5</v>
      </c>
      <c r="BP77" s="441">
        <v>2.3206271262746045E-5</v>
      </c>
      <c r="BQ77" s="441">
        <v>1.564314849649789E-5</v>
      </c>
      <c r="BR77" s="441">
        <v>1.8882888326598438E-5</v>
      </c>
      <c r="BS77" s="441">
        <v>4.2641750017420715E-5</v>
      </c>
      <c r="BT77" s="441">
        <v>9.3551620447711328E-5</v>
      </c>
      <c r="BU77" s="441">
        <v>4.534272121434783E-4</v>
      </c>
      <c r="BV77" s="441">
        <v>8.6998970512182266E-5</v>
      </c>
      <c r="BW77" s="441">
        <v>1.5263846489315308E-4</v>
      </c>
      <c r="BX77" s="441">
        <v>1.8399264029438821E-4</v>
      </c>
      <c r="BY77" s="441">
        <v>0</v>
      </c>
      <c r="BZ77" s="441">
        <v>9.2087312414733966E-4</v>
      </c>
      <c r="CA77" s="441">
        <v>6.4103604407731384E-4</v>
      </c>
      <c r="CB77" s="441">
        <v>8.3217753120665746E-4</v>
      </c>
      <c r="CC77" s="441">
        <v>0</v>
      </c>
      <c r="CD77" s="441">
        <v>4.9466224921774344E-4</v>
      </c>
      <c r="CE77" s="441">
        <v>8.1046659719810122E-4</v>
      </c>
      <c r="CF77" s="441">
        <v>0</v>
      </c>
      <c r="CG77" s="441">
        <v>8.4006847951586579E-3</v>
      </c>
      <c r="CH77" s="441">
        <v>9.1461158606672614E-4</v>
      </c>
      <c r="CI77" s="441">
        <v>4.640896043928616E-4</v>
      </c>
      <c r="CJ77" s="441">
        <v>1.666636380706632E-2</v>
      </c>
      <c r="CK77" s="441">
        <v>0.20194225278255004</v>
      </c>
      <c r="CL77" s="441">
        <v>3.5482456140350879E-2</v>
      </c>
      <c r="CM77" s="441">
        <v>1.0744573096860043E-2</v>
      </c>
      <c r="CN77" s="441">
        <v>7.1484567811619867E-3</v>
      </c>
      <c r="CO77" s="441">
        <v>2.5342956310947054E-3</v>
      </c>
      <c r="CP77" s="441">
        <v>3.0989996853435973E-3</v>
      </c>
      <c r="CQ77" s="441">
        <v>5.1141166525781913E-3</v>
      </c>
      <c r="CR77" s="441">
        <v>6.469422204326886E-3</v>
      </c>
      <c r="CS77" s="441">
        <v>3.4992010752647037E-3</v>
      </c>
      <c r="CT77" s="441">
        <v>3.1512086218648439E-3</v>
      </c>
      <c r="CU77" s="441">
        <v>2.5400435561487933E-3</v>
      </c>
      <c r="CV77" s="441">
        <v>2.8537560791872998E-2</v>
      </c>
      <c r="CW77" s="441">
        <v>3.4578275176144709E-3</v>
      </c>
      <c r="CX77" s="441">
        <v>8.4692537540680974E-3</v>
      </c>
      <c r="CY77" s="441">
        <v>9.3296067393614929E-3</v>
      </c>
      <c r="CZ77" s="441">
        <v>7.2858413441037077E-3</v>
      </c>
      <c r="DA77" s="443">
        <v>1.7859831827781451E-2</v>
      </c>
    </row>
    <row r="78" spans="2:105" ht="20.100000000000001" customHeight="1" x14ac:dyDescent="0.4">
      <c r="B78" s="11">
        <v>23</v>
      </c>
      <c r="C78" s="8" t="s">
        <v>882</v>
      </c>
      <c r="D78" s="441">
        <v>7.2388541286720351E-3</v>
      </c>
      <c r="E78" s="441">
        <v>1.315068493150685E-2</v>
      </c>
      <c r="F78" s="441">
        <v>1.131891029763589E-3</v>
      </c>
      <c r="G78" s="441">
        <v>4.9316088210663439E-3</v>
      </c>
      <c r="H78" s="441">
        <v>1.0076985666896163E-2</v>
      </c>
      <c r="I78" s="441">
        <v>5.447013229987973E-2</v>
      </c>
      <c r="J78" s="441">
        <v>0</v>
      </c>
      <c r="K78" s="441">
        <v>3.1539558089807553E-2</v>
      </c>
      <c r="L78" s="441">
        <v>2.467479058894829E-3</v>
      </c>
      <c r="M78" s="441">
        <v>3.4755455269729067E-3</v>
      </c>
      <c r="N78" s="441">
        <v>5.1096503341987521E-4</v>
      </c>
      <c r="O78" s="441">
        <v>5.2910523414018175E-3</v>
      </c>
      <c r="P78" s="441">
        <v>1.3230095213308175E-3</v>
      </c>
      <c r="Q78" s="441">
        <v>5.0056466135579769E-3</v>
      </c>
      <c r="R78" s="441">
        <v>0</v>
      </c>
      <c r="S78" s="441">
        <v>1.6562483303948282E-3</v>
      </c>
      <c r="T78" s="441">
        <v>1.9036595952058237E-3</v>
      </c>
      <c r="U78" s="441">
        <v>2.0414741592349843E-3</v>
      </c>
      <c r="V78" s="441">
        <v>4.0734998496754762E-3</v>
      </c>
      <c r="W78" s="441">
        <v>2.2097005855706551E-3</v>
      </c>
      <c r="X78" s="441">
        <v>1.696740782271272E-3</v>
      </c>
      <c r="Y78" s="441">
        <v>0.19176789409432116</v>
      </c>
      <c r="Z78" s="441">
        <v>6.4112519957506817E-2</v>
      </c>
      <c r="AA78" s="441">
        <v>1.0060500819999724E-3</v>
      </c>
      <c r="AB78" s="441">
        <v>6.0062989492460769E-3</v>
      </c>
      <c r="AC78" s="441">
        <v>1.3717421124828531E-3</v>
      </c>
      <c r="AD78" s="441">
        <v>2.7565880721220529E-2</v>
      </c>
      <c r="AE78" s="441">
        <v>6.9252982451555581E-3</v>
      </c>
      <c r="AF78" s="441">
        <v>4.5020956785662668E-2</v>
      </c>
      <c r="AG78" s="441">
        <v>3.8701729045413996E-2</v>
      </c>
      <c r="AH78" s="441">
        <v>0</v>
      </c>
      <c r="AI78" s="441">
        <v>1.3906366249965555E-2</v>
      </c>
      <c r="AJ78" s="441">
        <v>1.6041098762843365E-2</v>
      </c>
      <c r="AK78" s="441">
        <v>1.2153305264985459E-3</v>
      </c>
      <c r="AL78" s="441">
        <v>3.6989286920219785E-3</v>
      </c>
      <c r="AM78" s="441">
        <v>3.4424777880587808E-3</v>
      </c>
      <c r="AN78" s="441">
        <v>3.1364474345775373E-3</v>
      </c>
      <c r="AO78" s="441">
        <v>9.841949863949517E-4</v>
      </c>
      <c r="AP78" s="441">
        <v>5.7949898173750348E-4</v>
      </c>
      <c r="AQ78" s="441">
        <v>8.0312825036535753E-4</v>
      </c>
      <c r="AR78" s="441">
        <v>1.7213882489937474E-3</v>
      </c>
      <c r="AS78" s="441">
        <v>1.1326401538847353E-3</v>
      </c>
      <c r="AT78" s="441">
        <v>1.0079490527569698E-3</v>
      </c>
      <c r="AU78" s="441">
        <v>8.6711467591588987E-4</v>
      </c>
      <c r="AV78" s="441">
        <v>9.1099571832012395E-5</v>
      </c>
      <c r="AW78" s="441">
        <v>1.9256155308764579E-3</v>
      </c>
      <c r="AX78" s="441">
        <v>8.7100298207800643E-4</v>
      </c>
      <c r="AY78" s="441">
        <v>3.1310337629807442E-4</v>
      </c>
      <c r="AZ78" s="441">
        <v>5.6270829122927982E-4</v>
      </c>
      <c r="BA78" s="441">
        <v>2.7258964414506363E-3</v>
      </c>
      <c r="BB78" s="441">
        <v>1.7326017903551833E-3</v>
      </c>
      <c r="BC78" s="441">
        <v>4.1312559017941453E-4</v>
      </c>
      <c r="BD78" s="441">
        <v>6.4129609315669565E-4</v>
      </c>
      <c r="BE78" s="441">
        <v>6.9821567106283944E-3</v>
      </c>
      <c r="BF78" s="441">
        <v>2.8278637325529895E-3</v>
      </c>
      <c r="BG78" s="441">
        <v>3.364402785777871E-3</v>
      </c>
      <c r="BH78" s="441">
        <v>3.0075582839501791E-2</v>
      </c>
      <c r="BI78" s="441">
        <v>1.905362909854539E-2</v>
      </c>
      <c r="BJ78" s="441">
        <v>5.530623446227359E-2</v>
      </c>
      <c r="BK78" s="441">
        <v>2.8256542214885664E-2</v>
      </c>
      <c r="BL78" s="441">
        <v>1.0016824374920984E-2</v>
      </c>
      <c r="BM78" s="441">
        <v>1.1355780309819485E-2</v>
      </c>
      <c r="BN78" s="441">
        <v>1.0003206856842996E-3</v>
      </c>
      <c r="BO78" s="441">
        <v>2.2158936555223521E-3</v>
      </c>
      <c r="BP78" s="441">
        <v>4.3163664548707644E-4</v>
      </c>
      <c r="BQ78" s="441">
        <v>1.4626343844225528E-3</v>
      </c>
      <c r="BR78" s="441">
        <v>7.7419842139053589E-4</v>
      </c>
      <c r="BS78" s="441">
        <v>1.0400426833517249E-6</v>
      </c>
      <c r="BT78" s="441">
        <v>4.316739057801537E-3</v>
      </c>
      <c r="BU78" s="441">
        <v>5.9301303545103219E-2</v>
      </c>
      <c r="BV78" s="441">
        <v>0.33752700593042984</v>
      </c>
      <c r="BW78" s="441">
        <v>6.0161360662887048E-2</v>
      </c>
      <c r="BX78" s="441">
        <v>0.24114075436982521</v>
      </c>
      <c r="BY78" s="441">
        <v>2.6334026334026334E-2</v>
      </c>
      <c r="BZ78" s="441">
        <v>1.3301500682128241E-3</v>
      </c>
      <c r="CA78" s="441">
        <v>1.4930459760788069E-3</v>
      </c>
      <c r="CB78" s="441">
        <v>4.8081368469717984E-3</v>
      </c>
      <c r="CC78" s="441">
        <v>7.1077646470721475E-4</v>
      </c>
      <c r="CD78" s="441">
        <v>9.5481317872262101E-4</v>
      </c>
      <c r="CE78" s="441">
        <v>6.689565564174803E-4</v>
      </c>
      <c r="CF78" s="441">
        <v>2.4258596640184366E-4</v>
      </c>
      <c r="CG78" s="441">
        <v>1.393478520523948E-3</v>
      </c>
      <c r="CH78" s="441">
        <v>1.1587053362208881E-2</v>
      </c>
      <c r="CI78" s="441">
        <v>1.4527174591289155E-3</v>
      </c>
      <c r="CJ78" s="441">
        <v>6.023877450891316E-3</v>
      </c>
      <c r="CK78" s="441">
        <v>2.0144066284975503E-3</v>
      </c>
      <c r="CL78" s="441">
        <v>2.3903508771929826E-3</v>
      </c>
      <c r="CM78" s="441">
        <v>1.7742117005289534E-3</v>
      </c>
      <c r="CN78" s="441">
        <v>3.1125693214482737E-3</v>
      </c>
      <c r="CO78" s="441">
        <v>3.6223899509668887E-3</v>
      </c>
      <c r="CP78" s="441">
        <v>1.9062323920472424E-3</v>
      </c>
      <c r="CQ78" s="441">
        <v>1.1411665257819103E-3</v>
      </c>
      <c r="CR78" s="441">
        <v>4.4213525777027553E-3</v>
      </c>
      <c r="CS78" s="441">
        <v>1.8465171854895376E-3</v>
      </c>
      <c r="CT78" s="441">
        <v>2.4597208365026522E-3</v>
      </c>
      <c r="CU78" s="441">
        <v>4.2941445080614E-3</v>
      </c>
      <c r="CV78" s="441">
        <v>7.9984933585917333E-3</v>
      </c>
      <c r="CW78" s="441">
        <v>8.9699020282203341E-3</v>
      </c>
      <c r="CX78" s="441">
        <v>3.5209257179833662E-3</v>
      </c>
      <c r="CY78" s="441">
        <v>0</v>
      </c>
      <c r="CZ78" s="441">
        <v>1.9347685709760348E-2</v>
      </c>
      <c r="DA78" s="443">
        <v>1.4221123584946014E-2</v>
      </c>
    </row>
    <row r="79" spans="2:105" ht="20.100000000000001" customHeight="1" x14ac:dyDescent="0.4">
      <c r="B79" s="11">
        <v>24</v>
      </c>
      <c r="C79" s="8" t="s">
        <v>168</v>
      </c>
      <c r="D79" s="441">
        <v>5.4712269577172359E-4</v>
      </c>
      <c r="E79" s="441">
        <v>1.0834371108343711E-2</v>
      </c>
      <c r="F79" s="441">
        <v>2.3924060401821316E-3</v>
      </c>
      <c r="G79" s="441">
        <v>3.675444310040011E-3</v>
      </c>
      <c r="H79" s="441">
        <v>1.1954684859485511E-2</v>
      </c>
      <c r="I79" s="441">
        <v>1.5662167579847654E-2</v>
      </c>
      <c r="J79" s="441">
        <v>0</v>
      </c>
      <c r="K79" s="441">
        <v>4.4547398431931578E-5</v>
      </c>
      <c r="L79" s="441">
        <v>6.2877426895521739E-3</v>
      </c>
      <c r="M79" s="441">
        <v>2.1692751081429359E-2</v>
      </c>
      <c r="N79" s="441">
        <v>2.444346240954538E-3</v>
      </c>
      <c r="O79" s="441">
        <v>1.6508972557668023E-2</v>
      </c>
      <c r="P79" s="441">
        <v>2.3868393085648601E-2</v>
      </c>
      <c r="Q79" s="441">
        <v>7.020114153160578E-4</v>
      </c>
      <c r="R79" s="441">
        <v>0</v>
      </c>
      <c r="S79" s="441">
        <v>1.2181439333226478E-2</v>
      </c>
      <c r="T79" s="441">
        <v>6.7465696054094387E-3</v>
      </c>
      <c r="U79" s="441">
        <v>2.5948211023960461E-2</v>
      </c>
      <c r="V79" s="441">
        <v>3.1420773080709534E-3</v>
      </c>
      <c r="W79" s="441">
        <v>1.4860236437962656E-2</v>
      </c>
      <c r="X79" s="441">
        <v>4.7862844327721796E-2</v>
      </c>
      <c r="Y79" s="441">
        <v>1.4259863721763825E-2</v>
      </c>
      <c r="Z79" s="441">
        <v>1.180366162008362E-4</v>
      </c>
      <c r="AA79" s="441">
        <v>0.24943151279613016</v>
      </c>
      <c r="AB79" s="441">
        <v>1.9900220184509043E-2</v>
      </c>
      <c r="AC79" s="441">
        <v>7.2016460905349799E-2</v>
      </c>
      <c r="AD79" s="441">
        <v>2.860610263522885E-2</v>
      </c>
      <c r="AE79" s="441">
        <v>6.9252982451555576E-4</v>
      </c>
      <c r="AF79" s="441">
        <v>1.9511490099725394E-3</v>
      </c>
      <c r="AG79" s="441">
        <v>1.9117209737032159E-3</v>
      </c>
      <c r="AH79" s="441">
        <v>0</v>
      </c>
      <c r="AI79" s="441">
        <v>2.755554739094892E-5</v>
      </c>
      <c r="AJ79" s="441">
        <v>3.6695323967288738E-4</v>
      </c>
      <c r="AK79" s="441">
        <v>0</v>
      </c>
      <c r="AL79" s="441">
        <v>1.473432176075145E-2</v>
      </c>
      <c r="AM79" s="441">
        <v>3.611616870131033E-3</v>
      </c>
      <c r="AN79" s="441">
        <v>1.6759642780185314E-3</v>
      </c>
      <c r="AO79" s="441">
        <v>6.6577896138482022E-3</v>
      </c>
      <c r="AP79" s="441">
        <v>1.7757504511813502E-2</v>
      </c>
      <c r="AQ79" s="441">
        <v>3.9748265374639581E-2</v>
      </c>
      <c r="AR79" s="441">
        <v>2.3289370427562465E-2</v>
      </c>
      <c r="AS79" s="441">
        <v>2.3846071171690058E-2</v>
      </c>
      <c r="AT79" s="441">
        <v>2.3411907543582341E-2</v>
      </c>
      <c r="AU79" s="441">
        <v>4.1621504443962717E-2</v>
      </c>
      <c r="AV79" s="441">
        <v>9.2921563268652634E-3</v>
      </c>
      <c r="AW79" s="441">
        <v>7.1720095433021283E-2</v>
      </c>
      <c r="AX79" s="441">
        <v>2.9614101390652219E-2</v>
      </c>
      <c r="AY79" s="441">
        <v>3.6998382299222463E-2</v>
      </c>
      <c r="AZ79" s="441">
        <v>2.2904605093698856E-2</v>
      </c>
      <c r="BA79" s="441">
        <v>2.271722120160577E-2</v>
      </c>
      <c r="BB79" s="441">
        <v>5.1978053710655505E-3</v>
      </c>
      <c r="BC79" s="441">
        <v>8.8526912181303118E-4</v>
      </c>
      <c r="BD79" s="441">
        <v>8.5714285714285715E-2</v>
      </c>
      <c r="BE79" s="441">
        <v>2.2627359710369797E-3</v>
      </c>
      <c r="BF79" s="441">
        <v>1.143890438893032E-2</v>
      </c>
      <c r="BG79" s="441">
        <v>1.6900560297428917E-2</v>
      </c>
      <c r="BH79" s="441">
        <v>9.5596323764238315E-3</v>
      </c>
      <c r="BI79" s="441">
        <v>1.1500409213761602E-2</v>
      </c>
      <c r="BJ79" s="441">
        <v>0</v>
      </c>
      <c r="BK79" s="441">
        <v>0</v>
      </c>
      <c r="BL79" s="441">
        <v>3.526311182860533E-2</v>
      </c>
      <c r="BM79" s="441">
        <v>1.9203687107924722E-3</v>
      </c>
      <c r="BN79" s="441">
        <v>1.2280804046470271E-3</v>
      </c>
      <c r="BO79" s="441">
        <v>9.1893397672908779E-3</v>
      </c>
      <c r="BP79" s="441">
        <v>2.6269499069428524E-3</v>
      </c>
      <c r="BQ79" s="441">
        <v>5.1622390038443032E-4</v>
      </c>
      <c r="BR79" s="441">
        <v>1.293477850371993E-3</v>
      </c>
      <c r="BS79" s="441">
        <v>4.0457660382382094E-4</v>
      </c>
      <c r="BT79" s="441">
        <v>0</v>
      </c>
      <c r="BU79" s="441">
        <v>3.7436810848769233E-4</v>
      </c>
      <c r="BV79" s="441">
        <v>3.8666209116525452E-5</v>
      </c>
      <c r="BW79" s="441">
        <v>1.7444395987788923E-4</v>
      </c>
      <c r="BX79" s="441">
        <v>7.727690892364305E-4</v>
      </c>
      <c r="BY79" s="441">
        <v>2.0790020790020791E-3</v>
      </c>
      <c r="BZ79" s="441">
        <v>3.6493860845839016E-3</v>
      </c>
      <c r="CA79" s="441">
        <v>1.0142975380970155E-3</v>
      </c>
      <c r="CB79" s="441">
        <v>0</v>
      </c>
      <c r="CC79" s="441">
        <v>2.3432191144193893E-5</v>
      </c>
      <c r="CD79" s="441">
        <v>8.0526412663353578E-4</v>
      </c>
      <c r="CE79" s="441">
        <v>9.2110171999022286E-3</v>
      </c>
      <c r="CF79" s="441">
        <v>6.0646491600460916E-5</v>
      </c>
      <c r="CG79" s="441">
        <v>2.9992966251277354E-3</v>
      </c>
      <c r="CH79" s="441">
        <v>6.6301940219723845E-4</v>
      </c>
      <c r="CI79" s="441">
        <v>2.2229502059153874E-4</v>
      </c>
      <c r="CJ79" s="441">
        <v>7.4079458244746899E-3</v>
      </c>
      <c r="CK79" s="441">
        <v>1.139977119988627E-3</v>
      </c>
      <c r="CL79" s="441">
        <v>4.3859649122807014E-5</v>
      </c>
      <c r="CM79" s="441">
        <v>1.5226443698569377E-4</v>
      </c>
      <c r="CN79" s="441">
        <v>2.7873755117447231E-4</v>
      </c>
      <c r="CO79" s="441">
        <v>2.6720290893063742E-3</v>
      </c>
      <c r="CP79" s="441">
        <v>4.0978508235948395E-4</v>
      </c>
      <c r="CQ79" s="441">
        <v>4.6773739081431391E-3</v>
      </c>
      <c r="CR79" s="441">
        <v>6.5662118842240566E-3</v>
      </c>
      <c r="CS79" s="441">
        <v>1.4575753750100424E-3</v>
      </c>
      <c r="CT79" s="441">
        <v>1.7682330511404609E-3</v>
      </c>
      <c r="CU79" s="441">
        <v>1.1503740911166533E-3</v>
      </c>
      <c r="CV79" s="441">
        <v>3.190534746917478E-3</v>
      </c>
      <c r="CW79" s="441">
        <v>5.921064862151661E-3</v>
      </c>
      <c r="CX79" s="441">
        <v>1.0657937308490189E-3</v>
      </c>
      <c r="CY79" s="441">
        <v>3.704286895248593E-2</v>
      </c>
      <c r="CZ79" s="441">
        <v>3.6307369908744227E-3</v>
      </c>
      <c r="DA79" s="443">
        <v>7.9217898064794703E-3</v>
      </c>
    </row>
    <row r="80" spans="2:105" ht="20.100000000000001" customHeight="1" x14ac:dyDescent="0.4">
      <c r="B80" s="11">
        <v>25</v>
      </c>
      <c r="C80" s="8" t="s">
        <v>883</v>
      </c>
      <c r="D80" s="441">
        <v>7.4352571476670132E-4</v>
      </c>
      <c r="E80" s="441">
        <v>1.8679950186799503E-3</v>
      </c>
      <c r="F80" s="441">
        <v>5.0163352455431787E-4</v>
      </c>
      <c r="G80" s="441">
        <v>6.001674886014702E-3</v>
      </c>
      <c r="H80" s="441">
        <v>6.8848970394942732E-4</v>
      </c>
      <c r="I80" s="441">
        <v>9.8890819190164381E-4</v>
      </c>
      <c r="J80" s="441">
        <v>0</v>
      </c>
      <c r="K80" s="441">
        <v>3.6083392729864576E-3</v>
      </c>
      <c r="L80" s="441">
        <v>2.9220146750070342E-4</v>
      </c>
      <c r="M80" s="441">
        <v>4.331064425920084E-4</v>
      </c>
      <c r="N80" s="441">
        <v>1.3809865768104734E-5</v>
      </c>
      <c r="O80" s="441">
        <v>4.268411972895584E-4</v>
      </c>
      <c r="P80" s="441">
        <v>1.6266510508165788E-4</v>
      </c>
      <c r="Q80" s="441">
        <v>0</v>
      </c>
      <c r="R80" s="441">
        <v>0</v>
      </c>
      <c r="S80" s="441">
        <v>2.4576588128439386E-3</v>
      </c>
      <c r="T80" s="441">
        <v>2.4366842818634543E-4</v>
      </c>
      <c r="U80" s="441">
        <v>9.6701407542709793E-4</v>
      </c>
      <c r="V80" s="441">
        <v>5.8950793772438148E-6</v>
      </c>
      <c r="W80" s="441">
        <v>5.5242514639266378E-4</v>
      </c>
      <c r="X80" s="441">
        <v>5.6066217153311591E-4</v>
      </c>
      <c r="Y80" s="441">
        <v>5.6277543528515401E-4</v>
      </c>
      <c r="Z80" s="441">
        <v>2.8991449593187838E-5</v>
      </c>
      <c r="AA80" s="441">
        <v>7.3041992254792515E-4</v>
      </c>
      <c r="AB80" s="441">
        <v>3.2107918280888541E-2</v>
      </c>
      <c r="AC80" s="441">
        <v>1.3717421124828531E-3</v>
      </c>
      <c r="AD80" s="441">
        <v>3.4674063800277393E-4</v>
      </c>
      <c r="AE80" s="441">
        <v>4.5733101618951799E-4</v>
      </c>
      <c r="AF80" s="441">
        <v>5.7811822517704874E-4</v>
      </c>
      <c r="AG80" s="441">
        <v>2.1666171035303115E-3</v>
      </c>
      <c r="AH80" s="441">
        <v>0</v>
      </c>
      <c r="AI80" s="441">
        <v>7.5318496201927051E-4</v>
      </c>
      <c r="AJ80" s="441">
        <v>1.0484378276368212E-4</v>
      </c>
      <c r="AK80" s="441">
        <v>1.3021398498198707E-4</v>
      </c>
      <c r="AL80" s="441">
        <v>1.9952727384350922E-4</v>
      </c>
      <c r="AM80" s="441">
        <v>3.5021739346725168E-3</v>
      </c>
      <c r="AN80" s="441">
        <v>4.7884693657672324E-4</v>
      </c>
      <c r="AO80" s="441">
        <v>4.0525675910380362E-3</v>
      </c>
      <c r="AP80" s="441">
        <v>3.4066261569283243E-3</v>
      </c>
      <c r="AQ80" s="441">
        <v>1.1296459652679947E-2</v>
      </c>
      <c r="AR80" s="441">
        <v>6.5564640660203026E-3</v>
      </c>
      <c r="AS80" s="441">
        <v>1.4109775153016654E-3</v>
      </c>
      <c r="AT80" s="441">
        <v>5.2230087279224796E-3</v>
      </c>
      <c r="AU80" s="441">
        <v>6.5033600693691742E-3</v>
      </c>
      <c r="AV80" s="441">
        <v>1.7308918648082355E-3</v>
      </c>
      <c r="AW80" s="441">
        <v>1.4411839507817515E-3</v>
      </c>
      <c r="AX80" s="441">
        <v>1.1662582302400425E-2</v>
      </c>
      <c r="AY80" s="441">
        <v>2.5048270103845954E-3</v>
      </c>
      <c r="AZ80" s="441">
        <v>1.3825980479570123E-2</v>
      </c>
      <c r="BA80" s="441">
        <v>1.6346873511601006E-2</v>
      </c>
      <c r="BB80" s="441">
        <v>1.2128212532486284E-2</v>
      </c>
      <c r="BC80" s="441">
        <v>5.016525023607177E-3</v>
      </c>
      <c r="BD80" s="441">
        <v>5.2822546620538355E-3</v>
      </c>
      <c r="BE80" s="441">
        <v>5.2366175329712954E-3</v>
      </c>
      <c r="BF80" s="441">
        <v>2.8266018567240948E-4</v>
      </c>
      <c r="BG80" s="441">
        <v>2.7229407760381212E-4</v>
      </c>
      <c r="BH80" s="441">
        <v>3.2149320464142507E-3</v>
      </c>
      <c r="BI80" s="441">
        <v>4.2936510882611335E-3</v>
      </c>
      <c r="BJ80" s="441">
        <v>0</v>
      </c>
      <c r="BK80" s="441">
        <v>0</v>
      </c>
      <c r="BL80" s="441">
        <v>1.1864588094566602E-3</v>
      </c>
      <c r="BM80" s="441">
        <v>1.3263346562540008E-2</v>
      </c>
      <c r="BN80" s="441">
        <v>9.0192848709240127E-5</v>
      </c>
      <c r="BO80" s="441">
        <v>1.4043585764868935E-4</v>
      </c>
      <c r="BP80" s="441">
        <v>1.1603135631373022E-5</v>
      </c>
      <c r="BQ80" s="441">
        <v>0</v>
      </c>
      <c r="BR80" s="441">
        <v>0</v>
      </c>
      <c r="BS80" s="441">
        <v>0</v>
      </c>
      <c r="BT80" s="441">
        <v>1.4700968927497493E-4</v>
      </c>
      <c r="BU80" s="441">
        <v>1.7997572420464217E-3</v>
      </c>
      <c r="BV80" s="441">
        <v>6.882585222741531E-3</v>
      </c>
      <c r="BW80" s="441">
        <v>2.3113824683820322E-3</v>
      </c>
      <c r="BX80" s="441">
        <v>0</v>
      </c>
      <c r="BY80" s="441">
        <v>6.93000693000693E-4</v>
      </c>
      <c r="BZ80" s="441">
        <v>6.4802182810368353E-4</v>
      </c>
      <c r="CA80" s="441">
        <v>2.4343140914328373E-5</v>
      </c>
      <c r="CB80" s="441">
        <v>3.2362459546925567E-4</v>
      </c>
      <c r="CC80" s="441">
        <v>2.0307898991634706E-4</v>
      </c>
      <c r="CD80" s="441">
        <v>2.300754647524388E-5</v>
      </c>
      <c r="CE80" s="441">
        <v>0</v>
      </c>
      <c r="CF80" s="441">
        <v>3.638789496027655E-4</v>
      </c>
      <c r="CG80" s="441">
        <v>3.9813672014969943E-5</v>
      </c>
      <c r="CH80" s="441">
        <v>1.2974263599544174E-3</v>
      </c>
      <c r="CI80" s="441">
        <v>5.8498689629352303E-5</v>
      </c>
      <c r="CJ80" s="441">
        <v>4.8457536055435422E-4</v>
      </c>
      <c r="CK80" s="441">
        <v>1.0367086044131867E-3</v>
      </c>
      <c r="CL80" s="441">
        <v>1.0526315789473684E-3</v>
      </c>
      <c r="CM80" s="441">
        <v>1.4432020549078801E-3</v>
      </c>
      <c r="CN80" s="441">
        <v>1.5620916930402717E-3</v>
      </c>
      <c r="CO80" s="441">
        <v>6.1566855820615945E-3</v>
      </c>
      <c r="CP80" s="441">
        <v>5.12231352949355E-4</v>
      </c>
      <c r="CQ80" s="441">
        <v>1.4088475626937166E-5</v>
      </c>
      <c r="CR80" s="441">
        <v>4.252938534681678E-2</v>
      </c>
      <c r="CS80" s="441">
        <v>6.2485733486869707E-5</v>
      </c>
      <c r="CT80" s="441">
        <v>1.2841916013869269E-3</v>
      </c>
      <c r="CU80" s="441">
        <v>1.4708981699392321E-4</v>
      </c>
      <c r="CV80" s="441">
        <v>4.8744280855683692E-4</v>
      </c>
      <c r="CW80" s="441">
        <v>1.8776375230057072E-3</v>
      </c>
      <c r="CX80" s="441">
        <v>9.2305349903888244E-4</v>
      </c>
      <c r="CY80" s="441">
        <v>1.0274377042081643E-2</v>
      </c>
      <c r="CZ80" s="441">
        <v>2.9240834825834276E-4</v>
      </c>
      <c r="DA80" s="443">
        <v>2.2250102847355528E-3</v>
      </c>
    </row>
    <row r="81" spans="2:105" ht="20.100000000000001" customHeight="1" x14ac:dyDescent="0.4">
      <c r="B81" s="11">
        <v>26</v>
      </c>
      <c r="C81" s="8" t="s">
        <v>884</v>
      </c>
      <c r="D81" s="441">
        <v>5.611514828427934E-5</v>
      </c>
      <c r="E81" s="441">
        <v>9.962640099626401E-5</v>
      </c>
      <c r="F81" s="441">
        <v>0</v>
      </c>
      <c r="G81" s="441">
        <v>0</v>
      </c>
      <c r="H81" s="441">
        <v>1.2517994617262314E-4</v>
      </c>
      <c r="I81" s="441">
        <v>3.2072698115728987E-4</v>
      </c>
      <c r="J81" s="441">
        <v>0</v>
      </c>
      <c r="K81" s="441">
        <v>3.2965074839629367E-3</v>
      </c>
      <c r="L81" s="441">
        <v>1.0822276574100128E-5</v>
      </c>
      <c r="M81" s="441">
        <v>2.1387972473679428E-5</v>
      </c>
      <c r="N81" s="441">
        <v>1.3809865768104734E-5</v>
      </c>
      <c r="O81" s="441">
        <v>5.33551496611948E-5</v>
      </c>
      <c r="P81" s="441">
        <v>0</v>
      </c>
      <c r="Q81" s="441">
        <v>0</v>
      </c>
      <c r="R81" s="441">
        <v>0</v>
      </c>
      <c r="S81" s="441">
        <v>9.6169257893893249E-4</v>
      </c>
      <c r="T81" s="441">
        <v>1.0660493733152613E-4</v>
      </c>
      <c r="U81" s="441">
        <v>6.4467605028473195E-4</v>
      </c>
      <c r="V81" s="441">
        <v>5.3055714395194334E-5</v>
      </c>
      <c r="W81" s="441">
        <v>1.6572754391779913E-4</v>
      </c>
      <c r="X81" s="441">
        <v>8.852560603154462E-5</v>
      </c>
      <c r="Y81" s="441">
        <v>1.212131706768024E-4</v>
      </c>
      <c r="Z81" s="441">
        <v>2.6920631765102993E-5</v>
      </c>
      <c r="AA81" s="441">
        <v>1.102520637808189E-4</v>
      </c>
      <c r="AB81" s="441">
        <v>6.9678642102622706E-5</v>
      </c>
      <c r="AC81" s="441">
        <v>0.13100137174211249</v>
      </c>
      <c r="AD81" s="441">
        <v>0</v>
      </c>
      <c r="AE81" s="441">
        <v>6.5333002312788286E-5</v>
      </c>
      <c r="AF81" s="441">
        <v>7.9491255961844202E-4</v>
      </c>
      <c r="AG81" s="441">
        <v>1.2744806491354774E-4</v>
      </c>
      <c r="AH81" s="441">
        <v>0</v>
      </c>
      <c r="AI81" s="441">
        <v>3.6740729854598562E-5</v>
      </c>
      <c r="AJ81" s="441">
        <v>3.1453134829104634E-4</v>
      </c>
      <c r="AK81" s="441">
        <v>0</v>
      </c>
      <c r="AL81" s="441">
        <v>3.0696503668232188E-5</v>
      </c>
      <c r="AM81" s="441">
        <v>2.0893651314807628E-4</v>
      </c>
      <c r="AN81" s="441">
        <v>2.3942346828836164E-5</v>
      </c>
      <c r="AO81" s="441">
        <v>0</v>
      </c>
      <c r="AP81" s="441">
        <v>6.250310445883074E-4</v>
      </c>
      <c r="AQ81" s="441">
        <v>1.3297697260147723E-3</v>
      </c>
      <c r="AR81" s="441">
        <v>3.0377439688124953E-4</v>
      </c>
      <c r="AS81" s="441">
        <v>3.8030253342115198E-4</v>
      </c>
      <c r="AT81" s="441">
        <v>9.163173206881543E-5</v>
      </c>
      <c r="AU81" s="441">
        <v>0</v>
      </c>
      <c r="AV81" s="441">
        <v>2.7329871549603714E-4</v>
      </c>
      <c r="AW81" s="441">
        <v>1.2110789502367659E-5</v>
      </c>
      <c r="AX81" s="441">
        <v>6.0527325873217395E-4</v>
      </c>
      <c r="AY81" s="441">
        <v>5.2183896049679068E-5</v>
      </c>
      <c r="AZ81" s="441">
        <v>9.9068361131915463E-5</v>
      </c>
      <c r="BA81" s="441">
        <v>7.6546233925290876E-5</v>
      </c>
      <c r="BB81" s="441">
        <v>0</v>
      </c>
      <c r="BC81" s="441">
        <v>0</v>
      </c>
      <c r="BD81" s="441">
        <v>1.7044975107585857E-3</v>
      </c>
      <c r="BE81" s="441">
        <v>6.464959917248513E-5</v>
      </c>
      <c r="BF81" s="441">
        <v>0</v>
      </c>
      <c r="BG81" s="441">
        <v>1.5709273707912236E-5</v>
      </c>
      <c r="BH81" s="441">
        <v>8.5163762818920546E-6</v>
      </c>
      <c r="BI81" s="441">
        <v>6.18681713005927E-5</v>
      </c>
      <c r="BJ81" s="441">
        <v>5.8115132534788362E-5</v>
      </c>
      <c r="BK81" s="441">
        <v>3.6413069864543379E-3</v>
      </c>
      <c r="BL81" s="441">
        <v>1.1670086650393379E-4</v>
      </c>
      <c r="BM81" s="441">
        <v>1.664319549353476E-4</v>
      </c>
      <c r="BN81" s="441">
        <v>6.7416876812967358E-5</v>
      </c>
      <c r="BO81" s="441">
        <v>1.1741358590300257E-4</v>
      </c>
      <c r="BP81" s="441">
        <v>1.067488478086318E-4</v>
      </c>
      <c r="BQ81" s="441">
        <v>0</v>
      </c>
      <c r="BR81" s="441">
        <v>0</v>
      </c>
      <c r="BS81" s="441">
        <v>0</v>
      </c>
      <c r="BT81" s="441">
        <v>2.1383227530905445E-4</v>
      </c>
      <c r="BU81" s="441">
        <v>3.7204284073311042E-5</v>
      </c>
      <c r="BV81" s="441">
        <v>0</v>
      </c>
      <c r="BW81" s="441">
        <v>0</v>
      </c>
      <c r="BX81" s="441">
        <v>0</v>
      </c>
      <c r="BY81" s="441">
        <v>0</v>
      </c>
      <c r="BZ81" s="441">
        <v>0</v>
      </c>
      <c r="CA81" s="441">
        <v>4.0571901523880621E-5</v>
      </c>
      <c r="CB81" s="441">
        <v>6.010171058714748E-4</v>
      </c>
      <c r="CC81" s="441">
        <v>3.1399136133219816E-3</v>
      </c>
      <c r="CD81" s="441">
        <v>2.5308301122768266E-4</v>
      </c>
      <c r="CE81" s="441">
        <v>6.4322745809373113E-6</v>
      </c>
      <c r="CF81" s="441">
        <v>1.6981017648129055E-3</v>
      </c>
      <c r="CG81" s="441">
        <v>3.9813672014969943E-5</v>
      </c>
      <c r="CH81" s="441">
        <v>2.6343181605158135E-4</v>
      </c>
      <c r="CI81" s="441">
        <v>5.6548733308373891E-5</v>
      </c>
      <c r="CJ81" s="441">
        <v>7.5412040486271372E-4</v>
      </c>
      <c r="CK81" s="441">
        <v>2.8164140611483726E-5</v>
      </c>
      <c r="CL81" s="441">
        <v>2.631578947368421E-4</v>
      </c>
      <c r="CM81" s="441">
        <v>8.6062507861479085E-5</v>
      </c>
      <c r="CN81" s="441">
        <v>4.6456258529078716E-5</v>
      </c>
      <c r="CO81" s="441">
        <v>1.9971351440691973E-3</v>
      </c>
      <c r="CP81" s="441">
        <v>7.1346509875088728E-4</v>
      </c>
      <c r="CQ81" s="441">
        <v>2.8176951253874332E-5</v>
      </c>
      <c r="CR81" s="441">
        <v>1.1614761587660477E-5</v>
      </c>
      <c r="CS81" s="441">
        <v>9.8191866907938117E-5</v>
      </c>
      <c r="CT81" s="441">
        <v>4.6428465588604283E-4</v>
      </c>
      <c r="CU81" s="441">
        <v>1.5367592820260634E-5</v>
      </c>
      <c r="CV81" s="441">
        <v>3.9881684336468475E-4</v>
      </c>
      <c r="CW81" s="441">
        <v>2.044951757728988E-4</v>
      </c>
      <c r="CX81" s="441">
        <v>1.3036941171992464E-3</v>
      </c>
      <c r="CY81" s="441">
        <v>0</v>
      </c>
      <c r="CZ81" s="441">
        <v>1.0965313059687854E-3</v>
      </c>
      <c r="DA81" s="443">
        <v>2.1263645085650107E-4</v>
      </c>
    </row>
    <row r="82" spans="2:105" ht="20.100000000000001" customHeight="1" x14ac:dyDescent="0.4">
      <c r="B82" s="11">
        <v>27</v>
      </c>
      <c r="C82" s="8" t="s">
        <v>885</v>
      </c>
      <c r="D82" s="441">
        <v>0</v>
      </c>
      <c r="E82" s="441">
        <v>0</v>
      </c>
      <c r="F82" s="441">
        <v>0</v>
      </c>
      <c r="G82" s="441">
        <v>0</v>
      </c>
      <c r="H82" s="441">
        <v>6.2589973086311576E-4</v>
      </c>
      <c r="I82" s="441">
        <v>0</v>
      </c>
      <c r="J82" s="441">
        <v>0</v>
      </c>
      <c r="K82" s="441">
        <v>0</v>
      </c>
      <c r="L82" s="441">
        <v>5.1946927555680616E-4</v>
      </c>
      <c r="M82" s="441">
        <v>8.3413092647349762E-4</v>
      </c>
      <c r="N82" s="441">
        <v>0</v>
      </c>
      <c r="O82" s="441">
        <v>5.3355149661194802E-4</v>
      </c>
      <c r="P82" s="441">
        <v>1.2818010280434642E-2</v>
      </c>
      <c r="Q82" s="441">
        <v>0</v>
      </c>
      <c r="R82" s="441">
        <v>0</v>
      </c>
      <c r="S82" s="441">
        <v>8.5483784794571777E-4</v>
      </c>
      <c r="T82" s="441">
        <v>3.0458553523293179E-5</v>
      </c>
      <c r="U82" s="441">
        <v>1.439776512302568E-2</v>
      </c>
      <c r="V82" s="441">
        <v>5.8950793772438148E-6</v>
      </c>
      <c r="W82" s="441">
        <v>0</v>
      </c>
      <c r="X82" s="441">
        <v>0</v>
      </c>
      <c r="Y82" s="441">
        <v>3.2467813574143501E-3</v>
      </c>
      <c r="Z82" s="441">
        <v>0</v>
      </c>
      <c r="AA82" s="441">
        <v>3.4453769931505904E-3</v>
      </c>
      <c r="AB82" s="441">
        <v>2.369073831489172E-4</v>
      </c>
      <c r="AC82" s="441">
        <v>0</v>
      </c>
      <c r="AD82" s="441">
        <v>3.9528432732316231E-2</v>
      </c>
      <c r="AE82" s="441">
        <v>1.3066600462557657E-5</v>
      </c>
      <c r="AF82" s="441">
        <v>0</v>
      </c>
      <c r="AG82" s="441">
        <v>7.6468838948128633E-4</v>
      </c>
      <c r="AH82" s="441">
        <v>0</v>
      </c>
      <c r="AI82" s="441">
        <v>0</v>
      </c>
      <c r="AJ82" s="441">
        <v>0</v>
      </c>
      <c r="AK82" s="441">
        <v>0</v>
      </c>
      <c r="AL82" s="441">
        <v>1.8003499401418179E-2</v>
      </c>
      <c r="AM82" s="441">
        <v>5.9696146613736083E-4</v>
      </c>
      <c r="AN82" s="441">
        <v>6.2250101754974022E-4</v>
      </c>
      <c r="AO82" s="441">
        <v>2.8946911364557401E-4</v>
      </c>
      <c r="AP82" s="441">
        <v>3.5183866748348427E-4</v>
      </c>
      <c r="AQ82" s="441">
        <v>1.9103919529182521E-2</v>
      </c>
      <c r="AR82" s="441">
        <v>1.4935574513328101E-3</v>
      </c>
      <c r="AS82" s="441">
        <v>6.6056896565978357E-3</v>
      </c>
      <c r="AT82" s="441">
        <v>2.2907933017203859E-4</v>
      </c>
      <c r="AU82" s="441">
        <v>2.1677866897897246E-3</v>
      </c>
      <c r="AV82" s="441">
        <v>4.5549785916006196E-4</v>
      </c>
      <c r="AW82" s="441">
        <v>8.9740950212544354E-3</v>
      </c>
      <c r="AX82" s="441">
        <v>5.4622220909976676E-4</v>
      </c>
      <c r="AY82" s="441">
        <v>1.0436779209935814E-4</v>
      </c>
      <c r="AZ82" s="441">
        <v>1.0881668786729595E-2</v>
      </c>
      <c r="BA82" s="441">
        <v>1.2757705654215147E-5</v>
      </c>
      <c r="BB82" s="441">
        <v>6.7378958513812691E-4</v>
      </c>
      <c r="BC82" s="441">
        <v>6.078847969782814E-3</v>
      </c>
      <c r="BD82" s="441">
        <v>1.2606531094422412E-2</v>
      </c>
      <c r="BE82" s="441">
        <v>0</v>
      </c>
      <c r="BF82" s="441">
        <v>3.6846774203724807E-3</v>
      </c>
      <c r="BG82" s="441">
        <v>1.992459548620202E-3</v>
      </c>
      <c r="BH82" s="441">
        <v>4.5420673503424291E-5</v>
      </c>
      <c r="BI82" s="441">
        <v>7.247414352355144E-5</v>
      </c>
      <c r="BJ82" s="441">
        <v>0</v>
      </c>
      <c r="BK82" s="441">
        <v>0</v>
      </c>
      <c r="BL82" s="441">
        <v>0</v>
      </c>
      <c r="BM82" s="441">
        <v>8.96172065036487E-5</v>
      </c>
      <c r="BN82" s="441">
        <v>1.9131816392869116E-5</v>
      </c>
      <c r="BO82" s="441">
        <v>1.4043585764868935E-4</v>
      </c>
      <c r="BP82" s="441">
        <v>6.9618813788238134E-6</v>
      </c>
      <c r="BQ82" s="441">
        <v>0</v>
      </c>
      <c r="BR82" s="441">
        <v>0</v>
      </c>
      <c r="BS82" s="441">
        <v>0</v>
      </c>
      <c r="BT82" s="441">
        <v>0</v>
      </c>
      <c r="BU82" s="441">
        <v>1.8602142036655521E-5</v>
      </c>
      <c r="BV82" s="441">
        <v>0</v>
      </c>
      <c r="BW82" s="441">
        <v>4.3610989969472308E-5</v>
      </c>
      <c r="BX82" s="441">
        <v>3.6798528058877646E-5</v>
      </c>
      <c r="BY82" s="441">
        <v>0</v>
      </c>
      <c r="BZ82" s="441">
        <v>0</v>
      </c>
      <c r="CA82" s="441">
        <v>0</v>
      </c>
      <c r="CB82" s="441">
        <v>0</v>
      </c>
      <c r="CC82" s="441">
        <v>0</v>
      </c>
      <c r="CD82" s="441">
        <v>0</v>
      </c>
      <c r="CE82" s="441">
        <v>0</v>
      </c>
      <c r="CF82" s="441">
        <v>0</v>
      </c>
      <c r="CG82" s="441">
        <v>1.3271224004989979E-5</v>
      </c>
      <c r="CH82" s="441">
        <v>7.103779309256126E-5</v>
      </c>
      <c r="CI82" s="441">
        <v>3.9974104580057406E-4</v>
      </c>
      <c r="CJ82" s="441">
        <v>2.350190498688618E-3</v>
      </c>
      <c r="CK82" s="441">
        <v>3.2455819180852676E-4</v>
      </c>
      <c r="CL82" s="441">
        <v>2.9605263157894738E-3</v>
      </c>
      <c r="CM82" s="441">
        <v>2.1846636610990845E-4</v>
      </c>
      <c r="CN82" s="441">
        <v>2.4970238959379812E-4</v>
      </c>
      <c r="CO82" s="441">
        <v>3.4433364552917194E-4</v>
      </c>
      <c r="CP82" s="441">
        <v>0</v>
      </c>
      <c r="CQ82" s="441">
        <v>2.8176951253874332E-5</v>
      </c>
      <c r="CR82" s="441">
        <v>3.8986883062580337E-3</v>
      </c>
      <c r="CS82" s="441">
        <v>8.9265333552671008E-6</v>
      </c>
      <c r="CT82" s="441">
        <v>7.6063656389841058E-4</v>
      </c>
      <c r="CU82" s="441">
        <v>4.3687871017598088E-4</v>
      </c>
      <c r="CV82" s="441">
        <v>9.9704210841171189E-5</v>
      </c>
      <c r="CW82" s="441">
        <v>5.2982840995705602E-4</v>
      </c>
      <c r="CX82" s="441">
        <v>7.6128123632072773E-5</v>
      </c>
      <c r="CY82" s="441">
        <v>0</v>
      </c>
      <c r="CZ82" s="441">
        <v>1.2914702048076807E-3</v>
      </c>
      <c r="DA82" s="443">
        <v>1.0837545358086697E-3</v>
      </c>
    </row>
    <row r="83" spans="2:105" ht="20.100000000000001" customHeight="1" x14ac:dyDescent="0.4">
      <c r="B83" s="11">
        <v>28</v>
      </c>
      <c r="C83" s="8" t="s">
        <v>886</v>
      </c>
      <c r="D83" s="441">
        <v>0</v>
      </c>
      <c r="E83" s="441">
        <v>0</v>
      </c>
      <c r="F83" s="441">
        <v>0</v>
      </c>
      <c r="G83" s="441">
        <v>0</v>
      </c>
      <c r="H83" s="441">
        <v>6.2589973086311568E-5</v>
      </c>
      <c r="I83" s="441">
        <v>0</v>
      </c>
      <c r="J83" s="441">
        <v>0</v>
      </c>
      <c r="K83" s="441">
        <v>4.4547398431931578E-5</v>
      </c>
      <c r="L83" s="441">
        <v>0</v>
      </c>
      <c r="M83" s="441">
        <v>0</v>
      </c>
      <c r="N83" s="441">
        <v>0</v>
      </c>
      <c r="O83" s="441">
        <v>0</v>
      </c>
      <c r="P83" s="441">
        <v>0</v>
      </c>
      <c r="Q83" s="441">
        <v>0</v>
      </c>
      <c r="R83" s="441">
        <v>0</v>
      </c>
      <c r="S83" s="441">
        <v>0</v>
      </c>
      <c r="T83" s="441">
        <v>0</v>
      </c>
      <c r="U83" s="441">
        <v>0</v>
      </c>
      <c r="V83" s="441">
        <v>0</v>
      </c>
      <c r="W83" s="441">
        <v>0</v>
      </c>
      <c r="X83" s="441">
        <v>0</v>
      </c>
      <c r="Y83" s="441">
        <v>0</v>
      </c>
      <c r="Z83" s="441">
        <v>8.2832713123393825E-6</v>
      </c>
      <c r="AA83" s="441">
        <v>0</v>
      </c>
      <c r="AB83" s="441">
        <v>0</v>
      </c>
      <c r="AC83" s="441">
        <v>0</v>
      </c>
      <c r="AD83" s="441">
        <v>0</v>
      </c>
      <c r="AE83" s="441">
        <v>0.14765258522690153</v>
      </c>
      <c r="AF83" s="441">
        <v>0</v>
      </c>
      <c r="AG83" s="441">
        <v>5.9475763626322278E-4</v>
      </c>
      <c r="AH83" s="441">
        <v>0</v>
      </c>
      <c r="AI83" s="441">
        <v>0</v>
      </c>
      <c r="AJ83" s="441">
        <v>5.2421891381841059E-5</v>
      </c>
      <c r="AK83" s="441">
        <v>0</v>
      </c>
      <c r="AL83" s="441">
        <v>0</v>
      </c>
      <c r="AM83" s="441">
        <v>0</v>
      </c>
      <c r="AN83" s="441">
        <v>9.5769387315344657E-5</v>
      </c>
      <c r="AO83" s="441">
        <v>0</v>
      </c>
      <c r="AP83" s="441">
        <v>0</v>
      </c>
      <c r="AQ83" s="441">
        <v>0</v>
      </c>
      <c r="AR83" s="441">
        <v>0</v>
      </c>
      <c r="AS83" s="441">
        <v>0</v>
      </c>
      <c r="AT83" s="441">
        <v>0</v>
      </c>
      <c r="AU83" s="441">
        <v>0</v>
      </c>
      <c r="AV83" s="441">
        <v>0</v>
      </c>
      <c r="AW83" s="441">
        <v>0</v>
      </c>
      <c r="AX83" s="441">
        <v>0</v>
      </c>
      <c r="AY83" s="441">
        <v>0</v>
      </c>
      <c r="AZ83" s="441">
        <v>0</v>
      </c>
      <c r="BA83" s="441">
        <v>0</v>
      </c>
      <c r="BB83" s="441">
        <v>0</v>
      </c>
      <c r="BC83" s="441">
        <v>0</v>
      </c>
      <c r="BD83" s="441">
        <v>6.9192473209011901E-4</v>
      </c>
      <c r="BE83" s="441">
        <v>0</v>
      </c>
      <c r="BF83" s="441">
        <v>2.9922861530579669E-2</v>
      </c>
      <c r="BG83" s="441">
        <v>3.5851180813740377E-2</v>
      </c>
      <c r="BH83" s="441">
        <v>6.092473652460878E-2</v>
      </c>
      <c r="BI83" s="441">
        <v>3.7944633289672083E-2</v>
      </c>
      <c r="BJ83" s="441">
        <v>0</v>
      </c>
      <c r="BK83" s="441">
        <v>0</v>
      </c>
      <c r="BL83" s="441">
        <v>0</v>
      </c>
      <c r="BM83" s="441">
        <v>1.5362949686339777E-4</v>
      </c>
      <c r="BN83" s="441">
        <v>0</v>
      </c>
      <c r="BO83" s="441">
        <v>0</v>
      </c>
      <c r="BP83" s="441">
        <v>0</v>
      </c>
      <c r="BQ83" s="441">
        <v>0</v>
      </c>
      <c r="BR83" s="441">
        <v>3.3045054571547266E-5</v>
      </c>
      <c r="BS83" s="441">
        <v>1.0192418296846902E-4</v>
      </c>
      <c r="BT83" s="441">
        <v>0</v>
      </c>
      <c r="BU83" s="441">
        <v>0</v>
      </c>
      <c r="BV83" s="441">
        <v>0</v>
      </c>
      <c r="BW83" s="441">
        <v>0</v>
      </c>
      <c r="BX83" s="441">
        <v>0</v>
      </c>
      <c r="BY83" s="441">
        <v>0</v>
      </c>
      <c r="BZ83" s="441">
        <v>0</v>
      </c>
      <c r="CA83" s="441">
        <v>0</v>
      </c>
      <c r="CB83" s="441">
        <v>0</v>
      </c>
      <c r="CC83" s="441">
        <v>0</v>
      </c>
      <c r="CD83" s="441">
        <v>0</v>
      </c>
      <c r="CE83" s="441">
        <v>0</v>
      </c>
      <c r="CF83" s="441">
        <v>0</v>
      </c>
      <c r="CG83" s="441">
        <v>0</v>
      </c>
      <c r="CH83" s="441">
        <v>4.9331800758723096E-6</v>
      </c>
      <c r="CI83" s="441">
        <v>0</v>
      </c>
      <c r="CJ83" s="441">
        <v>2.422876802771771E-5</v>
      </c>
      <c r="CK83" s="441">
        <v>0</v>
      </c>
      <c r="CL83" s="441">
        <v>0</v>
      </c>
      <c r="CM83" s="441">
        <v>0</v>
      </c>
      <c r="CN83" s="441">
        <v>0</v>
      </c>
      <c r="CO83" s="441">
        <v>0</v>
      </c>
      <c r="CP83" s="441">
        <v>0</v>
      </c>
      <c r="CQ83" s="441">
        <v>0</v>
      </c>
      <c r="CR83" s="441">
        <v>0</v>
      </c>
      <c r="CS83" s="441">
        <v>0</v>
      </c>
      <c r="CT83" s="441">
        <v>0</v>
      </c>
      <c r="CU83" s="441">
        <v>0</v>
      </c>
      <c r="CV83" s="441">
        <v>0</v>
      </c>
      <c r="CW83" s="441">
        <v>0</v>
      </c>
      <c r="CX83" s="441">
        <v>0</v>
      </c>
      <c r="CY83" s="441">
        <v>0</v>
      </c>
      <c r="CZ83" s="441">
        <v>6.9446982711356413E-4</v>
      </c>
      <c r="DA83" s="443">
        <v>6.3711119301302363E-3</v>
      </c>
    </row>
    <row r="84" spans="2:105" ht="20.100000000000001" customHeight="1" x14ac:dyDescent="0.4">
      <c r="B84" s="11">
        <v>29</v>
      </c>
      <c r="C84" s="8" t="s">
        <v>179</v>
      </c>
      <c r="D84" s="441">
        <v>0</v>
      </c>
      <c r="E84" s="441">
        <v>1.2453300124533001E-4</v>
      </c>
      <c r="F84" s="441">
        <v>0</v>
      </c>
      <c r="G84" s="441">
        <v>0</v>
      </c>
      <c r="H84" s="441">
        <v>0</v>
      </c>
      <c r="I84" s="441">
        <v>0</v>
      </c>
      <c r="J84" s="441">
        <v>0</v>
      </c>
      <c r="K84" s="441">
        <v>0</v>
      </c>
      <c r="L84" s="441">
        <v>0</v>
      </c>
      <c r="M84" s="441">
        <v>0</v>
      </c>
      <c r="N84" s="441">
        <v>0</v>
      </c>
      <c r="O84" s="441">
        <v>0</v>
      </c>
      <c r="P84" s="441">
        <v>1.7350944542043507E-4</v>
      </c>
      <c r="Q84" s="441">
        <v>0</v>
      </c>
      <c r="R84" s="441">
        <v>0</v>
      </c>
      <c r="S84" s="441">
        <v>0</v>
      </c>
      <c r="T84" s="441">
        <v>0</v>
      </c>
      <c r="U84" s="441">
        <v>1.3430751047598581E-3</v>
      </c>
      <c r="V84" s="441">
        <v>0</v>
      </c>
      <c r="W84" s="441">
        <v>0</v>
      </c>
      <c r="X84" s="441">
        <v>0</v>
      </c>
      <c r="Y84" s="441">
        <v>3.4632334479086399E-5</v>
      </c>
      <c r="Z84" s="441">
        <v>0</v>
      </c>
      <c r="AA84" s="441">
        <v>5.5126031890409449E-5</v>
      </c>
      <c r="AB84" s="441">
        <v>0</v>
      </c>
      <c r="AC84" s="441">
        <v>0</v>
      </c>
      <c r="AD84" s="441">
        <v>0</v>
      </c>
      <c r="AE84" s="441">
        <v>5.2266401850230626E-5</v>
      </c>
      <c r="AF84" s="441">
        <v>6.2147709206532738E-3</v>
      </c>
      <c r="AG84" s="441">
        <v>0</v>
      </c>
      <c r="AH84" s="441">
        <v>0</v>
      </c>
      <c r="AI84" s="441">
        <v>0</v>
      </c>
      <c r="AJ84" s="441">
        <v>0</v>
      </c>
      <c r="AK84" s="441">
        <v>0</v>
      </c>
      <c r="AL84" s="441">
        <v>0</v>
      </c>
      <c r="AM84" s="441">
        <v>0</v>
      </c>
      <c r="AN84" s="441">
        <v>2.3942346828836164E-5</v>
      </c>
      <c r="AO84" s="441">
        <v>0</v>
      </c>
      <c r="AP84" s="441">
        <v>2.4835670645893008E-5</v>
      </c>
      <c r="AQ84" s="441">
        <v>2.7648677471594276E-4</v>
      </c>
      <c r="AR84" s="441">
        <v>6.27800420221249E-3</v>
      </c>
      <c r="AS84" s="441">
        <v>3.400400695567822E-2</v>
      </c>
      <c r="AT84" s="441">
        <v>6.482945043868692E-3</v>
      </c>
      <c r="AU84" s="441">
        <v>0</v>
      </c>
      <c r="AV84" s="441">
        <v>5.4659743099207429E-4</v>
      </c>
      <c r="AW84" s="441">
        <v>8.3564447566336847E-4</v>
      </c>
      <c r="AX84" s="441">
        <v>2.0224984499099471E-3</v>
      </c>
      <c r="AY84" s="441">
        <v>0</v>
      </c>
      <c r="AZ84" s="441">
        <v>0</v>
      </c>
      <c r="BA84" s="441">
        <v>1.0631421378512621E-4</v>
      </c>
      <c r="BB84" s="441">
        <v>0</v>
      </c>
      <c r="BC84" s="441">
        <v>0</v>
      </c>
      <c r="BD84" s="441">
        <v>4.7253396337861784E-4</v>
      </c>
      <c r="BE84" s="441">
        <v>6.464959917248513E-5</v>
      </c>
      <c r="BF84" s="441">
        <v>5.4752792215740391E-3</v>
      </c>
      <c r="BG84" s="441">
        <v>8.4044614337330467E-4</v>
      </c>
      <c r="BH84" s="441">
        <v>2.5833008055072568E-4</v>
      </c>
      <c r="BI84" s="441">
        <v>7.6363000005302991E-4</v>
      </c>
      <c r="BJ84" s="441">
        <v>0</v>
      </c>
      <c r="BK84" s="441">
        <v>0</v>
      </c>
      <c r="BL84" s="441">
        <v>0</v>
      </c>
      <c r="BM84" s="441">
        <v>2.9445653565484574E-4</v>
      </c>
      <c r="BN84" s="441">
        <v>3.8263632785738233E-5</v>
      </c>
      <c r="BO84" s="441">
        <v>8.6333519046325412E-5</v>
      </c>
      <c r="BP84" s="441">
        <v>2.3206271262746045E-6</v>
      </c>
      <c r="BQ84" s="441">
        <v>0</v>
      </c>
      <c r="BR84" s="441">
        <v>0</v>
      </c>
      <c r="BS84" s="441">
        <v>0</v>
      </c>
      <c r="BT84" s="441">
        <v>0</v>
      </c>
      <c r="BU84" s="441">
        <v>1.8602142036655521E-5</v>
      </c>
      <c r="BV84" s="441">
        <v>0</v>
      </c>
      <c r="BW84" s="441">
        <v>8.7221979938944616E-5</v>
      </c>
      <c r="BX84" s="441">
        <v>0</v>
      </c>
      <c r="BY84" s="441">
        <v>0</v>
      </c>
      <c r="BZ84" s="441">
        <v>0</v>
      </c>
      <c r="CA84" s="441">
        <v>8.1143803047761239E-6</v>
      </c>
      <c r="CB84" s="441">
        <v>0</v>
      </c>
      <c r="CC84" s="441">
        <v>0</v>
      </c>
      <c r="CD84" s="441">
        <v>0</v>
      </c>
      <c r="CE84" s="441">
        <v>0</v>
      </c>
      <c r="CF84" s="441">
        <v>0</v>
      </c>
      <c r="CG84" s="441">
        <v>0</v>
      </c>
      <c r="CH84" s="441">
        <v>4.3411984667676323E-5</v>
      </c>
      <c r="CI84" s="441">
        <v>9.359790340696369E-5</v>
      </c>
      <c r="CJ84" s="441">
        <v>9.085788010394142E-6</v>
      </c>
      <c r="CK84" s="441">
        <v>1.6630254456304676E-4</v>
      </c>
      <c r="CL84" s="441">
        <v>2.631578947368421E-4</v>
      </c>
      <c r="CM84" s="441">
        <v>9.9964912977564165E-4</v>
      </c>
      <c r="CN84" s="441">
        <v>7.2007200720072004E-4</v>
      </c>
      <c r="CO84" s="441">
        <v>2.0660018731750318E-4</v>
      </c>
      <c r="CP84" s="441">
        <v>0</v>
      </c>
      <c r="CQ84" s="441">
        <v>0</v>
      </c>
      <c r="CR84" s="441">
        <v>0</v>
      </c>
      <c r="CS84" s="441">
        <v>8.9265333552671008E-6</v>
      </c>
      <c r="CT84" s="441">
        <v>1.0569884719107783E-3</v>
      </c>
      <c r="CU84" s="441">
        <v>1.1701324247427025E-3</v>
      </c>
      <c r="CV84" s="441">
        <v>0</v>
      </c>
      <c r="CW84" s="441">
        <v>9.295235262404491E-6</v>
      </c>
      <c r="CX84" s="441">
        <v>1.9983632453419105E-4</v>
      </c>
      <c r="CY84" s="441">
        <v>0</v>
      </c>
      <c r="CZ84" s="441">
        <v>1.1574497118559401E-3</v>
      </c>
      <c r="DA84" s="443">
        <v>1.1253487662167615E-3</v>
      </c>
    </row>
    <row r="85" spans="2:105" ht="20.100000000000001" customHeight="1" x14ac:dyDescent="0.4">
      <c r="B85" s="11">
        <v>30</v>
      </c>
      <c r="C85" s="8" t="s">
        <v>184</v>
      </c>
      <c r="D85" s="441">
        <v>2.3989225891529417E-3</v>
      </c>
      <c r="E85" s="441">
        <v>3.7858032378580322E-3</v>
      </c>
      <c r="F85" s="441">
        <v>1.3248270007460191E-3</v>
      </c>
      <c r="G85" s="441">
        <v>3.2567228063645668E-3</v>
      </c>
      <c r="H85" s="441">
        <v>0</v>
      </c>
      <c r="I85" s="441">
        <v>5.345449685954831E-5</v>
      </c>
      <c r="J85" s="441">
        <v>0</v>
      </c>
      <c r="K85" s="441">
        <v>0</v>
      </c>
      <c r="L85" s="441">
        <v>0</v>
      </c>
      <c r="M85" s="441">
        <v>0</v>
      </c>
      <c r="N85" s="441">
        <v>0</v>
      </c>
      <c r="O85" s="441">
        <v>8.892524943532467E-5</v>
      </c>
      <c r="P85" s="441">
        <v>5.4221701693885961E-5</v>
      </c>
      <c r="Q85" s="441">
        <v>2.2433843054665325E-3</v>
      </c>
      <c r="R85" s="441">
        <v>0</v>
      </c>
      <c r="S85" s="441">
        <v>0</v>
      </c>
      <c r="T85" s="441">
        <v>1.3706349085481931E-4</v>
      </c>
      <c r="U85" s="441">
        <v>2.0951971634253787E-3</v>
      </c>
      <c r="V85" s="441">
        <v>1.8746352419635331E-3</v>
      </c>
      <c r="W85" s="441">
        <v>0</v>
      </c>
      <c r="X85" s="441">
        <v>1.4754267671924103E-5</v>
      </c>
      <c r="Y85" s="441">
        <v>2.0346496506463258E-3</v>
      </c>
      <c r="Z85" s="441">
        <v>3.9966784082037517E-4</v>
      </c>
      <c r="AA85" s="441">
        <v>1.3781507972602362E-4</v>
      </c>
      <c r="AB85" s="441">
        <v>2.090359263078681E-4</v>
      </c>
      <c r="AC85" s="441">
        <v>0</v>
      </c>
      <c r="AD85" s="441">
        <v>1.2829403606102635E-2</v>
      </c>
      <c r="AE85" s="441">
        <v>1.4360193908350864E-2</v>
      </c>
      <c r="AF85" s="441">
        <v>2.391964156670039E-2</v>
      </c>
      <c r="AG85" s="441">
        <v>3.2924083435999833E-2</v>
      </c>
      <c r="AH85" s="441">
        <v>0</v>
      </c>
      <c r="AI85" s="441">
        <v>3.0311102130043814E-4</v>
      </c>
      <c r="AJ85" s="441">
        <v>1.4730551478297337E-2</v>
      </c>
      <c r="AK85" s="441">
        <v>0</v>
      </c>
      <c r="AL85" s="441">
        <v>1.6883077017527703E-3</v>
      </c>
      <c r="AM85" s="441">
        <v>2.4276432956252675E-3</v>
      </c>
      <c r="AN85" s="441">
        <v>2.5857734575143055E-3</v>
      </c>
      <c r="AO85" s="441">
        <v>1.6441845655068604E-2</v>
      </c>
      <c r="AP85" s="441">
        <v>4.6359918539000278E-3</v>
      </c>
      <c r="AQ85" s="441">
        <v>1.000618803733888E-3</v>
      </c>
      <c r="AR85" s="441">
        <v>1.1467483482267169E-2</v>
      </c>
      <c r="AS85" s="441">
        <v>3.3620948606797496E-3</v>
      </c>
      <c r="AT85" s="441">
        <v>4.031796211027879E-3</v>
      </c>
      <c r="AU85" s="441">
        <v>1.3006720138738349E-3</v>
      </c>
      <c r="AV85" s="441">
        <v>2.1863897239682972E-3</v>
      </c>
      <c r="AW85" s="441">
        <v>1.205023555485582E-2</v>
      </c>
      <c r="AX85" s="441">
        <v>2.0224984499099471E-3</v>
      </c>
      <c r="AY85" s="441">
        <v>1.2524135051922977E-3</v>
      </c>
      <c r="AZ85" s="441">
        <v>1.64057206034452E-3</v>
      </c>
      <c r="BA85" s="441">
        <v>1.4458733074777165E-3</v>
      </c>
      <c r="BB85" s="441">
        <v>1.5400904803157184E-3</v>
      </c>
      <c r="BC85" s="441">
        <v>1.1803588290840416E-4</v>
      </c>
      <c r="BD85" s="441">
        <v>1.8057547886254324E-3</v>
      </c>
      <c r="BE85" s="441">
        <v>0</v>
      </c>
      <c r="BF85" s="441">
        <v>9.1713135244065706E-3</v>
      </c>
      <c r="BG85" s="441">
        <v>1.6465937058176679E-2</v>
      </c>
      <c r="BH85" s="441">
        <v>6.1970831411234523E-3</v>
      </c>
      <c r="BI85" s="441">
        <v>1.2350654653635463E-2</v>
      </c>
      <c r="BJ85" s="441">
        <v>3.2286184741549094E-5</v>
      </c>
      <c r="BK85" s="441">
        <v>7.2826139729086764E-5</v>
      </c>
      <c r="BL85" s="441">
        <v>4.2012311941416166E-3</v>
      </c>
      <c r="BM85" s="441">
        <v>0</v>
      </c>
      <c r="BN85" s="441">
        <v>7.288311006807282E-5</v>
      </c>
      <c r="BO85" s="441">
        <v>5.5253452189648269E-5</v>
      </c>
      <c r="BP85" s="441">
        <v>2.3206271262746045E-6</v>
      </c>
      <c r="BQ85" s="441">
        <v>0</v>
      </c>
      <c r="BR85" s="441">
        <v>0</v>
      </c>
      <c r="BS85" s="441">
        <v>0</v>
      </c>
      <c r="BT85" s="441">
        <v>0</v>
      </c>
      <c r="BU85" s="441">
        <v>0</v>
      </c>
      <c r="BV85" s="441">
        <v>0</v>
      </c>
      <c r="BW85" s="441">
        <v>0</v>
      </c>
      <c r="BX85" s="441">
        <v>0</v>
      </c>
      <c r="BY85" s="441">
        <v>0</v>
      </c>
      <c r="BZ85" s="441">
        <v>0</v>
      </c>
      <c r="CA85" s="441">
        <v>0</v>
      </c>
      <c r="CB85" s="441">
        <v>0</v>
      </c>
      <c r="CC85" s="441">
        <v>0</v>
      </c>
      <c r="CD85" s="441">
        <v>0</v>
      </c>
      <c r="CE85" s="441">
        <v>0</v>
      </c>
      <c r="CF85" s="441">
        <v>0</v>
      </c>
      <c r="CG85" s="441">
        <v>6.6356120024949899E-5</v>
      </c>
      <c r="CH85" s="441">
        <v>4.4398620682850789E-5</v>
      </c>
      <c r="CI85" s="441">
        <v>9.8667789841507545E-4</v>
      </c>
      <c r="CJ85" s="441">
        <v>1.5748699218016512E-4</v>
      </c>
      <c r="CK85" s="441">
        <v>3.8893337034906103E-5</v>
      </c>
      <c r="CL85" s="441">
        <v>0</v>
      </c>
      <c r="CM85" s="441">
        <v>0</v>
      </c>
      <c r="CN85" s="441">
        <v>5.8070323161348396E-6</v>
      </c>
      <c r="CO85" s="441">
        <v>0</v>
      </c>
      <c r="CP85" s="441">
        <v>0</v>
      </c>
      <c r="CQ85" s="441">
        <v>0</v>
      </c>
      <c r="CR85" s="441">
        <v>1.664782494231335E-4</v>
      </c>
      <c r="CS85" s="441">
        <v>1.275219050752443E-6</v>
      </c>
      <c r="CT85" s="441">
        <v>3.9513587734982365E-5</v>
      </c>
      <c r="CU85" s="441">
        <v>7.9033334504197548E-5</v>
      </c>
      <c r="CV85" s="441">
        <v>3.3234736947057063E-5</v>
      </c>
      <c r="CW85" s="441">
        <v>7.3432358572995482E-4</v>
      </c>
      <c r="CX85" s="441">
        <v>6.0902498905658219E-4</v>
      </c>
      <c r="CY85" s="441">
        <v>4.9994095185608E-3</v>
      </c>
      <c r="CZ85" s="441">
        <v>1.5716948718885924E-3</v>
      </c>
      <c r="DA85" s="443">
        <v>2.0540804811260841E-3</v>
      </c>
    </row>
    <row r="86" spans="2:105" ht="20.100000000000001" customHeight="1" x14ac:dyDescent="0.4">
      <c r="B86" s="11">
        <v>31</v>
      </c>
      <c r="C86" s="8" t="s">
        <v>887</v>
      </c>
      <c r="D86" s="441">
        <v>0</v>
      </c>
      <c r="E86" s="441">
        <v>0</v>
      </c>
      <c r="F86" s="441">
        <v>0</v>
      </c>
      <c r="G86" s="441">
        <v>0</v>
      </c>
      <c r="H86" s="441">
        <v>0</v>
      </c>
      <c r="I86" s="441">
        <v>0</v>
      </c>
      <c r="J86" s="441">
        <v>0</v>
      </c>
      <c r="K86" s="441">
        <v>0</v>
      </c>
      <c r="L86" s="441">
        <v>0</v>
      </c>
      <c r="M86" s="441">
        <v>0</v>
      </c>
      <c r="N86" s="441">
        <v>0</v>
      </c>
      <c r="O86" s="441">
        <v>0</v>
      </c>
      <c r="P86" s="441">
        <v>0</v>
      </c>
      <c r="Q86" s="441">
        <v>0</v>
      </c>
      <c r="R86" s="441">
        <v>0</v>
      </c>
      <c r="S86" s="441">
        <v>0</v>
      </c>
      <c r="T86" s="441">
        <v>0</v>
      </c>
      <c r="U86" s="441">
        <v>0</v>
      </c>
      <c r="V86" s="441">
        <v>0</v>
      </c>
      <c r="W86" s="441">
        <v>0</v>
      </c>
      <c r="X86" s="441">
        <v>0</v>
      </c>
      <c r="Y86" s="441">
        <v>1.7316167239543199E-5</v>
      </c>
      <c r="Z86" s="441">
        <v>0</v>
      </c>
      <c r="AA86" s="441">
        <v>0</v>
      </c>
      <c r="AB86" s="441">
        <v>0</v>
      </c>
      <c r="AC86" s="441">
        <v>0</v>
      </c>
      <c r="AD86" s="441">
        <v>0</v>
      </c>
      <c r="AE86" s="441">
        <v>0</v>
      </c>
      <c r="AF86" s="441">
        <v>0</v>
      </c>
      <c r="AG86" s="441">
        <v>0</v>
      </c>
      <c r="AH86" s="441">
        <v>0</v>
      </c>
      <c r="AI86" s="441">
        <v>0.63635862626411077</v>
      </c>
      <c r="AJ86" s="441">
        <v>0.11307401971063116</v>
      </c>
      <c r="AK86" s="441">
        <v>-4.9047267676548458E-3</v>
      </c>
      <c r="AL86" s="441">
        <v>0</v>
      </c>
      <c r="AM86" s="441">
        <v>-5.2731596175466873E-4</v>
      </c>
      <c r="AN86" s="441">
        <v>-1.8435607058203845E-3</v>
      </c>
      <c r="AO86" s="441">
        <v>-1.0420888091240664E-3</v>
      </c>
      <c r="AP86" s="441">
        <v>-6.4158815835223607E-4</v>
      </c>
      <c r="AQ86" s="441">
        <v>-4.6081129119323791E-4</v>
      </c>
      <c r="AR86" s="441">
        <v>0</v>
      </c>
      <c r="AS86" s="441">
        <v>-5.5116309191471304E-6</v>
      </c>
      <c r="AT86" s="441">
        <v>-2.5198726318924244E-4</v>
      </c>
      <c r="AU86" s="441">
        <v>-4.3355733795794494E-4</v>
      </c>
      <c r="AV86" s="441">
        <v>0</v>
      </c>
      <c r="AW86" s="441">
        <v>-8.2353368616100084E-4</v>
      </c>
      <c r="AX86" s="441">
        <v>-5.9051049632407214E-5</v>
      </c>
      <c r="AY86" s="441">
        <v>0</v>
      </c>
      <c r="AZ86" s="441">
        <v>-1.2284476780357519E-4</v>
      </c>
      <c r="BA86" s="441">
        <v>-1.4033476219636661E-4</v>
      </c>
      <c r="BB86" s="441">
        <v>-1.7326017903551833E-3</v>
      </c>
      <c r="BC86" s="441">
        <v>-5.901794145420208E-5</v>
      </c>
      <c r="BD86" s="441">
        <v>-1.6876212977807779E-5</v>
      </c>
      <c r="BE86" s="441">
        <v>0</v>
      </c>
      <c r="BF86" s="441">
        <v>0</v>
      </c>
      <c r="BG86" s="441">
        <v>-4.0844111640571818E-4</v>
      </c>
      <c r="BH86" s="441">
        <v>-8.8002554912884566E-5</v>
      </c>
      <c r="BI86" s="441">
        <v>-5.8332847226273116E-5</v>
      </c>
      <c r="BJ86" s="441">
        <v>0</v>
      </c>
      <c r="BK86" s="441">
        <v>0</v>
      </c>
      <c r="BL86" s="441">
        <v>0</v>
      </c>
      <c r="BM86" s="441">
        <v>0</v>
      </c>
      <c r="BN86" s="441">
        <v>0</v>
      </c>
      <c r="BO86" s="441">
        <v>0</v>
      </c>
      <c r="BP86" s="441">
        <v>0</v>
      </c>
      <c r="BQ86" s="441">
        <v>0</v>
      </c>
      <c r="BR86" s="441">
        <v>0</v>
      </c>
      <c r="BS86" s="441">
        <v>0</v>
      </c>
      <c r="BT86" s="441">
        <v>0</v>
      </c>
      <c r="BU86" s="441">
        <v>0</v>
      </c>
      <c r="BV86" s="441">
        <v>0</v>
      </c>
      <c r="BW86" s="441">
        <v>0</v>
      </c>
      <c r="BX86" s="441">
        <v>0</v>
      </c>
      <c r="BY86" s="441">
        <v>0</v>
      </c>
      <c r="BZ86" s="441">
        <v>0</v>
      </c>
      <c r="CA86" s="441">
        <v>0</v>
      </c>
      <c r="CB86" s="441">
        <v>0</v>
      </c>
      <c r="CC86" s="441">
        <v>0</v>
      </c>
      <c r="CD86" s="441">
        <v>0</v>
      </c>
      <c r="CE86" s="441">
        <v>0</v>
      </c>
      <c r="CF86" s="441">
        <v>0</v>
      </c>
      <c r="CG86" s="441">
        <v>0</v>
      </c>
      <c r="CH86" s="441">
        <v>0</v>
      </c>
      <c r="CI86" s="441">
        <v>0</v>
      </c>
      <c r="CJ86" s="441">
        <v>0</v>
      </c>
      <c r="CK86" s="441">
        <v>0</v>
      </c>
      <c r="CL86" s="441">
        <v>0</v>
      </c>
      <c r="CM86" s="441">
        <v>0</v>
      </c>
      <c r="CN86" s="441">
        <v>0</v>
      </c>
      <c r="CO86" s="441">
        <v>0</v>
      </c>
      <c r="CP86" s="441">
        <v>0</v>
      </c>
      <c r="CQ86" s="441">
        <v>0</v>
      </c>
      <c r="CR86" s="441">
        <v>0</v>
      </c>
      <c r="CS86" s="441">
        <v>0</v>
      </c>
      <c r="CT86" s="441">
        <v>0</v>
      </c>
      <c r="CU86" s="441">
        <v>0</v>
      </c>
      <c r="CV86" s="441">
        <v>0</v>
      </c>
      <c r="CW86" s="441">
        <v>0</v>
      </c>
      <c r="CX86" s="441">
        <v>0</v>
      </c>
      <c r="CY86" s="441">
        <v>0</v>
      </c>
      <c r="CZ86" s="441">
        <v>0</v>
      </c>
      <c r="DA86" s="443">
        <v>3.9664595367673045E-3</v>
      </c>
    </row>
    <row r="87" spans="2:105" ht="20.100000000000001" customHeight="1" x14ac:dyDescent="0.4">
      <c r="B87" s="11">
        <v>32</v>
      </c>
      <c r="C87" s="8" t="s">
        <v>888</v>
      </c>
      <c r="D87" s="441">
        <v>0</v>
      </c>
      <c r="E87" s="441">
        <v>7.4719800747198001E-5</v>
      </c>
      <c r="F87" s="441">
        <v>0</v>
      </c>
      <c r="G87" s="441">
        <v>0</v>
      </c>
      <c r="H87" s="441">
        <v>0</v>
      </c>
      <c r="I87" s="441">
        <v>8.0181745289322468E-5</v>
      </c>
      <c r="J87" s="441">
        <v>0</v>
      </c>
      <c r="K87" s="441">
        <v>9.8004276550249471E-4</v>
      </c>
      <c r="L87" s="441">
        <v>0</v>
      </c>
      <c r="M87" s="441">
        <v>0</v>
      </c>
      <c r="N87" s="441">
        <v>0</v>
      </c>
      <c r="O87" s="441">
        <v>0</v>
      </c>
      <c r="P87" s="441">
        <v>0</v>
      </c>
      <c r="Q87" s="441">
        <v>0</v>
      </c>
      <c r="R87" s="441">
        <v>0</v>
      </c>
      <c r="S87" s="441">
        <v>2.671368274830368E-4</v>
      </c>
      <c r="T87" s="441">
        <v>4.5687830284939766E-4</v>
      </c>
      <c r="U87" s="441">
        <v>1.2893521005694639E-2</v>
      </c>
      <c r="V87" s="441">
        <v>0</v>
      </c>
      <c r="W87" s="441">
        <v>0</v>
      </c>
      <c r="X87" s="441">
        <v>0</v>
      </c>
      <c r="Y87" s="441">
        <v>0</v>
      </c>
      <c r="Z87" s="441">
        <v>0</v>
      </c>
      <c r="AA87" s="441">
        <v>1.4332768291506457E-3</v>
      </c>
      <c r="AB87" s="441">
        <v>1.8534518799297639E-3</v>
      </c>
      <c r="AC87" s="441">
        <v>0</v>
      </c>
      <c r="AD87" s="441">
        <v>0</v>
      </c>
      <c r="AE87" s="441">
        <v>9.3556859311912828E-3</v>
      </c>
      <c r="AF87" s="441">
        <v>0</v>
      </c>
      <c r="AG87" s="441">
        <v>1.6993075321806363E-3</v>
      </c>
      <c r="AH87" s="441">
        <v>0</v>
      </c>
      <c r="AI87" s="441">
        <v>7.2783385841959744E-2</v>
      </c>
      <c r="AJ87" s="441">
        <v>0.1034283916963724</v>
      </c>
      <c r="AK87" s="441">
        <v>0.58492122053908591</v>
      </c>
      <c r="AL87" s="441">
        <v>1.1511188875587071E-3</v>
      </c>
      <c r="AM87" s="441">
        <v>0.13877364216139848</v>
      </c>
      <c r="AN87" s="441">
        <v>8.9328896018387727E-2</v>
      </c>
      <c r="AO87" s="441">
        <v>6.3509523533838944E-2</v>
      </c>
      <c r="AP87" s="441">
        <v>4.0088911700912298E-2</v>
      </c>
      <c r="AQ87" s="441">
        <v>9.6638710781667605E-3</v>
      </c>
      <c r="AR87" s="441">
        <v>5.0629066146874923E-5</v>
      </c>
      <c r="AS87" s="441">
        <v>6.4375849135638484E-3</v>
      </c>
      <c r="AT87" s="441">
        <v>3.9470368588642245E-2</v>
      </c>
      <c r="AU87" s="441">
        <v>2.2978538911771082E-2</v>
      </c>
      <c r="AV87" s="441">
        <v>4.2816798761045822E-3</v>
      </c>
      <c r="AW87" s="441">
        <v>1.3551973453149411E-2</v>
      </c>
      <c r="AX87" s="441">
        <v>8.0161799875992801E-3</v>
      </c>
      <c r="AY87" s="441">
        <v>2.4004592182852373E-3</v>
      </c>
      <c r="AZ87" s="441">
        <v>3.4289541154978578E-2</v>
      </c>
      <c r="BA87" s="441">
        <v>1.9276893243519087E-2</v>
      </c>
      <c r="BB87" s="441">
        <v>0.12022331311964578</v>
      </c>
      <c r="BC87" s="441">
        <v>5.7247403210576014E-3</v>
      </c>
      <c r="BD87" s="441">
        <v>3.3752425955615559E-3</v>
      </c>
      <c r="BE87" s="441">
        <v>0</v>
      </c>
      <c r="BF87" s="441">
        <v>1.9805141134502081E-2</v>
      </c>
      <c r="BG87" s="441">
        <v>1.4143582761690318E-2</v>
      </c>
      <c r="BH87" s="441">
        <v>1.9803413647492992E-2</v>
      </c>
      <c r="BI87" s="441">
        <v>3.1227517548464874E-2</v>
      </c>
      <c r="BJ87" s="441">
        <v>0</v>
      </c>
      <c r="BK87" s="441">
        <v>0</v>
      </c>
      <c r="BL87" s="441">
        <v>0</v>
      </c>
      <c r="BM87" s="441">
        <v>0</v>
      </c>
      <c r="BN87" s="441">
        <v>0</v>
      </c>
      <c r="BO87" s="441">
        <v>0</v>
      </c>
      <c r="BP87" s="441">
        <v>0</v>
      </c>
      <c r="BQ87" s="441">
        <v>0</v>
      </c>
      <c r="BR87" s="441">
        <v>0</v>
      </c>
      <c r="BS87" s="441">
        <v>0</v>
      </c>
      <c r="BT87" s="441">
        <v>0</v>
      </c>
      <c r="BU87" s="441">
        <v>0</v>
      </c>
      <c r="BV87" s="441">
        <v>0</v>
      </c>
      <c r="BW87" s="441">
        <v>0</v>
      </c>
      <c r="BX87" s="441">
        <v>0</v>
      </c>
      <c r="BY87" s="441">
        <v>0</v>
      </c>
      <c r="BZ87" s="441">
        <v>0</v>
      </c>
      <c r="CA87" s="441">
        <v>4.3006215615313458E-4</v>
      </c>
      <c r="CB87" s="441">
        <v>0</v>
      </c>
      <c r="CC87" s="441">
        <v>0</v>
      </c>
      <c r="CD87" s="441">
        <v>0</v>
      </c>
      <c r="CE87" s="441">
        <v>0</v>
      </c>
      <c r="CF87" s="441">
        <v>0</v>
      </c>
      <c r="CG87" s="441">
        <v>0</v>
      </c>
      <c r="CH87" s="441">
        <v>1.973272030348924E-6</v>
      </c>
      <c r="CI87" s="441">
        <v>0</v>
      </c>
      <c r="CJ87" s="441">
        <v>0</v>
      </c>
      <c r="CK87" s="441">
        <v>0</v>
      </c>
      <c r="CL87" s="441">
        <v>0</v>
      </c>
      <c r="CM87" s="441">
        <v>0</v>
      </c>
      <c r="CN87" s="441">
        <v>0</v>
      </c>
      <c r="CO87" s="441">
        <v>0</v>
      </c>
      <c r="CP87" s="441">
        <v>0</v>
      </c>
      <c r="CQ87" s="441">
        <v>0</v>
      </c>
      <c r="CR87" s="441">
        <v>2.5939634212441735E-4</v>
      </c>
      <c r="CS87" s="441">
        <v>0</v>
      </c>
      <c r="CT87" s="441">
        <v>0</v>
      </c>
      <c r="CU87" s="441">
        <v>0</v>
      </c>
      <c r="CV87" s="441">
        <v>0</v>
      </c>
      <c r="CW87" s="441">
        <v>0</v>
      </c>
      <c r="CX87" s="441">
        <v>9.5160154540090974E-5</v>
      </c>
      <c r="CY87" s="441">
        <v>0</v>
      </c>
      <c r="CZ87" s="441">
        <v>3.4357980920355275E-3</v>
      </c>
      <c r="DA87" s="443">
        <v>7.1792203768560933E-3</v>
      </c>
    </row>
    <row r="88" spans="2:105" ht="20.100000000000001" customHeight="1" x14ac:dyDescent="0.4">
      <c r="B88" s="11">
        <v>33</v>
      </c>
      <c r="C88" s="8" t="s">
        <v>889</v>
      </c>
      <c r="D88" s="441">
        <v>0</v>
      </c>
      <c r="E88" s="441">
        <v>0</v>
      </c>
      <c r="F88" s="441">
        <v>0</v>
      </c>
      <c r="G88" s="441">
        <v>0</v>
      </c>
      <c r="H88" s="441">
        <v>0</v>
      </c>
      <c r="I88" s="441">
        <v>1.4699986636375784E-4</v>
      </c>
      <c r="J88" s="441">
        <v>0</v>
      </c>
      <c r="K88" s="441">
        <v>8.9094796863863155E-5</v>
      </c>
      <c r="L88" s="441">
        <v>0</v>
      </c>
      <c r="M88" s="441">
        <v>0</v>
      </c>
      <c r="N88" s="441">
        <v>0</v>
      </c>
      <c r="O88" s="441">
        <v>0</v>
      </c>
      <c r="P88" s="441">
        <v>0</v>
      </c>
      <c r="Q88" s="441">
        <v>0</v>
      </c>
      <c r="R88" s="441">
        <v>0</v>
      </c>
      <c r="S88" s="441">
        <v>0</v>
      </c>
      <c r="T88" s="441">
        <v>0</v>
      </c>
      <c r="U88" s="441">
        <v>3.2233802514236598E-4</v>
      </c>
      <c r="V88" s="441">
        <v>0</v>
      </c>
      <c r="W88" s="441">
        <v>0</v>
      </c>
      <c r="X88" s="441">
        <v>0</v>
      </c>
      <c r="Y88" s="441">
        <v>0</v>
      </c>
      <c r="Z88" s="441">
        <v>0</v>
      </c>
      <c r="AA88" s="441">
        <v>0</v>
      </c>
      <c r="AB88" s="441">
        <v>0</v>
      </c>
      <c r="AC88" s="441">
        <v>0</v>
      </c>
      <c r="AD88" s="441">
        <v>0</v>
      </c>
      <c r="AE88" s="441">
        <v>7.8399602775345933E-5</v>
      </c>
      <c r="AF88" s="441">
        <v>2.2402081225610638E-3</v>
      </c>
      <c r="AG88" s="441">
        <v>2.1241344152257954E-4</v>
      </c>
      <c r="AH88" s="441">
        <v>0</v>
      </c>
      <c r="AI88" s="441">
        <v>0</v>
      </c>
      <c r="AJ88" s="441">
        <v>7.8632837072761582E-3</v>
      </c>
      <c r="AK88" s="441">
        <v>0</v>
      </c>
      <c r="AL88" s="441">
        <v>0</v>
      </c>
      <c r="AM88" s="441">
        <v>8.327612452616184E-3</v>
      </c>
      <c r="AN88" s="441">
        <v>8.1643402686331322E-3</v>
      </c>
      <c r="AO88" s="441">
        <v>2.2925953800729461E-2</v>
      </c>
      <c r="AP88" s="441">
        <v>1.4619931453549017E-2</v>
      </c>
      <c r="AQ88" s="441">
        <v>4.6871091332797918E-3</v>
      </c>
      <c r="AR88" s="441">
        <v>0</v>
      </c>
      <c r="AS88" s="441">
        <v>4.7675607450622676E-4</v>
      </c>
      <c r="AT88" s="441">
        <v>1.0537649187913774E-2</v>
      </c>
      <c r="AU88" s="441">
        <v>8.6711467591588987E-4</v>
      </c>
      <c r="AV88" s="441">
        <v>2.4596884394643345E-3</v>
      </c>
      <c r="AW88" s="441">
        <v>2.4584902689806349E-3</v>
      </c>
      <c r="AX88" s="441">
        <v>6.2003602114027575E-4</v>
      </c>
      <c r="AY88" s="441">
        <v>1.3045974012419767E-3</v>
      </c>
      <c r="AZ88" s="441">
        <v>4.3590078898042805E-4</v>
      </c>
      <c r="BA88" s="441">
        <v>2.3780363339457031E-2</v>
      </c>
      <c r="BB88" s="441">
        <v>1.4149581287900665E-2</v>
      </c>
      <c r="BC88" s="441">
        <v>3.7771482530689331E-3</v>
      </c>
      <c r="BD88" s="441">
        <v>1.0969538435575057E-3</v>
      </c>
      <c r="BE88" s="441">
        <v>0</v>
      </c>
      <c r="BF88" s="441">
        <v>3.0285019893472445E-4</v>
      </c>
      <c r="BG88" s="441">
        <v>2.6182122846520398E-4</v>
      </c>
      <c r="BH88" s="441">
        <v>1.249068521344168E-3</v>
      </c>
      <c r="BI88" s="441">
        <v>9.9713815516183826E-3</v>
      </c>
      <c r="BJ88" s="441">
        <v>0</v>
      </c>
      <c r="BK88" s="441">
        <v>0</v>
      </c>
      <c r="BL88" s="441">
        <v>1.94501444173223E-5</v>
      </c>
      <c r="BM88" s="441">
        <v>0</v>
      </c>
      <c r="BN88" s="441">
        <v>0</v>
      </c>
      <c r="BO88" s="441">
        <v>0</v>
      </c>
      <c r="BP88" s="441">
        <v>0</v>
      </c>
      <c r="BQ88" s="441">
        <v>0</v>
      </c>
      <c r="BR88" s="441">
        <v>0</v>
      </c>
      <c r="BS88" s="441">
        <v>0</v>
      </c>
      <c r="BT88" s="441">
        <v>0</v>
      </c>
      <c r="BU88" s="441">
        <v>0</v>
      </c>
      <c r="BV88" s="441">
        <v>0</v>
      </c>
      <c r="BW88" s="441">
        <v>0</v>
      </c>
      <c r="BX88" s="441">
        <v>0</v>
      </c>
      <c r="BY88" s="441">
        <v>0</v>
      </c>
      <c r="BZ88" s="441">
        <v>0</v>
      </c>
      <c r="CA88" s="441">
        <v>0</v>
      </c>
      <c r="CB88" s="441">
        <v>0</v>
      </c>
      <c r="CC88" s="441">
        <v>0</v>
      </c>
      <c r="CD88" s="441">
        <v>0</v>
      </c>
      <c r="CE88" s="441">
        <v>0</v>
      </c>
      <c r="CF88" s="441">
        <v>0</v>
      </c>
      <c r="CG88" s="441">
        <v>0</v>
      </c>
      <c r="CH88" s="441">
        <v>1.973272030348924E-6</v>
      </c>
      <c r="CI88" s="441">
        <v>0</v>
      </c>
      <c r="CJ88" s="441">
        <v>0</v>
      </c>
      <c r="CK88" s="441">
        <v>0</v>
      </c>
      <c r="CL88" s="441">
        <v>0</v>
      </c>
      <c r="CM88" s="441">
        <v>0</v>
      </c>
      <c r="CN88" s="441">
        <v>5.8070323161348396E-6</v>
      </c>
      <c r="CO88" s="441">
        <v>0</v>
      </c>
      <c r="CP88" s="441">
        <v>0</v>
      </c>
      <c r="CQ88" s="441">
        <v>0</v>
      </c>
      <c r="CR88" s="441">
        <v>0</v>
      </c>
      <c r="CS88" s="441">
        <v>0</v>
      </c>
      <c r="CT88" s="441">
        <v>1.9756793867491183E-5</v>
      </c>
      <c r="CU88" s="441">
        <v>2.414907443183814E-5</v>
      </c>
      <c r="CV88" s="441">
        <v>0</v>
      </c>
      <c r="CW88" s="441">
        <v>0</v>
      </c>
      <c r="CX88" s="441">
        <v>1.9032030908018193E-5</v>
      </c>
      <c r="CY88" s="441">
        <v>3.9365429280006297E-5</v>
      </c>
      <c r="CZ88" s="441">
        <v>8.4067400124273543E-4</v>
      </c>
      <c r="DA88" s="443">
        <v>1.0980876827736202E-3</v>
      </c>
    </row>
    <row r="89" spans="2:105" ht="20.100000000000001" customHeight="1" x14ac:dyDescent="0.4">
      <c r="B89" s="11">
        <v>34</v>
      </c>
      <c r="C89" s="8" t="s">
        <v>198</v>
      </c>
      <c r="D89" s="441">
        <v>0</v>
      </c>
      <c r="E89" s="441">
        <v>0</v>
      </c>
      <c r="F89" s="441">
        <v>0</v>
      </c>
      <c r="G89" s="441">
        <v>0</v>
      </c>
      <c r="H89" s="441">
        <v>0</v>
      </c>
      <c r="I89" s="441">
        <v>0</v>
      </c>
      <c r="J89" s="441">
        <v>0</v>
      </c>
      <c r="K89" s="441">
        <v>0</v>
      </c>
      <c r="L89" s="441">
        <v>0</v>
      </c>
      <c r="M89" s="441">
        <v>0</v>
      </c>
      <c r="N89" s="441">
        <v>0</v>
      </c>
      <c r="O89" s="441">
        <v>0</v>
      </c>
      <c r="P89" s="441">
        <v>0</v>
      </c>
      <c r="Q89" s="441">
        <v>0</v>
      </c>
      <c r="R89" s="441">
        <v>0</v>
      </c>
      <c r="S89" s="441">
        <v>0</v>
      </c>
      <c r="T89" s="441">
        <v>4.5687830284939771E-5</v>
      </c>
      <c r="U89" s="441">
        <v>1.7943483399591707E-2</v>
      </c>
      <c r="V89" s="441">
        <v>0</v>
      </c>
      <c r="W89" s="441">
        <v>0</v>
      </c>
      <c r="X89" s="441">
        <v>0</v>
      </c>
      <c r="Y89" s="441">
        <v>8.6580836197715997E-5</v>
      </c>
      <c r="Z89" s="441">
        <v>0</v>
      </c>
      <c r="AA89" s="441">
        <v>5.5126031890409449E-5</v>
      </c>
      <c r="AB89" s="441">
        <v>0</v>
      </c>
      <c r="AC89" s="441">
        <v>0</v>
      </c>
      <c r="AD89" s="441">
        <v>0</v>
      </c>
      <c r="AE89" s="441">
        <v>1.9207902679959756E-3</v>
      </c>
      <c r="AF89" s="441">
        <v>1.1562364503540975E-3</v>
      </c>
      <c r="AG89" s="441">
        <v>1.7842729087896682E-3</v>
      </c>
      <c r="AH89" s="441">
        <v>0</v>
      </c>
      <c r="AI89" s="441">
        <v>0</v>
      </c>
      <c r="AJ89" s="441">
        <v>8.9117215349129798E-4</v>
      </c>
      <c r="AK89" s="441">
        <v>0</v>
      </c>
      <c r="AL89" s="441">
        <v>3.8370629585290233E-4</v>
      </c>
      <c r="AM89" s="441">
        <v>0.10256792924016754</v>
      </c>
      <c r="AN89" s="441">
        <v>8.3391194004836355E-2</v>
      </c>
      <c r="AO89" s="441">
        <v>1.893128003242054E-2</v>
      </c>
      <c r="AP89" s="441">
        <v>9.1850588605394308E-3</v>
      </c>
      <c r="AQ89" s="441">
        <v>2.7122035995944859E-3</v>
      </c>
      <c r="AR89" s="441">
        <v>2.2783079766093713E-4</v>
      </c>
      <c r="AS89" s="441">
        <v>4.6848862812750606E-3</v>
      </c>
      <c r="AT89" s="441">
        <v>1.3424048748081461E-2</v>
      </c>
      <c r="AU89" s="441">
        <v>2.1244309559939303E-2</v>
      </c>
      <c r="AV89" s="441">
        <v>0</v>
      </c>
      <c r="AW89" s="441">
        <v>1.0209395550495937E-2</v>
      </c>
      <c r="AX89" s="441">
        <v>1.96344740027754E-3</v>
      </c>
      <c r="AY89" s="441">
        <v>8.8712623284454423E-4</v>
      </c>
      <c r="AZ89" s="441">
        <v>4.9653062599316032E-3</v>
      </c>
      <c r="BA89" s="441">
        <v>6.1151935769204599E-3</v>
      </c>
      <c r="BB89" s="441">
        <v>3.8502262007892966E-2</v>
      </c>
      <c r="BC89" s="441">
        <v>5.016525023607177E-3</v>
      </c>
      <c r="BD89" s="441">
        <v>2.8858324192051303E-3</v>
      </c>
      <c r="BE89" s="441">
        <v>0</v>
      </c>
      <c r="BF89" s="441">
        <v>2.6373204823898917E-4</v>
      </c>
      <c r="BG89" s="441">
        <v>6.8597161857883438E-4</v>
      </c>
      <c r="BH89" s="441">
        <v>3.08008942195096E-4</v>
      </c>
      <c r="BI89" s="441">
        <v>8.8383101857989569E-5</v>
      </c>
      <c r="BJ89" s="441">
        <v>0</v>
      </c>
      <c r="BK89" s="441">
        <v>0</v>
      </c>
      <c r="BL89" s="441">
        <v>0</v>
      </c>
      <c r="BM89" s="441">
        <v>0</v>
      </c>
      <c r="BN89" s="441">
        <v>0</v>
      </c>
      <c r="BO89" s="441">
        <v>0</v>
      </c>
      <c r="BP89" s="441">
        <v>0</v>
      </c>
      <c r="BQ89" s="441">
        <v>0</v>
      </c>
      <c r="BR89" s="441">
        <v>0</v>
      </c>
      <c r="BS89" s="441">
        <v>0</v>
      </c>
      <c r="BT89" s="441">
        <v>0</v>
      </c>
      <c r="BU89" s="441">
        <v>0</v>
      </c>
      <c r="BV89" s="441">
        <v>0</v>
      </c>
      <c r="BW89" s="441">
        <v>0</v>
      </c>
      <c r="BX89" s="441">
        <v>0</v>
      </c>
      <c r="BY89" s="441">
        <v>0</v>
      </c>
      <c r="BZ89" s="441">
        <v>0</v>
      </c>
      <c r="CA89" s="441">
        <v>0</v>
      </c>
      <c r="CB89" s="441">
        <v>0</v>
      </c>
      <c r="CC89" s="441">
        <v>0</v>
      </c>
      <c r="CD89" s="441">
        <v>0</v>
      </c>
      <c r="CE89" s="441">
        <v>0</v>
      </c>
      <c r="CF89" s="441">
        <v>0</v>
      </c>
      <c r="CG89" s="441">
        <v>0</v>
      </c>
      <c r="CH89" s="441">
        <v>3.2558988500757244E-5</v>
      </c>
      <c r="CI89" s="441">
        <v>0</v>
      </c>
      <c r="CJ89" s="441">
        <v>0</v>
      </c>
      <c r="CK89" s="441">
        <v>0</v>
      </c>
      <c r="CL89" s="441">
        <v>0</v>
      </c>
      <c r="CM89" s="441">
        <v>0</v>
      </c>
      <c r="CN89" s="441">
        <v>0</v>
      </c>
      <c r="CO89" s="441">
        <v>0</v>
      </c>
      <c r="CP89" s="441">
        <v>0</v>
      </c>
      <c r="CQ89" s="441">
        <v>0</v>
      </c>
      <c r="CR89" s="441">
        <v>4.3748935313521134E-4</v>
      </c>
      <c r="CS89" s="441">
        <v>0</v>
      </c>
      <c r="CT89" s="441">
        <v>0</v>
      </c>
      <c r="CU89" s="441">
        <v>0</v>
      </c>
      <c r="CV89" s="441">
        <v>0</v>
      </c>
      <c r="CW89" s="441">
        <v>0</v>
      </c>
      <c r="CX89" s="441">
        <v>0</v>
      </c>
      <c r="CY89" s="441">
        <v>0</v>
      </c>
      <c r="CZ89" s="441">
        <v>6.4573510240384033E-4</v>
      </c>
      <c r="DA89" s="443">
        <v>1.3946433038994198E-3</v>
      </c>
    </row>
    <row r="90" spans="2:105" ht="20.100000000000001" customHeight="1" x14ac:dyDescent="0.4">
      <c r="B90" s="11">
        <v>35</v>
      </c>
      <c r="C90" s="8" t="s">
        <v>890</v>
      </c>
      <c r="D90" s="441">
        <v>0</v>
      </c>
      <c r="E90" s="441">
        <v>0</v>
      </c>
      <c r="F90" s="441">
        <v>0</v>
      </c>
      <c r="G90" s="441">
        <v>0</v>
      </c>
      <c r="H90" s="441">
        <v>0</v>
      </c>
      <c r="I90" s="441">
        <v>0</v>
      </c>
      <c r="J90" s="441">
        <v>0</v>
      </c>
      <c r="K90" s="441">
        <v>4.4547398431931578E-5</v>
      </c>
      <c r="L90" s="441">
        <v>4.5453561611220536E-4</v>
      </c>
      <c r="M90" s="441">
        <v>4.0637147699990912E-4</v>
      </c>
      <c r="N90" s="441">
        <v>0</v>
      </c>
      <c r="O90" s="441">
        <v>2.6899887954185712E-3</v>
      </c>
      <c r="P90" s="441">
        <v>3.1123256772290541E-3</v>
      </c>
      <c r="Q90" s="441">
        <v>0</v>
      </c>
      <c r="R90" s="441">
        <v>0</v>
      </c>
      <c r="S90" s="441">
        <v>0</v>
      </c>
      <c r="T90" s="441">
        <v>8.8329805217550223E-4</v>
      </c>
      <c r="U90" s="441">
        <v>7.6823895992263885E-3</v>
      </c>
      <c r="V90" s="441">
        <v>1.179015875448763E-5</v>
      </c>
      <c r="W90" s="441">
        <v>2.7621257319633189E-4</v>
      </c>
      <c r="X90" s="441">
        <v>1.9328090650220576E-3</v>
      </c>
      <c r="Y90" s="441">
        <v>7.013047732014996E-3</v>
      </c>
      <c r="Z90" s="441">
        <v>1.2424906968509073E-5</v>
      </c>
      <c r="AA90" s="441">
        <v>2.4668899270958227E-3</v>
      </c>
      <c r="AB90" s="441">
        <v>2.6756598567407117E-3</v>
      </c>
      <c r="AC90" s="441">
        <v>1.3717421124828531E-3</v>
      </c>
      <c r="AD90" s="441">
        <v>2.6005547850208046E-3</v>
      </c>
      <c r="AE90" s="441">
        <v>3.9199801387672966E-5</v>
      </c>
      <c r="AF90" s="441">
        <v>3.3458592282121696E-2</v>
      </c>
      <c r="AG90" s="441">
        <v>9.2187433620799526E-3</v>
      </c>
      <c r="AH90" s="441">
        <v>0</v>
      </c>
      <c r="AI90" s="441">
        <v>8.1748123926481803E-4</v>
      </c>
      <c r="AJ90" s="441">
        <v>2.8832040260012583E-3</v>
      </c>
      <c r="AK90" s="441">
        <v>-2.1702330830331178E-4</v>
      </c>
      <c r="AL90" s="441">
        <v>0.46403904595266598</v>
      </c>
      <c r="AM90" s="441">
        <v>0.10109542429036206</v>
      </c>
      <c r="AN90" s="441">
        <v>6.8187803768525387E-2</v>
      </c>
      <c r="AO90" s="441">
        <v>4.8457129624269089E-2</v>
      </c>
      <c r="AP90" s="441">
        <v>2.4148550424689968E-2</v>
      </c>
      <c r="AQ90" s="441">
        <v>1.9327742156333521E-2</v>
      </c>
      <c r="AR90" s="441">
        <v>3.1465964610282761E-2</v>
      </c>
      <c r="AS90" s="441">
        <v>6.8093444190603217E-2</v>
      </c>
      <c r="AT90" s="441">
        <v>7.4565321970998563E-2</v>
      </c>
      <c r="AU90" s="441">
        <v>4.8558421851289835E-2</v>
      </c>
      <c r="AV90" s="441">
        <v>2.405028696365127E-2</v>
      </c>
      <c r="AW90" s="441">
        <v>0.15311671167843433</v>
      </c>
      <c r="AX90" s="441">
        <v>4.6842245120907025E-2</v>
      </c>
      <c r="AY90" s="441">
        <v>1.7064134008245056E-2</v>
      </c>
      <c r="AZ90" s="441">
        <v>6.2373440168653977E-3</v>
      </c>
      <c r="BA90" s="441">
        <v>5.0312138531673128E-2</v>
      </c>
      <c r="BB90" s="441">
        <v>1.9251131003946483E-2</v>
      </c>
      <c r="BC90" s="441">
        <v>1.9475920679886685E-3</v>
      </c>
      <c r="BD90" s="441">
        <v>3.4815627373217452E-2</v>
      </c>
      <c r="BE90" s="441">
        <v>0</v>
      </c>
      <c r="BF90" s="441">
        <v>6.8810088949627177E-3</v>
      </c>
      <c r="BG90" s="441">
        <v>9.1977797559826147E-3</v>
      </c>
      <c r="BH90" s="441">
        <v>3.9899222880664274E-3</v>
      </c>
      <c r="BI90" s="441">
        <v>2.0130135279175704E-2</v>
      </c>
      <c r="BJ90" s="441">
        <v>2.7120395182901239E-4</v>
      </c>
      <c r="BK90" s="441">
        <v>0</v>
      </c>
      <c r="BL90" s="441">
        <v>2.8202709405117333E-4</v>
      </c>
      <c r="BM90" s="441">
        <v>1.2802458071949814E-5</v>
      </c>
      <c r="BN90" s="441">
        <v>1.5487660889465474E-5</v>
      </c>
      <c r="BO90" s="441">
        <v>1.036002228555905E-5</v>
      </c>
      <c r="BP90" s="441">
        <v>0</v>
      </c>
      <c r="BQ90" s="441">
        <v>0</v>
      </c>
      <c r="BR90" s="441">
        <v>0</v>
      </c>
      <c r="BS90" s="441">
        <v>0</v>
      </c>
      <c r="BT90" s="441">
        <v>0</v>
      </c>
      <c r="BU90" s="441">
        <v>0</v>
      </c>
      <c r="BV90" s="441">
        <v>0</v>
      </c>
      <c r="BW90" s="441">
        <v>8.7221979938944616E-5</v>
      </c>
      <c r="BX90" s="441">
        <v>0</v>
      </c>
      <c r="BY90" s="441">
        <v>0</v>
      </c>
      <c r="BZ90" s="441">
        <v>0</v>
      </c>
      <c r="CA90" s="441">
        <v>8.1143803047761239E-6</v>
      </c>
      <c r="CB90" s="441">
        <v>0</v>
      </c>
      <c r="CC90" s="441">
        <v>0</v>
      </c>
      <c r="CD90" s="441">
        <v>0</v>
      </c>
      <c r="CE90" s="441">
        <v>0</v>
      </c>
      <c r="CF90" s="441">
        <v>0</v>
      </c>
      <c r="CG90" s="441">
        <v>6.6356120024949896E-4</v>
      </c>
      <c r="CH90" s="441">
        <v>2.2988619153564962E-4</v>
      </c>
      <c r="CI90" s="441">
        <v>0</v>
      </c>
      <c r="CJ90" s="441">
        <v>1.9383014422174168E-4</v>
      </c>
      <c r="CK90" s="441">
        <v>1.6657077447363234E-3</v>
      </c>
      <c r="CL90" s="441">
        <v>0</v>
      </c>
      <c r="CM90" s="441">
        <v>1.3240385824842937E-4</v>
      </c>
      <c r="CN90" s="441">
        <v>3.7165006823262973E-4</v>
      </c>
      <c r="CO90" s="441">
        <v>2.3414687895983693E-4</v>
      </c>
      <c r="CP90" s="441">
        <v>0</v>
      </c>
      <c r="CQ90" s="441">
        <v>0</v>
      </c>
      <c r="CR90" s="441">
        <v>2.0403264522323573E-3</v>
      </c>
      <c r="CS90" s="441">
        <v>3.5706133421068403E-5</v>
      </c>
      <c r="CT90" s="441">
        <v>6.4209580069346343E-4</v>
      </c>
      <c r="CU90" s="441">
        <v>3.3150093083705081E-4</v>
      </c>
      <c r="CV90" s="441">
        <v>6.4253824764310319E-4</v>
      </c>
      <c r="CW90" s="441">
        <v>0</v>
      </c>
      <c r="CX90" s="441">
        <v>3.9967264906838211E-4</v>
      </c>
      <c r="CY90" s="441">
        <v>9.4477030272015119E-4</v>
      </c>
      <c r="CZ90" s="441">
        <v>3.8013085273584562E-3</v>
      </c>
      <c r="DA90" s="443">
        <v>8.0075638545912924E-3</v>
      </c>
    </row>
    <row r="91" spans="2:105" ht="20.100000000000001" customHeight="1" x14ac:dyDescent="0.4">
      <c r="B91" s="11">
        <v>36</v>
      </c>
      <c r="C91" s="8" t="s">
        <v>891</v>
      </c>
      <c r="D91" s="441">
        <v>0</v>
      </c>
      <c r="E91" s="441">
        <v>0</v>
      </c>
      <c r="F91" s="441">
        <v>0</v>
      </c>
      <c r="G91" s="441">
        <v>0</v>
      </c>
      <c r="H91" s="441">
        <v>6.2589973086311568E-5</v>
      </c>
      <c r="I91" s="441">
        <v>2.1381798743819324E-4</v>
      </c>
      <c r="J91" s="441">
        <v>0</v>
      </c>
      <c r="K91" s="441">
        <v>0</v>
      </c>
      <c r="L91" s="441">
        <v>0</v>
      </c>
      <c r="M91" s="441">
        <v>0</v>
      </c>
      <c r="N91" s="441">
        <v>0</v>
      </c>
      <c r="O91" s="441">
        <v>0</v>
      </c>
      <c r="P91" s="441">
        <v>0</v>
      </c>
      <c r="Q91" s="441">
        <v>0</v>
      </c>
      <c r="R91" s="441">
        <v>0</v>
      </c>
      <c r="S91" s="441">
        <v>0</v>
      </c>
      <c r="T91" s="441">
        <v>4.5687830284939771E-5</v>
      </c>
      <c r="U91" s="441">
        <v>6.4467605028473195E-4</v>
      </c>
      <c r="V91" s="441">
        <v>0</v>
      </c>
      <c r="W91" s="441">
        <v>0</v>
      </c>
      <c r="X91" s="441">
        <v>0</v>
      </c>
      <c r="Y91" s="441">
        <v>0</v>
      </c>
      <c r="Z91" s="441">
        <v>0</v>
      </c>
      <c r="AA91" s="441">
        <v>0</v>
      </c>
      <c r="AB91" s="441">
        <v>0</v>
      </c>
      <c r="AC91" s="441">
        <v>0</v>
      </c>
      <c r="AD91" s="441">
        <v>0</v>
      </c>
      <c r="AE91" s="441">
        <v>1.1759940416301891E-4</v>
      </c>
      <c r="AF91" s="441">
        <v>0</v>
      </c>
      <c r="AG91" s="441">
        <v>0</v>
      </c>
      <c r="AH91" s="441">
        <v>0</v>
      </c>
      <c r="AI91" s="441">
        <v>0</v>
      </c>
      <c r="AJ91" s="441">
        <v>5.2421891381841059E-5</v>
      </c>
      <c r="AK91" s="441">
        <v>0</v>
      </c>
      <c r="AL91" s="441">
        <v>0</v>
      </c>
      <c r="AM91" s="441">
        <v>1.0904496114775791E-2</v>
      </c>
      <c r="AN91" s="441">
        <v>1.3647137692436612E-3</v>
      </c>
      <c r="AO91" s="441">
        <v>8.1051351820760726E-4</v>
      </c>
      <c r="AP91" s="441">
        <v>8.2785568819643366E-5</v>
      </c>
      <c r="AQ91" s="441">
        <v>0</v>
      </c>
      <c r="AR91" s="441">
        <v>0</v>
      </c>
      <c r="AS91" s="441">
        <v>4.9604678272324172E-5</v>
      </c>
      <c r="AT91" s="441">
        <v>0</v>
      </c>
      <c r="AU91" s="441">
        <v>0</v>
      </c>
      <c r="AV91" s="441">
        <v>0</v>
      </c>
      <c r="AW91" s="441">
        <v>0</v>
      </c>
      <c r="AX91" s="441">
        <v>8.8576574448610818E-5</v>
      </c>
      <c r="AY91" s="441">
        <v>0</v>
      </c>
      <c r="AZ91" s="441">
        <v>0</v>
      </c>
      <c r="BA91" s="441">
        <v>0</v>
      </c>
      <c r="BB91" s="441">
        <v>9.6255655019732416E-3</v>
      </c>
      <c r="BC91" s="441">
        <v>7.6723323890462696E-4</v>
      </c>
      <c r="BD91" s="441">
        <v>1.1796472871487638E-2</v>
      </c>
      <c r="BE91" s="441">
        <v>0</v>
      </c>
      <c r="BF91" s="441">
        <v>7.5253226931963443E-2</v>
      </c>
      <c r="BG91" s="441">
        <v>9.8478818662617165E-2</v>
      </c>
      <c r="BH91" s="441">
        <v>2.6255988077073206E-2</v>
      </c>
      <c r="BI91" s="441">
        <v>6.4190879217420657E-2</v>
      </c>
      <c r="BJ91" s="441">
        <v>0</v>
      </c>
      <c r="BK91" s="441">
        <v>0</v>
      </c>
      <c r="BL91" s="441">
        <v>0</v>
      </c>
      <c r="BM91" s="441">
        <v>0</v>
      </c>
      <c r="BN91" s="441">
        <v>0</v>
      </c>
      <c r="BO91" s="441">
        <v>0</v>
      </c>
      <c r="BP91" s="441">
        <v>0</v>
      </c>
      <c r="BQ91" s="441">
        <v>0</v>
      </c>
      <c r="BR91" s="441">
        <v>9.4414441632992188E-5</v>
      </c>
      <c r="BS91" s="441">
        <v>6.2402561001103487E-6</v>
      </c>
      <c r="BT91" s="441">
        <v>2.6729034413631807E-5</v>
      </c>
      <c r="BU91" s="441">
        <v>0</v>
      </c>
      <c r="BV91" s="441">
        <v>0</v>
      </c>
      <c r="BW91" s="441">
        <v>4.7972088966419539E-4</v>
      </c>
      <c r="BX91" s="441">
        <v>0</v>
      </c>
      <c r="BY91" s="441">
        <v>0</v>
      </c>
      <c r="BZ91" s="441">
        <v>0</v>
      </c>
      <c r="CA91" s="441">
        <v>0</v>
      </c>
      <c r="CB91" s="441">
        <v>0</v>
      </c>
      <c r="CC91" s="441">
        <v>0</v>
      </c>
      <c r="CD91" s="441">
        <v>0</v>
      </c>
      <c r="CE91" s="441">
        <v>0</v>
      </c>
      <c r="CF91" s="441">
        <v>0</v>
      </c>
      <c r="CG91" s="441">
        <v>0</v>
      </c>
      <c r="CH91" s="441">
        <v>2.9599080455233856E-6</v>
      </c>
      <c r="CI91" s="441">
        <v>0</v>
      </c>
      <c r="CJ91" s="441">
        <v>0</v>
      </c>
      <c r="CK91" s="441">
        <v>0</v>
      </c>
      <c r="CL91" s="441">
        <v>0</v>
      </c>
      <c r="CM91" s="441">
        <v>0</v>
      </c>
      <c r="CN91" s="441">
        <v>0</v>
      </c>
      <c r="CO91" s="441">
        <v>0</v>
      </c>
      <c r="CP91" s="441">
        <v>1.0244627058987099E-4</v>
      </c>
      <c r="CQ91" s="441">
        <v>0</v>
      </c>
      <c r="CR91" s="441">
        <v>1.664782494231335E-4</v>
      </c>
      <c r="CS91" s="441">
        <v>0</v>
      </c>
      <c r="CT91" s="441">
        <v>0</v>
      </c>
      <c r="CU91" s="441">
        <v>0</v>
      </c>
      <c r="CV91" s="441">
        <v>0</v>
      </c>
      <c r="CW91" s="441">
        <v>0</v>
      </c>
      <c r="CX91" s="441">
        <v>0</v>
      </c>
      <c r="CY91" s="441">
        <v>0</v>
      </c>
      <c r="CZ91" s="441">
        <v>4.7516356591980702E-4</v>
      </c>
      <c r="DA91" s="443">
        <v>8.6723408316676433E-3</v>
      </c>
    </row>
    <row r="92" spans="2:105" ht="20.100000000000001" customHeight="1" x14ac:dyDescent="0.4">
      <c r="B92" s="11">
        <v>37</v>
      </c>
      <c r="C92" s="8" t="s">
        <v>217</v>
      </c>
      <c r="D92" s="441">
        <v>2.7356134788586177E-3</v>
      </c>
      <c r="E92" s="441">
        <v>1.4694894146948941E-3</v>
      </c>
      <c r="F92" s="441">
        <v>8.3605587425719652E-4</v>
      </c>
      <c r="G92" s="441">
        <v>4.6524611519493813E-5</v>
      </c>
      <c r="H92" s="441">
        <v>6.2589973086311576E-4</v>
      </c>
      <c r="I92" s="441">
        <v>1.3229987972738207E-3</v>
      </c>
      <c r="J92" s="441">
        <v>0</v>
      </c>
      <c r="K92" s="441">
        <v>2.3565573770491802E-2</v>
      </c>
      <c r="L92" s="441">
        <v>3.0627042704703361E-3</v>
      </c>
      <c r="M92" s="441">
        <v>5.9512033408013008E-3</v>
      </c>
      <c r="N92" s="441">
        <v>1.3809865768104734E-5</v>
      </c>
      <c r="O92" s="441">
        <v>2.5877247585679476E-3</v>
      </c>
      <c r="P92" s="441">
        <v>4.354002646019043E-2</v>
      </c>
      <c r="Q92" s="441">
        <v>1.3124561242865427E-3</v>
      </c>
      <c r="R92" s="441">
        <v>0</v>
      </c>
      <c r="S92" s="441">
        <v>4.2207618742319819E-3</v>
      </c>
      <c r="T92" s="441">
        <v>7.568950550538355E-3</v>
      </c>
      <c r="U92" s="441">
        <v>3.803588696679918E-2</v>
      </c>
      <c r="V92" s="441">
        <v>1.1318552404308124E-3</v>
      </c>
      <c r="W92" s="441">
        <v>1.1048502927853276E-3</v>
      </c>
      <c r="X92" s="441">
        <v>6.0492497454888827E-4</v>
      </c>
      <c r="Y92" s="441">
        <v>7.0303638992545393E-3</v>
      </c>
      <c r="Z92" s="441">
        <v>4.0173865864846005E-4</v>
      </c>
      <c r="AA92" s="441">
        <v>1.8605035763013188E-3</v>
      </c>
      <c r="AB92" s="441">
        <v>1.7154881685665709E-2</v>
      </c>
      <c r="AC92" s="441">
        <v>1.646090534979424E-2</v>
      </c>
      <c r="AD92" s="441">
        <v>1.1615811373092927E-2</v>
      </c>
      <c r="AE92" s="441">
        <v>6.9252982451555581E-3</v>
      </c>
      <c r="AF92" s="441">
        <v>1.8933371874548344E-2</v>
      </c>
      <c r="AG92" s="441">
        <v>1.1555291218828328E-2</v>
      </c>
      <c r="AH92" s="441">
        <v>0</v>
      </c>
      <c r="AI92" s="441">
        <v>4.5925912318248201E-5</v>
      </c>
      <c r="AJ92" s="441">
        <v>1.483539526106102E-2</v>
      </c>
      <c r="AK92" s="441">
        <v>4.3404661660662356E-5</v>
      </c>
      <c r="AL92" s="441">
        <v>2.8854713448138256E-3</v>
      </c>
      <c r="AM92" s="441">
        <v>5.4801062591409724E-2</v>
      </c>
      <c r="AN92" s="441">
        <v>5.2721047717097229E-2</v>
      </c>
      <c r="AO92" s="441">
        <v>2.4373299368957331E-2</v>
      </c>
      <c r="AP92" s="441">
        <v>3.2203586270841265E-2</v>
      </c>
      <c r="AQ92" s="441">
        <v>2.334338340816031E-2</v>
      </c>
      <c r="AR92" s="441">
        <v>1.1619370680707794E-2</v>
      </c>
      <c r="AS92" s="441">
        <v>2.9332899751701027E-2</v>
      </c>
      <c r="AT92" s="441">
        <v>2.8337113142281174E-2</v>
      </c>
      <c r="AU92" s="441">
        <v>2.6446997615434641E-2</v>
      </c>
      <c r="AV92" s="441">
        <v>2.2774892958003098E-2</v>
      </c>
      <c r="AW92" s="441">
        <v>1.6022574511632415E-2</v>
      </c>
      <c r="AX92" s="441">
        <v>2.9702677965100829E-2</v>
      </c>
      <c r="AY92" s="441">
        <v>3.1519073214006155E-2</v>
      </c>
      <c r="AZ92" s="441">
        <v>3.8280014741372136E-3</v>
      </c>
      <c r="BA92" s="441">
        <v>1.1481935088793631E-2</v>
      </c>
      <c r="BB92" s="441">
        <v>3.5422081047261529E-2</v>
      </c>
      <c r="BC92" s="441">
        <v>1.7705382436260624E-3</v>
      </c>
      <c r="BD92" s="441">
        <v>2.6428149523246982E-2</v>
      </c>
      <c r="BE92" s="441">
        <v>1.9394879751745539E-4</v>
      </c>
      <c r="BF92" s="441">
        <v>1.9145180075990163E-2</v>
      </c>
      <c r="BG92" s="441">
        <v>7.4187045085615536E-2</v>
      </c>
      <c r="BH92" s="441">
        <v>7.143820304460452E-3</v>
      </c>
      <c r="BI92" s="441">
        <v>5.7342956485463628E-3</v>
      </c>
      <c r="BJ92" s="441">
        <v>2.7766118877732218E-4</v>
      </c>
      <c r="BK92" s="441">
        <v>1.3351458950332572E-3</v>
      </c>
      <c r="BL92" s="441">
        <v>8.071809933188754E-4</v>
      </c>
      <c r="BM92" s="441">
        <v>1.664319549353476E-4</v>
      </c>
      <c r="BN92" s="441">
        <v>3.8272743174496741E-3</v>
      </c>
      <c r="BO92" s="441">
        <v>1.8498395347659325E-3</v>
      </c>
      <c r="BP92" s="441">
        <v>1.1139010206118102E-4</v>
      </c>
      <c r="BQ92" s="441">
        <v>3.9107871241244727E-5</v>
      </c>
      <c r="BR92" s="441">
        <v>2.6908115865402769E-4</v>
      </c>
      <c r="BS92" s="441">
        <v>3.7233528063991745E-4</v>
      </c>
      <c r="BT92" s="441">
        <v>2.9401937854994987E-4</v>
      </c>
      <c r="BU92" s="441">
        <v>1.3091257458296324E-3</v>
      </c>
      <c r="BV92" s="441">
        <v>0</v>
      </c>
      <c r="BW92" s="441">
        <v>1.9843000436109899E-3</v>
      </c>
      <c r="BX92" s="441">
        <v>7.3597056117755293E-5</v>
      </c>
      <c r="BY92" s="441">
        <v>6.93000693000693E-4</v>
      </c>
      <c r="BZ92" s="441">
        <v>2.6261937244201911E-3</v>
      </c>
      <c r="CA92" s="441">
        <v>1.2415001866307471E-3</v>
      </c>
      <c r="CB92" s="441">
        <v>0</v>
      </c>
      <c r="CC92" s="441">
        <v>6.2095306532113819E-4</v>
      </c>
      <c r="CD92" s="441">
        <v>5.7518866188109703E-5</v>
      </c>
      <c r="CE92" s="441">
        <v>2.1869733575186857E-4</v>
      </c>
      <c r="CF92" s="441">
        <v>3.638789496027655E-4</v>
      </c>
      <c r="CG92" s="441">
        <v>4.1140794415468941E-4</v>
      </c>
      <c r="CH92" s="441">
        <v>4.8394496544307353E-3</v>
      </c>
      <c r="CI92" s="441">
        <v>1.5014663671533758E-4</v>
      </c>
      <c r="CJ92" s="441">
        <v>2.1200172024252997E-4</v>
      </c>
      <c r="CK92" s="441">
        <v>2.4140691952700337E-4</v>
      </c>
      <c r="CL92" s="441">
        <v>2.1929824561403507E-5</v>
      </c>
      <c r="CM92" s="441">
        <v>5.6271639755582474E-4</v>
      </c>
      <c r="CN92" s="441">
        <v>5.342469730844052E-4</v>
      </c>
      <c r="CO92" s="441">
        <v>2.6720290893063742E-3</v>
      </c>
      <c r="CP92" s="441">
        <v>7.5737064328940335E-4</v>
      </c>
      <c r="CQ92" s="441">
        <v>1.4088475626937166E-5</v>
      </c>
      <c r="CR92" s="441">
        <v>4.6342898734765305E-3</v>
      </c>
      <c r="CS92" s="441">
        <v>2.308146481861922E-4</v>
      </c>
      <c r="CT92" s="441">
        <v>9.3844770870583124E-4</v>
      </c>
      <c r="CU92" s="441">
        <v>2.6256630018616743E-3</v>
      </c>
      <c r="CV92" s="441">
        <v>3.600429835931182E-3</v>
      </c>
      <c r="CW92" s="441">
        <v>1.5801899946087634E-4</v>
      </c>
      <c r="CX92" s="441">
        <v>4.9388120206307218E-3</v>
      </c>
      <c r="CY92" s="441">
        <v>3.542888635200567E-4</v>
      </c>
      <c r="CZ92" s="441">
        <v>5.3242686745373245E-3</v>
      </c>
      <c r="DA92" s="443">
        <v>6.8427005694868433E-3</v>
      </c>
    </row>
    <row r="93" spans="2:105" ht="20.100000000000001" customHeight="1" x14ac:dyDescent="0.4">
      <c r="B93" s="11">
        <v>38</v>
      </c>
      <c r="C93" s="8" t="s">
        <v>840</v>
      </c>
      <c r="D93" s="441">
        <v>0</v>
      </c>
      <c r="E93" s="441">
        <v>0</v>
      </c>
      <c r="F93" s="441">
        <v>0</v>
      </c>
      <c r="G93" s="441">
        <v>0</v>
      </c>
      <c r="H93" s="441">
        <v>0</v>
      </c>
      <c r="I93" s="441">
        <v>0</v>
      </c>
      <c r="J93" s="441">
        <v>0</v>
      </c>
      <c r="K93" s="441">
        <v>3.0737704918032786E-3</v>
      </c>
      <c r="L93" s="441">
        <v>0</v>
      </c>
      <c r="M93" s="441">
        <v>0</v>
      </c>
      <c r="N93" s="441">
        <v>0</v>
      </c>
      <c r="O93" s="441">
        <v>0</v>
      </c>
      <c r="P93" s="441">
        <v>0</v>
      </c>
      <c r="Q93" s="441">
        <v>0</v>
      </c>
      <c r="R93" s="441">
        <v>0</v>
      </c>
      <c r="S93" s="441">
        <v>0</v>
      </c>
      <c r="T93" s="441">
        <v>6.0917107046586357E-5</v>
      </c>
      <c r="U93" s="441">
        <v>5.6946384441817982E-3</v>
      </c>
      <c r="V93" s="441">
        <v>0</v>
      </c>
      <c r="W93" s="441">
        <v>0</v>
      </c>
      <c r="X93" s="441">
        <v>0</v>
      </c>
      <c r="Y93" s="441">
        <v>2.5974250859314799E-5</v>
      </c>
      <c r="Z93" s="441">
        <v>0</v>
      </c>
      <c r="AA93" s="441">
        <v>4.8235277904108269E-4</v>
      </c>
      <c r="AB93" s="441">
        <v>0</v>
      </c>
      <c r="AC93" s="441">
        <v>0</v>
      </c>
      <c r="AD93" s="441">
        <v>9.3619972260748953E-3</v>
      </c>
      <c r="AE93" s="441">
        <v>0</v>
      </c>
      <c r="AF93" s="441">
        <v>5.1307992484463071E-3</v>
      </c>
      <c r="AG93" s="441">
        <v>1.9542036620077319E-3</v>
      </c>
      <c r="AH93" s="441">
        <v>0</v>
      </c>
      <c r="AI93" s="441">
        <v>0</v>
      </c>
      <c r="AJ93" s="441">
        <v>2.4114070035646884E-3</v>
      </c>
      <c r="AK93" s="441">
        <v>0</v>
      </c>
      <c r="AL93" s="441">
        <v>0</v>
      </c>
      <c r="AM93" s="441">
        <v>6.5665761275109688E-4</v>
      </c>
      <c r="AN93" s="441">
        <v>6.2250101754974022E-4</v>
      </c>
      <c r="AO93" s="441">
        <v>0.15121866496844788</v>
      </c>
      <c r="AP93" s="441">
        <v>3.4612646323492889E-2</v>
      </c>
      <c r="AQ93" s="441">
        <v>4.371124247890143E-3</v>
      </c>
      <c r="AR93" s="441">
        <v>1.7720173151406222E-3</v>
      </c>
      <c r="AS93" s="441">
        <v>2.8329782924416251E-3</v>
      </c>
      <c r="AT93" s="441">
        <v>7.2618147664536229E-3</v>
      </c>
      <c r="AU93" s="441">
        <v>3.9887275092130935E-2</v>
      </c>
      <c r="AV93" s="441">
        <v>3.0062858704564088E-3</v>
      </c>
      <c r="AW93" s="441">
        <v>2.9065894805682381E-4</v>
      </c>
      <c r="AX93" s="441">
        <v>3.469249165903924E-3</v>
      </c>
      <c r="AY93" s="441">
        <v>7.8275844074518605E-4</v>
      </c>
      <c r="AZ93" s="441">
        <v>3.8042250674655541E-4</v>
      </c>
      <c r="BA93" s="441">
        <v>9.1557800911750697E-3</v>
      </c>
      <c r="BB93" s="441">
        <v>3.2245644431610355E-2</v>
      </c>
      <c r="BC93" s="441">
        <v>3.3050047214353163E-3</v>
      </c>
      <c r="BD93" s="441">
        <v>4.3878153742300227E-4</v>
      </c>
      <c r="BE93" s="441">
        <v>0</v>
      </c>
      <c r="BF93" s="441">
        <v>8.7321807359512209E-3</v>
      </c>
      <c r="BG93" s="441">
        <v>7.4880871341048336E-4</v>
      </c>
      <c r="BH93" s="441">
        <v>6.7534863915403994E-3</v>
      </c>
      <c r="BI93" s="441">
        <v>7.132516319939758E-3</v>
      </c>
      <c r="BJ93" s="441">
        <v>0</v>
      </c>
      <c r="BK93" s="441">
        <v>0</v>
      </c>
      <c r="BL93" s="441">
        <v>9.1221177317241577E-3</v>
      </c>
      <c r="BM93" s="441">
        <v>0</v>
      </c>
      <c r="BN93" s="441">
        <v>3.6441555034036411E-6</v>
      </c>
      <c r="BO93" s="441">
        <v>4.6044543491373557E-6</v>
      </c>
      <c r="BP93" s="441">
        <v>0</v>
      </c>
      <c r="BQ93" s="441">
        <v>0</v>
      </c>
      <c r="BR93" s="441">
        <v>0</v>
      </c>
      <c r="BS93" s="441">
        <v>0</v>
      </c>
      <c r="BT93" s="441">
        <v>2.4056130972268628E-4</v>
      </c>
      <c r="BU93" s="441">
        <v>4.6505355091638803E-6</v>
      </c>
      <c r="BV93" s="441">
        <v>0</v>
      </c>
      <c r="BW93" s="441">
        <v>0</v>
      </c>
      <c r="BX93" s="441">
        <v>7.3597056117755293E-5</v>
      </c>
      <c r="BY93" s="441">
        <v>0</v>
      </c>
      <c r="BZ93" s="441">
        <v>1.3642564802182812E-4</v>
      </c>
      <c r="CA93" s="441">
        <v>3.0834645158149272E-4</v>
      </c>
      <c r="CB93" s="441">
        <v>4.6232085067036525E-5</v>
      </c>
      <c r="CC93" s="441">
        <v>0</v>
      </c>
      <c r="CD93" s="441">
        <v>1.150377323762194E-5</v>
      </c>
      <c r="CE93" s="441">
        <v>0</v>
      </c>
      <c r="CF93" s="441">
        <v>0</v>
      </c>
      <c r="CG93" s="441">
        <v>2.6542448009979959E-5</v>
      </c>
      <c r="CH93" s="441">
        <v>3.7294841373594661E-4</v>
      </c>
      <c r="CI93" s="441">
        <v>0</v>
      </c>
      <c r="CJ93" s="441">
        <v>0</v>
      </c>
      <c r="CK93" s="441">
        <v>0</v>
      </c>
      <c r="CL93" s="441">
        <v>0</v>
      </c>
      <c r="CM93" s="441">
        <v>0</v>
      </c>
      <c r="CN93" s="441">
        <v>0</v>
      </c>
      <c r="CO93" s="441">
        <v>0</v>
      </c>
      <c r="CP93" s="441">
        <v>3.6587953782096783E-6</v>
      </c>
      <c r="CQ93" s="441">
        <v>0</v>
      </c>
      <c r="CR93" s="441">
        <v>4.1054310625183901E-2</v>
      </c>
      <c r="CS93" s="441">
        <v>9.8191866907938117E-5</v>
      </c>
      <c r="CT93" s="441">
        <v>0</v>
      </c>
      <c r="CU93" s="441">
        <v>0</v>
      </c>
      <c r="CV93" s="441">
        <v>0</v>
      </c>
      <c r="CW93" s="441">
        <v>0</v>
      </c>
      <c r="CX93" s="441">
        <v>8.564413908608188E-5</v>
      </c>
      <c r="CY93" s="441">
        <v>0</v>
      </c>
      <c r="CZ93" s="441">
        <v>0</v>
      </c>
      <c r="DA93" s="443">
        <v>2.5004877485599545E-3</v>
      </c>
    </row>
    <row r="94" spans="2:105" ht="20.100000000000001" customHeight="1" x14ac:dyDescent="0.4">
      <c r="B94" s="11">
        <v>39</v>
      </c>
      <c r="C94" s="8" t="s">
        <v>841</v>
      </c>
      <c r="D94" s="441">
        <v>0</v>
      </c>
      <c r="E94" s="441">
        <v>0</v>
      </c>
      <c r="F94" s="441">
        <v>0</v>
      </c>
      <c r="G94" s="441">
        <v>0</v>
      </c>
      <c r="H94" s="441">
        <v>1.8776991925893472E-4</v>
      </c>
      <c r="I94" s="441">
        <v>0</v>
      </c>
      <c r="J94" s="441">
        <v>0</v>
      </c>
      <c r="K94" s="441">
        <v>2.4501069137562365E-3</v>
      </c>
      <c r="L94" s="441">
        <v>0</v>
      </c>
      <c r="M94" s="441">
        <v>0</v>
      </c>
      <c r="N94" s="441">
        <v>0</v>
      </c>
      <c r="O94" s="441">
        <v>0</v>
      </c>
      <c r="P94" s="441">
        <v>0</v>
      </c>
      <c r="Q94" s="441">
        <v>0</v>
      </c>
      <c r="R94" s="441">
        <v>0</v>
      </c>
      <c r="S94" s="441">
        <v>0</v>
      </c>
      <c r="T94" s="441">
        <v>3.0458553523293179E-5</v>
      </c>
      <c r="U94" s="441">
        <v>3.760610293327603E-4</v>
      </c>
      <c r="V94" s="441">
        <v>0</v>
      </c>
      <c r="W94" s="441">
        <v>0</v>
      </c>
      <c r="X94" s="441">
        <v>0</v>
      </c>
      <c r="Y94" s="441">
        <v>0</v>
      </c>
      <c r="Z94" s="441">
        <v>1.6566542624678765E-5</v>
      </c>
      <c r="AA94" s="441">
        <v>3.2662173895067598E-3</v>
      </c>
      <c r="AB94" s="441">
        <v>0</v>
      </c>
      <c r="AC94" s="441">
        <v>0</v>
      </c>
      <c r="AD94" s="441">
        <v>6.9348127600554787E-4</v>
      </c>
      <c r="AE94" s="441">
        <v>0</v>
      </c>
      <c r="AF94" s="441">
        <v>4.4804162451221275E-3</v>
      </c>
      <c r="AG94" s="441">
        <v>1.8692382853987E-3</v>
      </c>
      <c r="AH94" s="441">
        <v>0</v>
      </c>
      <c r="AI94" s="441">
        <v>0</v>
      </c>
      <c r="AJ94" s="441">
        <v>2.1492975466554831E-3</v>
      </c>
      <c r="AK94" s="441">
        <v>4.7745127826728589E-4</v>
      </c>
      <c r="AL94" s="441">
        <v>1.2278601467292875E-4</v>
      </c>
      <c r="AM94" s="441">
        <v>4.9746788844780067E-5</v>
      </c>
      <c r="AN94" s="441">
        <v>5.5067397706323176E-4</v>
      </c>
      <c r="AO94" s="441">
        <v>8.4524981184507606E-3</v>
      </c>
      <c r="AP94" s="441">
        <v>0.11811844959186714</v>
      </c>
      <c r="AQ94" s="441">
        <v>6.0563769699682702E-4</v>
      </c>
      <c r="AR94" s="441">
        <v>4.0756398248234307E-3</v>
      </c>
      <c r="AS94" s="441">
        <v>2.2652803077694707E-3</v>
      </c>
      <c r="AT94" s="441">
        <v>4.5815866034407716E-3</v>
      </c>
      <c r="AU94" s="441">
        <v>1.5174506828528073E-3</v>
      </c>
      <c r="AV94" s="441">
        <v>3.0062858704564088E-3</v>
      </c>
      <c r="AW94" s="441">
        <v>5.5709631710891235E-4</v>
      </c>
      <c r="AX94" s="441">
        <v>1.4615134784020786E-3</v>
      </c>
      <c r="AY94" s="441">
        <v>9.3931012889422326E-4</v>
      </c>
      <c r="AZ94" s="441">
        <v>3.0513055228629962E-4</v>
      </c>
      <c r="BA94" s="441">
        <v>9.7809076682316121E-4</v>
      </c>
      <c r="BB94" s="441">
        <v>4.620271440947156E-3</v>
      </c>
      <c r="BC94" s="441">
        <v>5.9017941454202075E-4</v>
      </c>
      <c r="BD94" s="441">
        <v>1.1813349084465446E-4</v>
      </c>
      <c r="BE94" s="441">
        <v>0</v>
      </c>
      <c r="BF94" s="441">
        <v>2.3975640748999018E-5</v>
      </c>
      <c r="BG94" s="441">
        <v>1.2043776509399381E-4</v>
      </c>
      <c r="BH94" s="441">
        <v>1.0787409957063269E-4</v>
      </c>
      <c r="BI94" s="441">
        <v>1.2373634260118539E-5</v>
      </c>
      <c r="BJ94" s="441">
        <v>0</v>
      </c>
      <c r="BK94" s="441">
        <v>2.4275379909695588E-5</v>
      </c>
      <c r="BL94" s="441">
        <v>2.1395158859054529E-4</v>
      </c>
      <c r="BM94" s="441">
        <v>0</v>
      </c>
      <c r="BN94" s="441">
        <v>3.6441555034036411E-6</v>
      </c>
      <c r="BO94" s="441">
        <v>2.3022271745686779E-6</v>
      </c>
      <c r="BP94" s="441">
        <v>0</v>
      </c>
      <c r="BQ94" s="441">
        <v>0</v>
      </c>
      <c r="BR94" s="441">
        <v>0</v>
      </c>
      <c r="BS94" s="441">
        <v>0</v>
      </c>
      <c r="BT94" s="441">
        <v>1.3364517206815903E-5</v>
      </c>
      <c r="BU94" s="441">
        <v>1.6276874282073581E-5</v>
      </c>
      <c r="BV94" s="441">
        <v>0</v>
      </c>
      <c r="BW94" s="441">
        <v>1.5263846489315308E-4</v>
      </c>
      <c r="BX94" s="441">
        <v>3.6798528058877646E-5</v>
      </c>
      <c r="BY94" s="441">
        <v>0</v>
      </c>
      <c r="BZ94" s="441">
        <v>6.8212824010914058E-5</v>
      </c>
      <c r="CA94" s="441">
        <v>1.1360132426686574E-4</v>
      </c>
      <c r="CB94" s="441">
        <v>4.6232085067036525E-5</v>
      </c>
      <c r="CC94" s="441">
        <v>3.9053651906989827E-6</v>
      </c>
      <c r="CD94" s="441">
        <v>0</v>
      </c>
      <c r="CE94" s="441">
        <v>0</v>
      </c>
      <c r="CF94" s="441">
        <v>0</v>
      </c>
      <c r="CG94" s="441">
        <v>0</v>
      </c>
      <c r="CH94" s="441">
        <v>1.6772812257965852E-5</v>
      </c>
      <c r="CI94" s="441">
        <v>0</v>
      </c>
      <c r="CJ94" s="441">
        <v>0</v>
      </c>
      <c r="CK94" s="441">
        <v>0</v>
      </c>
      <c r="CL94" s="441">
        <v>0</v>
      </c>
      <c r="CM94" s="441">
        <v>0</v>
      </c>
      <c r="CN94" s="441">
        <v>0</v>
      </c>
      <c r="CO94" s="441">
        <v>0</v>
      </c>
      <c r="CP94" s="441">
        <v>7.6834702942403236E-5</v>
      </c>
      <c r="CQ94" s="441">
        <v>0</v>
      </c>
      <c r="CR94" s="441">
        <v>6.0811020085794372E-2</v>
      </c>
      <c r="CS94" s="441">
        <v>7.6513143045146573E-6</v>
      </c>
      <c r="CT94" s="441">
        <v>0</v>
      </c>
      <c r="CU94" s="441">
        <v>0</v>
      </c>
      <c r="CV94" s="441">
        <v>0</v>
      </c>
      <c r="CW94" s="441">
        <v>0</v>
      </c>
      <c r="CX94" s="441">
        <v>4.7580077270045487E-5</v>
      </c>
      <c r="CY94" s="441">
        <v>0</v>
      </c>
      <c r="CZ94" s="441">
        <v>0</v>
      </c>
      <c r="DA94" s="443">
        <v>2.6397160035881205E-3</v>
      </c>
    </row>
    <row r="95" spans="2:105" ht="20.100000000000001" customHeight="1" x14ac:dyDescent="0.4">
      <c r="B95" s="11">
        <v>40</v>
      </c>
      <c r="C95" s="8" t="s">
        <v>842</v>
      </c>
      <c r="D95" s="441">
        <v>1.4028787071069835E-5</v>
      </c>
      <c r="E95" s="441">
        <v>0</v>
      </c>
      <c r="F95" s="441">
        <v>0</v>
      </c>
      <c r="G95" s="441">
        <v>3.4428212524425421E-3</v>
      </c>
      <c r="H95" s="441">
        <v>0</v>
      </c>
      <c r="I95" s="441">
        <v>1.3363624214887077E-5</v>
      </c>
      <c r="J95" s="441">
        <v>0</v>
      </c>
      <c r="K95" s="441">
        <v>0</v>
      </c>
      <c r="L95" s="441">
        <v>0</v>
      </c>
      <c r="M95" s="441">
        <v>0</v>
      </c>
      <c r="N95" s="441">
        <v>0</v>
      </c>
      <c r="O95" s="441">
        <v>0</v>
      </c>
      <c r="P95" s="441">
        <v>0</v>
      </c>
      <c r="Q95" s="441">
        <v>0</v>
      </c>
      <c r="R95" s="441">
        <v>0</v>
      </c>
      <c r="S95" s="441">
        <v>0</v>
      </c>
      <c r="T95" s="441">
        <v>0</v>
      </c>
      <c r="U95" s="441">
        <v>0</v>
      </c>
      <c r="V95" s="441">
        <v>0</v>
      </c>
      <c r="W95" s="441">
        <v>0</v>
      </c>
      <c r="X95" s="441">
        <v>0</v>
      </c>
      <c r="Y95" s="441">
        <v>0</v>
      </c>
      <c r="Z95" s="441">
        <v>0</v>
      </c>
      <c r="AA95" s="441">
        <v>0</v>
      </c>
      <c r="AB95" s="441">
        <v>0</v>
      </c>
      <c r="AC95" s="441">
        <v>0</v>
      </c>
      <c r="AD95" s="441">
        <v>0</v>
      </c>
      <c r="AE95" s="441">
        <v>0</v>
      </c>
      <c r="AF95" s="441">
        <v>0</v>
      </c>
      <c r="AG95" s="441">
        <v>0</v>
      </c>
      <c r="AH95" s="441">
        <v>0</v>
      </c>
      <c r="AI95" s="441">
        <v>0</v>
      </c>
      <c r="AJ95" s="441">
        <v>0</v>
      </c>
      <c r="AK95" s="441">
        <v>0</v>
      </c>
      <c r="AL95" s="441">
        <v>0</v>
      </c>
      <c r="AM95" s="441">
        <v>1.9898715537912028E-5</v>
      </c>
      <c r="AN95" s="441">
        <v>0</v>
      </c>
      <c r="AO95" s="441">
        <v>2.2578590864354773E-3</v>
      </c>
      <c r="AP95" s="441">
        <v>3.0133947050350182E-3</v>
      </c>
      <c r="AQ95" s="441">
        <v>7.2939844377443941E-2</v>
      </c>
      <c r="AR95" s="441">
        <v>2.5314533073437462E-5</v>
      </c>
      <c r="AS95" s="441">
        <v>0</v>
      </c>
      <c r="AT95" s="441">
        <v>3.6194534167182093E-3</v>
      </c>
      <c r="AU95" s="441">
        <v>0</v>
      </c>
      <c r="AV95" s="441">
        <v>7.2879657465609916E-4</v>
      </c>
      <c r="AW95" s="441">
        <v>0</v>
      </c>
      <c r="AX95" s="441">
        <v>4.1335734742685052E-4</v>
      </c>
      <c r="AY95" s="441">
        <v>1.8264363617387675E-3</v>
      </c>
      <c r="AZ95" s="441">
        <v>1.66434846701618E-4</v>
      </c>
      <c r="BA95" s="441">
        <v>2.3814383887868273E-4</v>
      </c>
      <c r="BB95" s="441">
        <v>2.1176244104341132E-3</v>
      </c>
      <c r="BC95" s="441">
        <v>0</v>
      </c>
      <c r="BD95" s="441">
        <v>7.5942958400135015E-4</v>
      </c>
      <c r="BE95" s="441">
        <v>0</v>
      </c>
      <c r="BF95" s="441">
        <v>3.5584898374830122E-4</v>
      </c>
      <c r="BG95" s="441">
        <v>0</v>
      </c>
      <c r="BH95" s="441">
        <v>4.9678861644370323E-5</v>
      </c>
      <c r="BI95" s="441">
        <v>0</v>
      </c>
      <c r="BJ95" s="441">
        <v>0</v>
      </c>
      <c r="BK95" s="441">
        <v>0</v>
      </c>
      <c r="BL95" s="441">
        <v>8.752564987795035E-5</v>
      </c>
      <c r="BM95" s="441">
        <v>2.5604916143899629E-5</v>
      </c>
      <c r="BN95" s="441">
        <v>1.7901913910470387E-3</v>
      </c>
      <c r="BO95" s="441">
        <v>2.9813841910664374E-4</v>
      </c>
      <c r="BP95" s="441">
        <v>1.1603135631373022E-5</v>
      </c>
      <c r="BQ95" s="441">
        <v>0</v>
      </c>
      <c r="BR95" s="441">
        <v>0</v>
      </c>
      <c r="BS95" s="441">
        <v>0</v>
      </c>
      <c r="BT95" s="441">
        <v>0</v>
      </c>
      <c r="BU95" s="441">
        <v>2.3252677545819401E-6</v>
      </c>
      <c r="BV95" s="441">
        <v>0</v>
      </c>
      <c r="BW95" s="441">
        <v>0</v>
      </c>
      <c r="BX95" s="441">
        <v>0</v>
      </c>
      <c r="BY95" s="441">
        <v>0</v>
      </c>
      <c r="BZ95" s="441">
        <v>1.0231923601637107E-4</v>
      </c>
      <c r="CA95" s="441">
        <v>9.7372563657313494E-5</v>
      </c>
      <c r="CB95" s="441">
        <v>4.6232085067036525E-5</v>
      </c>
      <c r="CC95" s="441">
        <v>1.1716095572096946E-5</v>
      </c>
      <c r="CD95" s="441">
        <v>2.300754647524388E-5</v>
      </c>
      <c r="CE95" s="441">
        <v>0</v>
      </c>
      <c r="CF95" s="441">
        <v>1.2129298320092183E-4</v>
      </c>
      <c r="CG95" s="441">
        <v>1.1545964884341284E-3</v>
      </c>
      <c r="CH95" s="441">
        <v>3.6278606277964963E-3</v>
      </c>
      <c r="CI95" s="441">
        <v>0</v>
      </c>
      <c r="CJ95" s="441">
        <v>0</v>
      </c>
      <c r="CK95" s="441">
        <v>1.3550975082782456E-2</v>
      </c>
      <c r="CL95" s="441">
        <v>5.2850877192982459E-3</v>
      </c>
      <c r="CM95" s="441">
        <v>2.7407598657424878E-3</v>
      </c>
      <c r="CN95" s="441">
        <v>2.2357074417119131E-3</v>
      </c>
      <c r="CO95" s="441">
        <v>0</v>
      </c>
      <c r="CP95" s="441">
        <v>1.8330564844830487E-3</v>
      </c>
      <c r="CQ95" s="441">
        <v>0</v>
      </c>
      <c r="CR95" s="441">
        <v>1.993093088442538E-2</v>
      </c>
      <c r="CS95" s="441">
        <v>2.0531026717114333E-4</v>
      </c>
      <c r="CT95" s="441">
        <v>3.9513587734982365E-5</v>
      </c>
      <c r="CU95" s="441">
        <v>0</v>
      </c>
      <c r="CV95" s="441">
        <v>1.1078245649019021E-5</v>
      </c>
      <c r="CW95" s="441">
        <v>4.9078842185495712E-3</v>
      </c>
      <c r="CX95" s="441">
        <v>4.567687417924367E-4</v>
      </c>
      <c r="CY95" s="441">
        <v>2.4721489587843957E-2</v>
      </c>
      <c r="CZ95" s="441">
        <v>0</v>
      </c>
      <c r="DA95" s="443">
        <v>1.7586490283896922E-3</v>
      </c>
    </row>
    <row r="96" spans="2:105" ht="20.100000000000001" customHeight="1" x14ac:dyDescent="0.4">
      <c r="B96" s="11">
        <v>41</v>
      </c>
      <c r="C96" s="8" t="s">
        <v>892</v>
      </c>
      <c r="D96" s="441">
        <v>0</v>
      </c>
      <c r="E96" s="441">
        <v>0</v>
      </c>
      <c r="F96" s="441">
        <v>0</v>
      </c>
      <c r="G96" s="441">
        <v>0</v>
      </c>
      <c r="H96" s="441">
        <v>0</v>
      </c>
      <c r="I96" s="441">
        <v>0</v>
      </c>
      <c r="J96" s="441">
        <v>0</v>
      </c>
      <c r="K96" s="441">
        <v>0</v>
      </c>
      <c r="L96" s="441">
        <v>0</v>
      </c>
      <c r="M96" s="441">
        <v>0</v>
      </c>
      <c r="N96" s="441">
        <v>0</v>
      </c>
      <c r="O96" s="441">
        <v>0</v>
      </c>
      <c r="P96" s="441">
        <v>0</v>
      </c>
      <c r="Q96" s="441">
        <v>0</v>
      </c>
      <c r="R96" s="441">
        <v>0</v>
      </c>
      <c r="S96" s="441">
        <v>0</v>
      </c>
      <c r="T96" s="441">
        <v>0</v>
      </c>
      <c r="U96" s="441">
        <v>0</v>
      </c>
      <c r="V96" s="441">
        <v>0</v>
      </c>
      <c r="W96" s="441">
        <v>0</v>
      </c>
      <c r="X96" s="441">
        <v>0</v>
      </c>
      <c r="Y96" s="441">
        <v>0</v>
      </c>
      <c r="Z96" s="441">
        <v>0</v>
      </c>
      <c r="AA96" s="441">
        <v>0</v>
      </c>
      <c r="AB96" s="441">
        <v>0</v>
      </c>
      <c r="AC96" s="441">
        <v>0</v>
      </c>
      <c r="AD96" s="441">
        <v>0</v>
      </c>
      <c r="AE96" s="441">
        <v>0</v>
      </c>
      <c r="AF96" s="441">
        <v>0</v>
      </c>
      <c r="AG96" s="441">
        <v>0</v>
      </c>
      <c r="AH96" s="441">
        <v>0</v>
      </c>
      <c r="AI96" s="441">
        <v>0</v>
      </c>
      <c r="AJ96" s="441">
        <v>0</v>
      </c>
      <c r="AK96" s="441">
        <v>0</v>
      </c>
      <c r="AL96" s="441">
        <v>0</v>
      </c>
      <c r="AM96" s="441">
        <v>0</v>
      </c>
      <c r="AN96" s="441">
        <v>7.1827040486508489E-5</v>
      </c>
      <c r="AO96" s="441">
        <v>1.9683899727899034E-3</v>
      </c>
      <c r="AP96" s="441">
        <v>2.6781131513154625E-3</v>
      </c>
      <c r="AQ96" s="441">
        <v>0.13866470053849092</v>
      </c>
      <c r="AR96" s="441">
        <v>0.13300255676784042</v>
      </c>
      <c r="AS96" s="441">
        <v>4.7951188996580033E-2</v>
      </c>
      <c r="AT96" s="441">
        <v>5.9881336906970881E-2</v>
      </c>
      <c r="AU96" s="441">
        <v>0.15868198569260786</v>
      </c>
      <c r="AV96" s="441">
        <v>0.22437824542224652</v>
      </c>
      <c r="AW96" s="441">
        <v>6.8195855687832291E-2</v>
      </c>
      <c r="AX96" s="441">
        <v>0.12967610499276624</v>
      </c>
      <c r="AY96" s="441">
        <v>0.27146062725043052</v>
      </c>
      <c r="AZ96" s="441">
        <v>0</v>
      </c>
      <c r="BA96" s="441">
        <v>7.6461182554262777E-3</v>
      </c>
      <c r="BB96" s="441">
        <v>0</v>
      </c>
      <c r="BC96" s="441">
        <v>5.901794145420208E-5</v>
      </c>
      <c r="BD96" s="441">
        <v>7.0880094506792679E-4</v>
      </c>
      <c r="BE96" s="441">
        <v>0</v>
      </c>
      <c r="BF96" s="441">
        <v>0</v>
      </c>
      <c r="BG96" s="441">
        <v>0</v>
      </c>
      <c r="BH96" s="441">
        <v>0</v>
      </c>
      <c r="BI96" s="441">
        <v>0</v>
      </c>
      <c r="BJ96" s="441">
        <v>0</v>
      </c>
      <c r="BK96" s="441">
        <v>0</v>
      </c>
      <c r="BL96" s="441">
        <v>0</v>
      </c>
      <c r="BM96" s="441">
        <v>0</v>
      </c>
      <c r="BN96" s="441">
        <v>0</v>
      </c>
      <c r="BO96" s="441">
        <v>0</v>
      </c>
      <c r="BP96" s="441">
        <v>0</v>
      </c>
      <c r="BQ96" s="441">
        <v>0</v>
      </c>
      <c r="BR96" s="441">
        <v>0</v>
      </c>
      <c r="BS96" s="441">
        <v>0</v>
      </c>
      <c r="BT96" s="441">
        <v>0</v>
      </c>
      <c r="BU96" s="441">
        <v>0</v>
      </c>
      <c r="BV96" s="441">
        <v>0</v>
      </c>
      <c r="BW96" s="441">
        <v>0</v>
      </c>
      <c r="BX96" s="441">
        <v>0</v>
      </c>
      <c r="BY96" s="441">
        <v>0</v>
      </c>
      <c r="BZ96" s="441">
        <v>0</v>
      </c>
      <c r="CA96" s="441">
        <v>0</v>
      </c>
      <c r="CB96" s="441">
        <v>0</v>
      </c>
      <c r="CC96" s="441">
        <v>0</v>
      </c>
      <c r="CD96" s="441">
        <v>0</v>
      </c>
      <c r="CE96" s="441">
        <v>0</v>
      </c>
      <c r="CF96" s="441">
        <v>0</v>
      </c>
      <c r="CG96" s="441">
        <v>0</v>
      </c>
      <c r="CH96" s="441">
        <v>0</v>
      </c>
      <c r="CI96" s="441">
        <v>0</v>
      </c>
      <c r="CJ96" s="441">
        <v>3.9371748045041281E-5</v>
      </c>
      <c r="CK96" s="441">
        <v>0</v>
      </c>
      <c r="CL96" s="441">
        <v>0</v>
      </c>
      <c r="CM96" s="441">
        <v>0</v>
      </c>
      <c r="CN96" s="441">
        <v>0</v>
      </c>
      <c r="CO96" s="441">
        <v>0</v>
      </c>
      <c r="CP96" s="441">
        <v>0</v>
      </c>
      <c r="CQ96" s="441">
        <v>0</v>
      </c>
      <c r="CR96" s="441">
        <v>1.6818174778932372E-2</v>
      </c>
      <c r="CS96" s="441">
        <v>0</v>
      </c>
      <c r="CT96" s="441">
        <v>0</v>
      </c>
      <c r="CU96" s="441">
        <v>0</v>
      </c>
      <c r="CV96" s="441">
        <v>0</v>
      </c>
      <c r="CW96" s="441">
        <v>0</v>
      </c>
      <c r="CX96" s="441">
        <v>0</v>
      </c>
      <c r="CY96" s="441">
        <v>0</v>
      </c>
      <c r="CZ96" s="441">
        <v>0</v>
      </c>
      <c r="DA96" s="443">
        <v>3.6813142247939948E-3</v>
      </c>
    </row>
    <row r="97" spans="2:105" ht="20.100000000000001" customHeight="1" x14ac:dyDescent="0.4">
      <c r="B97" s="11">
        <v>42</v>
      </c>
      <c r="C97" s="8" t="s">
        <v>253</v>
      </c>
      <c r="D97" s="441">
        <v>0</v>
      </c>
      <c r="E97" s="441">
        <v>0</v>
      </c>
      <c r="F97" s="441">
        <v>0</v>
      </c>
      <c r="G97" s="441">
        <v>0</v>
      </c>
      <c r="H97" s="441">
        <v>0</v>
      </c>
      <c r="I97" s="441">
        <v>0</v>
      </c>
      <c r="J97" s="441">
        <v>0</v>
      </c>
      <c r="K97" s="441">
        <v>0</v>
      </c>
      <c r="L97" s="441">
        <v>0</v>
      </c>
      <c r="M97" s="441">
        <v>5.3469931184198569E-6</v>
      </c>
      <c r="N97" s="441">
        <v>0</v>
      </c>
      <c r="O97" s="441">
        <v>0</v>
      </c>
      <c r="P97" s="441">
        <v>1.0844340338777192E-5</v>
      </c>
      <c r="Q97" s="441">
        <v>0</v>
      </c>
      <c r="R97" s="441">
        <v>0</v>
      </c>
      <c r="S97" s="441">
        <v>0</v>
      </c>
      <c r="T97" s="441">
        <v>0</v>
      </c>
      <c r="U97" s="441">
        <v>0</v>
      </c>
      <c r="V97" s="441">
        <v>0</v>
      </c>
      <c r="W97" s="441">
        <v>0</v>
      </c>
      <c r="X97" s="441">
        <v>8.7050179264352209E-4</v>
      </c>
      <c r="Y97" s="441">
        <v>0</v>
      </c>
      <c r="Z97" s="441">
        <v>0</v>
      </c>
      <c r="AA97" s="441">
        <v>0</v>
      </c>
      <c r="AB97" s="441">
        <v>0</v>
      </c>
      <c r="AC97" s="441">
        <v>0</v>
      </c>
      <c r="AD97" s="441">
        <v>0</v>
      </c>
      <c r="AE97" s="441">
        <v>0</v>
      </c>
      <c r="AF97" s="441">
        <v>0</v>
      </c>
      <c r="AG97" s="441">
        <v>0</v>
      </c>
      <c r="AH97" s="441">
        <v>0</v>
      </c>
      <c r="AI97" s="441">
        <v>0</v>
      </c>
      <c r="AJ97" s="441">
        <v>0</v>
      </c>
      <c r="AK97" s="441">
        <v>0</v>
      </c>
      <c r="AL97" s="441">
        <v>4.2975105135525064E-4</v>
      </c>
      <c r="AM97" s="441">
        <v>0</v>
      </c>
      <c r="AN97" s="441">
        <v>1.6759642780185313E-4</v>
      </c>
      <c r="AO97" s="441">
        <v>3.9946737683089215E-3</v>
      </c>
      <c r="AP97" s="441">
        <v>9.7728363991588987E-3</v>
      </c>
      <c r="AQ97" s="441">
        <v>5.0452253367213935E-2</v>
      </c>
      <c r="AR97" s="441">
        <v>0.12477533351897324</v>
      </c>
      <c r="AS97" s="441">
        <v>0.20237881990470391</v>
      </c>
      <c r="AT97" s="441">
        <v>3.5461480310631573E-2</v>
      </c>
      <c r="AU97" s="441">
        <v>2.9481898981140255E-2</v>
      </c>
      <c r="AV97" s="441">
        <v>0.10786189304910267</v>
      </c>
      <c r="AW97" s="441">
        <v>7.2422521224158607E-3</v>
      </c>
      <c r="AX97" s="441">
        <v>0.13627505978918775</v>
      </c>
      <c r="AY97" s="441">
        <v>8.1145958357250955E-2</v>
      </c>
      <c r="AZ97" s="441">
        <v>5.3100641566706695E-4</v>
      </c>
      <c r="BA97" s="441">
        <v>7.2974076342110636E-3</v>
      </c>
      <c r="BB97" s="441">
        <v>1.2513235152565214E-3</v>
      </c>
      <c r="BC97" s="441">
        <v>1.1803588290840416E-4</v>
      </c>
      <c r="BD97" s="441">
        <v>8.9443928782381233E-4</v>
      </c>
      <c r="BE97" s="441">
        <v>0</v>
      </c>
      <c r="BF97" s="441">
        <v>5.5143973722697741E-4</v>
      </c>
      <c r="BG97" s="441">
        <v>1.7542022307168666E-4</v>
      </c>
      <c r="BH97" s="441">
        <v>5.3937049785316347E-5</v>
      </c>
      <c r="BI97" s="441">
        <v>7.0706481486391654E-6</v>
      </c>
      <c r="BJ97" s="441">
        <v>6.4572369483098179E-6</v>
      </c>
      <c r="BK97" s="441">
        <v>0</v>
      </c>
      <c r="BL97" s="441">
        <v>1.94501444173223E-5</v>
      </c>
      <c r="BM97" s="441">
        <v>0</v>
      </c>
      <c r="BN97" s="441">
        <v>1.2754544261912745E-5</v>
      </c>
      <c r="BO97" s="441">
        <v>3.7986748380383182E-5</v>
      </c>
      <c r="BP97" s="441">
        <v>4.8733169651766691E-5</v>
      </c>
      <c r="BQ97" s="441">
        <v>0</v>
      </c>
      <c r="BR97" s="441">
        <v>0</v>
      </c>
      <c r="BS97" s="441">
        <v>0</v>
      </c>
      <c r="BT97" s="441">
        <v>1.3364517206815903E-5</v>
      </c>
      <c r="BU97" s="441">
        <v>0</v>
      </c>
      <c r="BV97" s="441">
        <v>0</v>
      </c>
      <c r="BW97" s="441">
        <v>0</v>
      </c>
      <c r="BX97" s="441">
        <v>0</v>
      </c>
      <c r="BY97" s="441">
        <v>0</v>
      </c>
      <c r="BZ97" s="441">
        <v>0</v>
      </c>
      <c r="CA97" s="441">
        <v>8.1143803047761239E-6</v>
      </c>
      <c r="CB97" s="441">
        <v>0</v>
      </c>
      <c r="CC97" s="441">
        <v>2.6556483296753081E-4</v>
      </c>
      <c r="CD97" s="441">
        <v>2.9219584023559729E-3</v>
      </c>
      <c r="CE97" s="441">
        <v>1.1127835025021549E-3</v>
      </c>
      <c r="CF97" s="441">
        <v>3.638789496027655E-4</v>
      </c>
      <c r="CG97" s="441">
        <v>4.0079096495069738E-3</v>
      </c>
      <c r="CH97" s="441">
        <v>2.5129619306493546E-3</v>
      </c>
      <c r="CI97" s="441">
        <v>3.3149257456632968E-5</v>
      </c>
      <c r="CJ97" s="441">
        <v>3.1345968635859787E-3</v>
      </c>
      <c r="CK97" s="441">
        <v>0</v>
      </c>
      <c r="CL97" s="441">
        <v>0</v>
      </c>
      <c r="CM97" s="441">
        <v>2.6480771649685871E-5</v>
      </c>
      <c r="CN97" s="441">
        <v>0</v>
      </c>
      <c r="CO97" s="441">
        <v>0</v>
      </c>
      <c r="CP97" s="441">
        <v>7.3175907564193567E-6</v>
      </c>
      <c r="CQ97" s="441">
        <v>0</v>
      </c>
      <c r="CR97" s="441">
        <v>4.4623914019791551E-2</v>
      </c>
      <c r="CS97" s="441">
        <v>3.5706133421068403E-5</v>
      </c>
      <c r="CT97" s="441">
        <v>0</v>
      </c>
      <c r="CU97" s="441">
        <v>0</v>
      </c>
      <c r="CV97" s="441">
        <v>0</v>
      </c>
      <c r="CW97" s="441">
        <v>0</v>
      </c>
      <c r="CX97" s="441">
        <v>1.2370820090211825E-4</v>
      </c>
      <c r="CY97" s="441">
        <v>3.5980002361925757E-2</v>
      </c>
      <c r="CZ97" s="441">
        <v>0</v>
      </c>
      <c r="DA97" s="443">
        <v>6.6551892821336087E-3</v>
      </c>
    </row>
    <row r="98" spans="2:105" ht="20.100000000000001" customHeight="1" x14ac:dyDescent="0.4">
      <c r="B98" s="11">
        <v>43</v>
      </c>
      <c r="C98" s="8" t="s">
        <v>893</v>
      </c>
      <c r="D98" s="441">
        <v>0</v>
      </c>
      <c r="E98" s="441">
        <v>0</v>
      </c>
      <c r="F98" s="441">
        <v>2.5724796130990661E-5</v>
      </c>
      <c r="G98" s="441">
        <v>0</v>
      </c>
      <c r="H98" s="441">
        <v>0</v>
      </c>
      <c r="I98" s="441">
        <v>7.7509020446345049E-4</v>
      </c>
      <c r="J98" s="441">
        <v>0</v>
      </c>
      <c r="K98" s="441">
        <v>0</v>
      </c>
      <c r="L98" s="441">
        <v>0</v>
      </c>
      <c r="M98" s="441">
        <v>0</v>
      </c>
      <c r="N98" s="441">
        <v>0</v>
      </c>
      <c r="O98" s="441">
        <v>0</v>
      </c>
      <c r="P98" s="441">
        <v>0</v>
      </c>
      <c r="Q98" s="441">
        <v>0</v>
      </c>
      <c r="R98" s="441">
        <v>0</v>
      </c>
      <c r="S98" s="441">
        <v>0</v>
      </c>
      <c r="T98" s="441">
        <v>1.5229276761646589E-5</v>
      </c>
      <c r="U98" s="441">
        <v>1.6116901257118299E-4</v>
      </c>
      <c r="V98" s="441">
        <v>0</v>
      </c>
      <c r="W98" s="441">
        <v>0</v>
      </c>
      <c r="X98" s="441">
        <v>0</v>
      </c>
      <c r="Y98" s="441">
        <v>0</v>
      </c>
      <c r="Z98" s="441">
        <v>0</v>
      </c>
      <c r="AA98" s="441">
        <v>0</v>
      </c>
      <c r="AB98" s="441">
        <v>0</v>
      </c>
      <c r="AC98" s="441">
        <v>0</v>
      </c>
      <c r="AD98" s="441">
        <v>0</v>
      </c>
      <c r="AE98" s="441">
        <v>0</v>
      </c>
      <c r="AF98" s="441">
        <v>0</v>
      </c>
      <c r="AG98" s="441">
        <v>0</v>
      </c>
      <c r="AH98" s="441">
        <v>0</v>
      </c>
      <c r="AI98" s="441">
        <v>0</v>
      </c>
      <c r="AJ98" s="441">
        <v>0</v>
      </c>
      <c r="AK98" s="441">
        <v>0</v>
      </c>
      <c r="AL98" s="441">
        <v>3.0696503668232188E-5</v>
      </c>
      <c r="AM98" s="441">
        <v>2.029668984867027E-3</v>
      </c>
      <c r="AN98" s="441">
        <v>0</v>
      </c>
      <c r="AO98" s="441">
        <v>6.0209575638279396E-3</v>
      </c>
      <c r="AP98" s="441">
        <v>1.3494047717601867E-2</v>
      </c>
      <c r="AQ98" s="441">
        <v>8.4394296472818722E-3</v>
      </c>
      <c r="AR98" s="441">
        <v>0</v>
      </c>
      <c r="AS98" s="441">
        <v>1.0775238446932641E-3</v>
      </c>
      <c r="AT98" s="441">
        <v>0.10301697477836574</v>
      </c>
      <c r="AU98" s="441">
        <v>2.4279210925644917E-2</v>
      </c>
      <c r="AV98" s="441">
        <v>8.472260180377153E-3</v>
      </c>
      <c r="AW98" s="441">
        <v>6.9031500163495654E-4</v>
      </c>
      <c r="AX98" s="441">
        <v>1.5043254893855738E-2</v>
      </c>
      <c r="AY98" s="441">
        <v>1.0175859729687419E-2</v>
      </c>
      <c r="AZ98" s="441">
        <v>2.0622070053219525E-2</v>
      </c>
      <c r="BA98" s="441">
        <v>4.7730829420970268E-2</v>
      </c>
      <c r="BB98" s="441">
        <v>1.5304649148137454E-2</v>
      </c>
      <c r="BC98" s="441">
        <v>1.0623229461756375E-3</v>
      </c>
      <c r="BD98" s="441">
        <v>5.0628638933423337E-5</v>
      </c>
      <c r="BE98" s="441">
        <v>0</v>
      </c>
      <c r="BF98" s="441">
        <v>2.1111182617408082E-3</v>
      </c>
      <c r="BG98" s="441">
        <v>3.5660051316960778E-3</v>
      </c>
      <c r="BH98" s="441">
        <v>2.2823888435470705E-3</v>
      </c>
      <c r="BI98" s="441">
        <v>4.7479402318111995E-3</v>
      </c>
      <c r="BJ98" s="441">
        <v>0</v>
      </c>
      <c r="BK98" s="441">
        <v>0</v>
      </c>
      <c r="BL98" s="441">
        <v>0</v>
      </c>
      <c r="BM98" s="441">
        <v>0</v>
      </c>
      <c r="BN98" s="441">
        <v>0</v>
      </c>
      <c r="BO98" s="441">
        <v>0</v>
      </c>
      <c r="BP98" s="441">
        <v>0</v>
      </c>
      <c r="BQ98" s="441">
        <v>0</v>
      </c>
      <c r="BR98" s="441">
        <v>0</v>
      </c>
      <c r="BS98" s="441">
        <v>0</v>
      </c>
      <c r="BT98" s="441">
        <v>5.3458068827263613E-5</v>
      </c>
      <c r="BU98" s="441">
        <v>0</v>
      </c>
      <c r="BV98" s="441">
        <v>4.8332761395656815E-6</v>
      </c>
      <c r="BW98" s="441">
        <v>0</v>
      </c>
      <c r="BX98" s="441">
        <v>0</v>
      </c>
      <c r="BY98" s="441">
        <v>0</v>
      </c>
      <c r="BZ98" s="441">
        <v>0</v>
      </c>
      <c r="CA98" s="441">
        <v>0</v>
      </c>
      <c r="CB98" s="441">
        <v>0</v>
      </c>
      <c r="CC98" s="441">
        <v>3.9053651906989827E-6</v>
      </c>
      <c r="CD98" s="441">
        <v>0</v>
      </c>
      <c r="CE98" s="441">
        <v>0</v>
      </c>
      <c r="CF98" s="441">
        <v>0</v>
      </c>
      <c r="CG98" s="441">
        <v>0</v>
      </c>
      <c r="CH98" s="441">
        <v>9.86636015174462E-7</v>
      </c>
      <c r="CI98" s="441">
        <v>0</v>
      </c>
      <c r="CJ98" s="441">
        <v>0</v>
      </c>
      <c r="CK98" s="441">
        <v>0</v>
      </c>
      <c r="CL98" s="441">
        <v>0</v>
      </c>
      <c r="CM98" s="441">
        <v>0</v>
      </c>
      <c r="CN98" s="441">
        <v>0</v>
      </c>
      <c r="CO98" s="441">
        <v>0</v>
      </c>
      <c r="CP98" s="441">
        <v>0</v>
      </c>
      <c r="CQ98" s="441">
        <v>0</v>
      </c>
      <c r="CR98" s="441">
        <v>1.9067566939742618E-2</v>
      </c>
      <c r="CS98" s="441">
        <v>0</v>
      </c>
      <c r="CT98" s="441">
        <v>0</v>
      </c>
      <c r="CU98" s="441">
        <v>0</v>
      </c>
      <c r="CV98" s="441">
        <v>0</v>
      </c>
      <c r="CW98" s="441">
        <v>0</v>
      </c>
      <c r="CX98" s="441">
        <v>2.8548046362027293E-5</v>
      </c>
      <c r="CY98" s="441">
        <v>0</v>
      </c>
      <c r="CZ98" s="441">
        <v>7.310208706458569E-5</v>
      </c>
      <c r="DA98" s="443">
        <v>2.2211881122115658E-3</v>
      </c>
    </row>
    <row r="99" spans="2:105" ht="20.100000000000001" customHeight="1" x14ac:dyDescent="0.4">
      <c r="B99" s="11">
        <v>44</v>
      </c>
      <c r="C99" s="8" t="s">
        <v>894</v>
      </c>
      <c r="D99" s="441">
        <v>0</v>
      </c>
      <c r="E99" s="441">
        <v>0</v>
      </c>
      <c r="F99" s="441">
        <v>0</v>
      </c>
      <c r="G99" s="441">
        <v>0</v>
      </c>
      <c r="H99" s="441">
        <v>0</v>
      </c>
      <c r="I99" s="441">
        <v>0</v>
      </c>
      <c r="J99" s="441">
        <v>0</v>
      </c>
      <c r="K99" s="441">
        <v>0</v>
      </c>
      <c r="L99" s="441">
        <v>0</v>
      </c>
      <c r="M99" s="441">
        <v>0</v>
      </c>
      <c r="N99" s="441">
        <v>0</v>
      </c>
      <c r="O99" s="441">
        <v>0</v>
      </c>
      <c r="P99" s="441">
        <v>0</v>
      </c>
      <c r="Q99" s="441">
        <v>0</v>
      </c>
      <c r="R99" s="441">
        <v>0</v>
      </c>
      <c r="S99" s="441">
        <v>0</v>
      </c>
      <c r="T99" s="441">
        <v>0</v>
      </c>
      <c r="U99" s="441">
        <v>0</v>
      </c>
      <c r="V99" s="441">
        <v>0</v>
      </c>
      <c r="W99" s="441">
        <v>0</v>
      </c>
      <c r="X99" s="441">
        <v>0</v>
      </c>
      <c r="Y99" s="441">
        <v>0</v>
      </c>
      <c r="Z99" s="441">
        <v>0</v>
      </c>
      <c r="AA99" s="441">
        <v>0</v>
      </c>
      <c r="AB99" s="441">
        <v>0</v>
      </c>
      <c r="AC99" s="441">
        <v>0</v>
      </c>
      <c r="AD99" s="441">
        <v>0</v>
      </c>
      <c r="AE99" s="441">
        <v>0</v>
      </c>
      <c r="AF99" s="441">
        <v>0</v>
      </c>
      <c r="AG99" s="441">
        <v>0</v>
      </c>
      <c r="AH99" s="441">
        <v>0</v>
      </c>
      <c r="AI99" s="441">
        <v>0</v>
      </c>
      <c r="AJ99" s="441">
        <v>0</v>
      </c>
      <c r="AK99" s="441">
        <v>0</v>
      </c>
      <c r="AL99" s="441">
        <v>0</v>
      </c>
      <c r="AM99" s="441">
        <v>0</v>
      </c>
      <c r="AN99" s="441">
        <v>0</v>
      </c>
      <c r="AO99" s="441">
        <v>0</v>
      </c>
      <c r="AP99" s="441">
        <v>0</v>
      </c>
      <c r="AQ99" s="441">
        <v>0</v>
      </c>
      <c r="AR99" s="441">
        <v>0</v>
      </c>
      <c r="AS99" s="441">
        <v>0</v>
      </c>
      <c r="AT99" s="441">
        <v>0</v>
      </c>
      <c r="AU99" s="441">
        <v>6.8502059397355305E-2</v>
      </c>
      <c r="AV99" s="441">
        <v>0</v>
      </c>
      <c r="AW99" s="441">
        <v>0</v>
      </c>
      <c r="AX99" s="441">
        <v>0</v>
      </c>
      <c r="AY99" s="441">
        <v>0</v>
      </c>
      <c r="AZ99" s="441">
        <v>0</v>
      </c>
      <c r="BA99" s="441">
        <v>0</v>
      </c>
      <c r="BB99" s="441">
        <v>2.8876696505919725E-4</v>
      </c>
      <c r="BC99" s="441">
        <v>2.9508970727101037E-4</v>
      </c>
      <c r="BD99" s="441">
        <v>1.6876212977807779E-5</v>
      </c>
      <c r="BE99" s="441">
        <v>0</v>
      </c>
      <c r="BF99" s="441">
        <v>3.8323168923531585E-3</v>
      </c>
      <c r="BG99" s="441">
        <v>0</v>
      </c>
      <c r="BH99" s="441">
        <v>0</v>
      </c>
      <c r="BI99" s="441">
        <v>0</v>
      </c>
      <c r="BJ99" s="441">
        <v>0</v>
      </c>
      <c r="BK99" s="441">
        <v>0</v>
      </c>
      <c r="BL99" s="441">
        <v>0</v>
      </c>
      <c r="BM99" s="441">
        <v>0</v>
      </c>
      <c r="BN99" s="441">
        <v>0</v>
      </c>
      <c r="BO99" s="441">
        <v>0</v>
      </c>
      <c r="BP99" s="441">
        <v>0</v>
      </c>
      <c r="BQ99" s="441">
        <v>0</v>
      </c>
      <c r="BR99" s="441">
        <v>0</v>
      </c>
      <c r="BS99" s="441">
        <v>0</v>
      </c>
      <c r="BT99" s="441">
        <v>0</v>
      </c>
      <c r="BU99" s="441">
        <v>3.4879016318729099E-5</v>
      </c>
      <c r="BV99" s="441">
        <v>0</v>
      </c>
      <c r="BW99" s="441">
        <v>0</v>
      </c>
      <c r="BX99" s="441">
        <v>0</v>
      </c>
      <c r="BY99" s="441">
        <v>0</v>
      </c>
      <c r="BZ99" s="441">
        <v>0</v>
      </c>
      <c r="CA99" s="441">
        <v>2.4343140914328373E-5</v>
      </c>
      <c r="CB99" s="441">
        <v>0</v>
      </c>
      <c r="CC99" s="441">
        <v>0</v>
      </c>
      <c r="CD99" s="441">
        <v>0</v>
      </c>
      <c r="CE99" s="441">
        <v>0</v>
      </c>
      <c r="CF99" s="441">
        <v>0</v>
      </c>
      <c r="CG99" s="441">
        <v>5.3084896019959919E-4</v>
      </c>
      <c r="CH99" s="441">
        <v>5.298235401486861E-4</v>
      </c>
      <c r="CI99" s="441">
        <v>0</v>
      </c>
      <c r="CJ99" s="441">
        <v>0</v>
      </c>
      <c r="CK99" s="441">
        <v>0</v>
      </c>
      <c r="CL99" s="441">
        <v>0</v>
      </c>
      <c r="CM99" s="441">
        <v>0</v>
      </c>
      <c r="CN99" s="441">
        <v>0</v>
      </c>
      <c r="CO99" s="441">
        <v>0</v>
      </c>
      <c r="CP99" s="441">
        <v>9.5128679833451633E-5</v>
      </c>
      <c r="CQ99" s="441">
        <v>0</v>
      </c>
      <c r="CR99" s="441">
        <v>7.1082340916482122E-3</v>
      </c>
      <c r="CS99" s="441">
        <v>2.167872386279153E-5</v>
      </c>
      <c r="CT99" s="441">
        <v>0</v>
      </c>
      <c r="CU99" s="441">
        <v>0</v>
      </c>
      <c r="CV99" s="441">
        <v>0</v>
      </c>
      <c r="CW99" s="441">
        <v>2.6956182260973025E-4</v>
      </c>
      <c r="CX99" s="441">
        <v>1.9032030908018193E-5</v>
      </c>
      <c r="CY99" s="441">
        <v>0</v>
      </c>
      <c r="CZ99" s="441">
        <v>0</v>
      </c>
      <c r="DA99" s="443">
        <v>3.2977479703280251E-4</v>
      </c>
    </row>
    <row r="100" spans="2:105" ht="20.100000000000001" customHeight="1" x14ac:dyDescent="0.4">
      <c r="B100" s="11">
        <v>45</v>
      </c>
      <c r="C100" s="8" t="s">
        <v>895</v>
      </c>
      <c r="D100" s="441">
        <v>0</v>
      </c>
      <c r="E100" s="441">
        <v>0</v>
      </c>
      <c r="F100" s="441">
        <v>0</v>
      </c>
      <c r="G100" s="441">
        <v>0</v>
      </c>
      <c r="H100" s="441">
        <v>0</v>
      </c>
      <c r="I100" s="441">
        <v>0</v>
      </c>
      <c r="J100" s="441">
        <v>0</v>
      </c>
      <c r="K100" s="441">
        <v>0</v>
      </c>
      <c r="L100" s="441">
        <v>0</v>
      </c>
      <c r="M100" s="441">
        <v>0</v>
      </c>
      <c r="N100" s="441">
        <v>0</v>
      </c>
      <c r="O100" s="441">
        <v>0</v>
      </c>
      <c r="P100" s="441">
        <v>0</v>
      </c>
      <c r="Q100" s="441">
        <v>0</v>
      </c>
      <c r="R100" s="441">
        <v>0</v>
      </c>
      <c r="S100" s="441">
        <v>0</v>
      </c>
      <c r="T100" s="441">
        <v>0</v>
      </c>
      <c r="U100" s="441">
        <v>0</v>
      </c>
      <c r="V100" s="441">
        <v>0</v>
      </c>
      <c r="W100" s="441">
        <v>0</v>
      </c>
      <c r="X100" s="441">
        <v>0</v>
      </c>
      <c r="Y100" s="441">
        <v>0</v>
      </c>
      <c r="Z100" s="441">
        <v>0</v>
      </c>
      <c r="AA100" s="441">
        <v>0</v>
      </c>
      <c r="AB100" s="441">
        <v>0</v>
      </c>
      <c r="AC100" s="441">
        <v>0</v>
      </c>
      <c r="AD100" s="441">
        <v>0</v>
      </c>
      <c r="AE100" s="441">
        <v>0</v>
      </c>
      <c r="AF100" s="441">
        <v>0</v>
      </c>
      <c r="AG100" s="441">
        <v>0</v>
      </c>
      <c r="AH100" s="441">
        <v>0</v>
      </c>
      <c r="AI100" s="441">
        <v>0</v>
      </c>
      <c r="AJ100" s="441">
        <v>0</v>
      </c>
      <c r="AK100" s="441">
        <v>0</v>
      </c>
      <c r="AL100" s="441">
        <v>0</v>
      </c>
      <c r="AM100" s="441">
        <v>0</v>
      </c>
      <c r="AN100" s="441">
        <v>0</v>
      </c>
      <c r="AO100" s="441">
        <v>8.1051351820760726E-4</v>
      </c>
      <c r="AP100" s="441">
        <v>2.4835670645893008E-3</v>
      </c>
      <c r="AQ100" s="441">
        <v>6.0827090437507404E-3</v>
      </c>
      <c r="AR100" s="441">
        <v>2.5314533073437462E-5</v>
      </c>
      <c r="AS100" s="441">
        <v>0</v>
      </c>
      <c r="AT100" s="441">
        <v>6.986919570247177E-3</v>
      </c>
      <c r="AU100" s="441">
        <v>0</v>
      </c>
      <c r="AV100" s="441">
        <v>2.705657283410768E-2</v>
      </c>
      <c r="AW100" s="441">
        <v>0</v>
      </c>
      <c r="AX100" s="441">
        <v>2.0667867371342526E-4</v>
      </c>
      <c r="AY100" s="441">
        <v>2.0873558419871627E-4</v>
      </c>
      <c r="AZ100" s="441">
        <v>1.9813672226383094E-5</v>
      </c>
      <c r="BA100" s="441">
        <v>0</v>
      </c>
      <c r="BB100" s="441">
        <v>5.3903166811050153E-3</v>
      </c>
      <c r="BC100" s="441">
        <v>5.901794145420208E-5</v>
      </c>
      <c r="BD100" s="441">
        <v>0</v>
      </c>
      <c r="BE100" s="441">
        <v>0</v>
      </c>
      <c r="BF100" s="441">
        <v>1.2871133454725789E-4</v>
      </c>
      <c r="BG100" s="441">
        <v>4.1891396554432631E-5</v>
      </c>
      <c r="BH100" s="441">
        <v>5.8053298321564175E-4</v>
      </c>
      <c r="BI100" s="441">
        <v>6.9645884264095783E-4</v>
      </c>
      <c r="BJ100" s="441">
        <v>0</v>
      </c>
      <c r="BK100" s="441">
        <v>0</v>
      </c>
      <c r="BL100" s="441">
        <v>0</v>
      </c>
      <c r="BM100" s="441">
        <v>0</v>
      </c>
      <c r="BN100" s="441">
        <v>0</v>
      </c>
      <c r="BO100" s="441">
        <v>0</v>
      </c>
      <c r="BP100" s="441">
        <v>0</v>
      </c>
      <c r="BQ100" s="441">
        <v>0</v>
      </c>
      <c r="BR100" s="441">
        <v>0</v>
      </c>
      <c r="BS100" s="441">
        <v>0</v>
      </c>
      <c r="BT100" s="441">
        <v>1.3364517206815903E-5</v>
      </c>
      <c r="BU100" s="441">
        <v>0</v>
      </c>
      <c r="BV100" s="441">
        <v>0</v>
      </c>
      <c r="BW100" s="441">
        <v>0</v>
      </c>
      <c r="BX100" s="441">
        <v>0</v>
      </c>
      <c r="BY100" s="441">
        <v>0</v>
      </c>
      <c r="BZ100" s="441">
        <v>0</v>
      </c>
      <c r="CA100" s="441">
        <v>0</v>
      </c>
      <c r="CB100" s="441">
        <v>0</v>
      </c>
      <c r="CC100" s="441">
        <v>0</v>
      </c>
      <c r="CD100" s="441">
        <v>0</v>
      </c>
      <c r="CE100" s="441">
        <v>6.4322745809373113E-6</v>
      </c>
      <c r="CF100" s="441">
        <v>0</v>
      </c>
      <c r="CG100" s="441">
        <v>0</v>
      </c>
      <c r="CH100" s="441">
        <v>1.0517539921759765E-3</v>
      </c>
      <c r="CI100" s="441">
        <v>0</v>
      </c>
      <c r="CJ100" s="441">
        <v>0</v>
      </c>
      <c r="CK100" s="441">
        <v>6.0351729881750842E-5</v>
      </c>
      <c r="CL100" s="441">
        <v>0</v>
      </c>
      <c r="CM100" s="441">
        <v>0</v>
      </c>
      <c r="CN100" s="441">
        <v>0</v>
      </c>
      <c r="CO100" s="441">
        <v>0</v>
      </c>
      <c r="CP100" s="441">
        <v>0</v>
      </c>
      <c r="CQ100" s="441">
        <v>0</v>
      </c>
      <c r="CR100" s="441">
        <v>2.7062394499248912E-3</v>
      </c>
      <c r="CS100" s="441">
        <v>5.3559200131602608E-5</v>
      </c>
      <c r="CT100" s="441">
        <v>0</v>
      </c>
      <c r="CU100" s="441">
        <v>0</v>
      </c>
      <c r="CV100" s="441">
        <v>0</v>
      </c>
      <c r="CW100" s="441">
        <v>0</v>
      </c>
      <c r="CX100" s="441">
        <v>0</v>
      </c>
      <c r="CY100" s="441">
        <v>0</v>
      </c>
      <c r="CZ100" s="441">
        <v>0</v>
      </c>
      <c r="DA100" s="443">
        <v>2.5484897387876708E-4</v>
      </c>
    </row>
    <row r="101" spans="2:105" ht="20.100000000000001" customHeight="1" x14ac:dyDescent="0.4">
      <c r="B101" s="11">
        <v>46</v>
      </c>
      <c r="C101" s="8" t="s">
        <v>896</v>
      </c>
      <c r="D101" s="441">
        <v>0</v>
      </c>
      <c r="E101" s="441">
        <v>0</v>
      </c>
      <c r="F101" s="441">
        <v>5.1449592261981322E-5</v>
      </c>
      <c r="G101" s="441">
        <v>0</v>
      </c>
      <c r="H101" s="441">
        <v>0</v>
      </c>
      <c r="I101" s="441">
        <v>9.6218094347186962E-4</v>
      </c>
      <c r="J101" s="441">
        <v>0</v>
      </c>
      <c r="K101" s="441">
        <v>0</v>
      </c>
      <c r="L101" s="441">
        <v>0</v>
      </c>
      <c r="M101" s="441">
        <v>0</v>
      </c>
      <c r="N101" s="441">
        <v>0</v>
      </c>
      <c r="O101" s="441">
        <v>0</v>
      </c>
      <c r="P101" s="441">
        <v>0</v>
      </c>
      <c r="Q101" s="441">
        <v>0</v>
      </c>
      <c r="R101" s="441">
        <v>0</v>
      </c>
      <c r="S101" s="441">
        <v>0</v>
      </c>
      <c r="T101" s="441">
        <v>0</v>
      </c>
      <c r="U101" s="441">
        <v>6.4467605028473195E-4</v>
      </c>
      <c r="V101" s="441">
        <v>0</v>
      </c>
      <c r="W101" s="441">
        <v>0</v>
      </c>
      <c r="X101" s="441">
        <v>1.4754267671924103E-5</v>
      </c>
      <c r="Y101" s="441">
        <v>0</v>
      </c>
      <c r="Z101" s="441">
        <v>0</v>
      </c>
      <c r="AA101" s="441">
        <v>2.7563015945204724E-5</v>
      </c>
      <c r="AB101" s="441">
        <v>0</v>
      </c>
      <c r="AC101" s="441">
        <v>0</v>
      </c>
      <c r="AD101" s="441">
        <v>0</v>
      </c>
      <c r="AE101" s="441">
        <v>0</v>
      </c>
      <c r="AF101" s="441">
        <v>0</v>
      </c>
      <c r="AG101" s="441">
        <v>1.2744806491354774E-4</v>
      </c>
      <c r="AH101" s="441">
        <v>0</v>
      </c>
      <c r="AI101" s="441">
        <v>0</v>
      </c>
      <c r="AJ101" s="441">
        <v>0</v>
      </c>
      <c r="AK101" s="441">
        <v>0</v>
      </c>
      <c r="AL101" s="441">
        <v>4.6044755502348285E-5</v>
      </c>
      <c r="AM101" s="441">
        <v>0</v>
      </c>
      <c r="AN101" s="441">
        <v>2.8730816194603396E-4</v>
      </c>
      <c r="AO101" s="441">
        <v>9.2630116366583689E-4</v>
      </c>
      <c r="AP101" s="441">
        <v>2.0034107654353693E-3</v>
      </c>
      <c r="AQ101" s="441">
        <v>2.5805432306821325E-3</v>
      </c>
      <c r="AR101" s="441">
        <v>2.8377591575323394E-2</v>
      </c>
      <c r="AS101" s="441">
        <v>1.2268890426021513E-2</v>
      </c>
      <c r="AT101" s="441">
        <v>8.7508304125718736E-3</v>
      </c>
      <c r="AU101" s="441">
        <v>6.936917407327119E-3</v>
      </c>
      <c r="AV101" s="441">
        <v>4.2816798761045822E-3</v>
      </c>
      <c r="AW101" s="441">
        <v>6.3702752782453895E-2</v>
      </c>
      <c r="AX101" s="441">
        <v>6.6432430836458117E-3</v>
      </c>
      <c r="AY101" s="441">
        <v>2.0873558419871627E-3</v>
      </c>
      <c r="AZ101" s="441">
        <v>1.6211546615626647E-2</v>
      </c>
      <c r="BA101" s="441">
        <v>2.0199700619173981E-3</v>
      </c>
      <c r="BB101" s="441">
        <v>1.155067860236789E-3</v>
      </c>
      <c r="BC101" s="441">
        <v>1.2393767705382436E-3</v>
      </c>
      <c r="BD101" s="441">
        <v>1.8901358535144714E-3</v>
      </c>
      <c r="BE101" s="441">
        <v>0</v>
      </c>
      <c r="BF101" s="441">
        <v>4.5881805138610751E-3</v>
      </c>
      <c r="BG101" s="441">
        <v>3.7100068073519401E-3</v>
      </c>
      <c r="BH101" s="441">
        <v>1.2036478478407438E-3</v>
      </c>
      <c r="BI101" s="441">
        <v>1.889630717723817E-3</v>
      </c>
      <c r="BJ101" s="441">
        <v>0</v>
      </c>
      <c r="BK101" s="441">
        <v>0</v>
      </c>
      <c r="BL101" s="441">
        <v>1.556011553385784E-4</v>
      </c>
      <c r="BM101" s="441">
        <v>0</v>
      </c>
      <c r="BN101" s="441">
        <v>2.5417984636240398E-4</v>
      </c>
      <c r="BO101" s="441">
        <v>1.7496926526721951E-4</v>
      </c>
      <c r="BP101" s="441">
        <v>2.3206271262746045E-6</v>
      </c>
      <c r="BQ101" s="441">
        <v>5.084023261361814E-5</v>
      </c>
      <c r="BR101" s="441">
        <v>1.8882888326598438E-5</v>
      </c>
      <c r="BS101" s="441">
        <v>0</v>
      </c>
      <c r="BT101" s="441">
        <v>3.0738389575676579E-4</v>
      </c>
      <c r="BU101" s="441">
        <v>1.8602142036655521E-5</v>
      </c>
      <c r="BV101" s="441">
        <v>1.4499828418697045E-4</v>
      </c>
      <c r="BW101" s="441">
        <v>1.5263846489315308E-4</v>
      </c>
      <c r="BX101" s="441">
        <v>7.3597056117755293E-5</v>
      </c>
      <c r="BY101" s="441">
        <v>0</v>
      </c>
      <c r="BZ101" s="441">
        <v>0</v>
      </c>
      <c r="CA101" s="441">
        <v>3.6514711371492557E-4</v>
      </c>
      <c r="CB101" s="441">
        <v>0</v>
      </c>
      <c r="CC101" s="441">
        <v>0</v>
      </c>
      <c r="CD101" s="441">
        <v>6.2120375483158479E-4</v>
      </c>
      <c r="CE101" s="441">
        <v>2.5729098323749245E-5</v>
      </c>
      <c r="CF101" s="441">
        <v>0</v>
      </c>
      <c r="CG101" s="441">
        <v>5.5739140820957917E-4</v>
      </c>
      <c r="CH101" s="441">
        <v>4.3214657464641433E-4</v>
      </c>
      <c r="CI101" s="441">
        <v>5.6158742044178209E-4</v>
      </c>
      <c r="CJ101" s="441">
        <v>4.3006063249198935E-4</v>
      </c>
      <c r="CK101" s="441">
        <v>3.2187589270267119E-5</v>
      </c>
      <c r="CL101" s="441">
        <v>2.1929824561403509E-4</v>
      </c>
      <c r="CM101" s="441">
        <v>0</v>
      </c>
      <c r="CN101" s="441">
        <v>5.8070323161348396E-6</v>
      </c>
      <c r="CO101" s="441">
        <v>0</v>
      </c>
      <c r="CP101" s="441">
        <v>2.5611567647467747E-5</v>
      </c>
      <c r="CQ101" s="441">
        <v>0</v>
      </c>
      <c r="CR101" s="441">
        <v>6.3610177628420543E-3</v>
      </c>
      <c r="CS101" s="441">
        <v>8.1614019248156354E-5</v>
      </c>
      <c r="CT101" s="441">
        <v>9.8783969337455917E-5</v>
      </c>
      <c r="CU101" s="441">
        <v>4.3907408057887527E-5</v>
      </c>
      <c r="CV101" s="441">
        <v>2.2156491298038042E-5</v>
      </c>
      <c r="CW101" s="441">
        <v>4.7405699838262905E-4</v>
      </c>
      <c r="CX101" s="441">
        <v>1.0467616999410007E-4</v>
      </c>
      <c r="CY101" s="441">
        <v>0</v>
      </c>
      <c r="CZ101" s="441">
        <v>1.0843476247913545E-3</v>
      </c>
      <c r="DA101" s="443">
        <v>1.5597836403034378E-3</v>
      </c>
    </row>
    <row r="102" spans="2:105" ht="20.100000000000001" customHeight="1" x14ac:dyDescent="0.4">
      <c r="B102" s="11">
        <v>47</v>
      </c>
      <c r="C102" s="8" t="s">
        <v>897</v>
      </c>
      <c r="D102" s="441">
        <v>0</v>
      </c>
      <c r="E102" s="441">
        <v>0</v>
      </c>
      <c r="F102" s="441">
        <v>0</v>
      </c>
      <c r="G102" s="441">
        <v>4.6524611519493813E-5</v>
      </c>
      <c r="H102" s="441">
        <v>1.2517994617262314E-4</v>
      </c>
      <c r="I102" s="441">
        <v>4.0090872644661234E-5</v>
      </c>
      <c r="J102" s="441">
        <v>0</v>
      </c>
      <c r="K102" s="441">
        <v>0</v>
      </c>
      <c r="L102" s="441">
        <v>2.1644553148200257E-5</v>
      </c>
      <c r="M102" s="441">
        <v>2.1387972473679428E-5</v>
      </c>
      <c r="N102" s="441">
        <v>0</v>
      </c>
      <c r="O102" s="441">
        <v>1.33387874152987E-5</v>
      </c>
      <c r="P102" s="441">
        <v>4.3377361355108767E-5</v>
      </c>
      <c r="Q102" s="441">
        <v>0</v>
      </c>
      <c r="R102" s="441">
        <v>0</v>
      </c>
      <c r="S102" s="441">
        <v>0</v>
      </c>
      <c r="T102" s="441">
        <v>0</v>
      </c>
      <c r="U102" s="441">
        <v>0</v>
      </c>
      <c r="V102" s="441">
        <v>0</v>
      </c>
      <c r="W102" s="441">
        <v>0</v>
      </c>
      <c r="X102" s="441">
        <v>0</v>
      </c>
      <c r="Y102" s="441">
        <v>2.5974250859314799E-5</v>
      </c>
      <c r="Z102" s="441">
        <v>2.0708178280848456E-6</v>
      </c>
      <c r="AA102" s="441">
        <v>0</v>
      </c>
      <c r="AB102" s="441">
        <v>6.9678642102622706E-5</v>
      </c>
      <c r="AC102" s="441">
        <v>0</v>
      </c>
      <c r="AD102" s="441">
        <v>0</v>
      </c>
      <c r="AE102" s="441">
        <v>0</v>
      </c>
      <c r="AF102" s="441">
        <v>0</v>
      </c>
      <c r="AG102" s="441">
        <v>4.2482688304515913E-5</v>
      </c>
      <c r="AH102" s="441">
        <v>0</v>
      </c>
      <c r="AI102" s="441">
        <v>0</v>
      </c>
      <c r="AJ102" s="441">
        <v>0</v>
      </c>
      <c r="AK102" s="441">
        <v>0</v>
      </c>
      <c r="AL102" s="441">
        <v>0</v>
      </c>
      <c r="AM102" s="441">
        <v>9.9493577689560133E-5</v>
      </c>
      <c r="AN102" s="441">
        <v>2.3942346828836164E-5</v>
      </c>
      <c r="AO102" s="441">
        <v>6.9472587274937764E-4</v>
      </c>
      <c r="AP102" s="441">
        <v>6.2089176614732518E-5</v>
      </c>
      <c r="AQ102" s="441">
        <v>0</v>
      </c>
      <c r="AR102" s="441">
        <v>1.265726653671873E-4</v>
      </c>
      <c r="AS102" s="441">
        <v>3.8581416434029914E-5</v>
      </c>
      <c r="AT102" s="441">
        <v>2.2907933017203857E-5</v>
      </c>
      <c r="AU102" s="441">
        <v>0</v>
      </c>
      <c r="AV102" s="441">
        <v>9.1099571832012395E-5</v>
      </c>
      <c r="AW102" s="441">
        <v>8.4775526516573613E-5</v>
      </c>
      <c r="AX102" s="441">
        <v>1.3360299979332132E-2</v>
      </c>
      <c r="AY102" s="441">
        <v>1.0436779209935814E-4</v>
      </c>
      <c r="AZ102" s="441">
        <v>1.7653981953707338E-2</v>
      </c>
      <c r="BA102" s="441">
        <v>2.1262842757025245E-5</v>
      </c>
      <c r="BB102" s="441">
        <v>7.2191741264799308E-3</v>
      </c>
      <c r="BC102" s="441">
        <v>5.9017941454202075E-4</v>
      </c>
      <c r="BD102" s="441">
        <v>6.7504851911231117E-5</v>
      </c>
      <c r="BE102" s="441">
        <v>6.464959917248513E-5</v>
      </c>
      <c r="BF102" s="441">
        <v>1.3300171236549981E-3</v>
      </c>
      <c r="BG102" s="441">
        <v>5.1055139550714769E-4</v>
      </c>
      <c r="BH102" s="441">
        <v>3.6577836130726377E-3</v>
      </c>
      <c r="BI102" s="441">
        <v>2.6886139585200427E-3</v>
      </c>
      <c r="BJ102" s="441">
        <v>1.2914473896619636E-5</v>
      </c>
      <c r="BK102" s="441">
        <v>0</v>
      </c>
      <c r="BL102" s="441">
        <v>9.7250722086611501E-6</v>
      </c>
      <c r="BM102" s="441">
        <v>1.2802458071949814E-5</v>
      </c>
      <c r="BN102" s="441">
        <v>3.5986035596110959E-4</v>
      </c>
      <c r="BO102" s="441">
        <v>2.5439610278983886E-4</v>
      </c>
      <c r="BP102" s="441">
        <v>1.5084076320784928E-4</v>
      </c>
      <c r="BQ102" s="441">
        <v>2.5420116306809073E-4</v>
      </c>
      <c r="BR102" s="441">
        <v>1.0385588579629141E-4</v>
      </c>
      <c r="BS102" s="441">
        <v>0</v>
      </c>
      <c r="BT102" s="441">
        <v>8.0187103240895416E-5</v>
      </c>
      <c r="BU102" s="441">
        <v>2.3252677545819401E-4</v>
      </c>
      <c r="BV102" s="441">
        <v>0</v>
      </c>
      <c r="BW102" s="441">
        <v>8.7221979938944616E-5</v>
      </c>
      <c r="BX102" s="441">
        <v>3.6798528058877646E-5</v>
      </c>
      <c r="BY102" s="441">
        <v>0</v>
      </c>
      <c r="BZ102" s="441">
        <v>3.4106412005457029E-5</v>
      </c>
      <c r="CA102" s="441">
        <v>4.8686281828656747E-5</v>
      </c>
      <c r="CB102" s="441">
        <v>0</v>
      </c>
      <c r="CC102" s="441">
        <v>3.9053651906989827E-6</v>
      </c>
      <c r="CD102" s="441">
        <v>1.1503773237621941E-4</v>
      </c>
      <c r="CE102" s="441">
        <v>3.988010240181133E-4</v>
      </c>
      <c r="CF102" s="441">
        <v>0</v>
      </c>
      <c r="CG102" s="441">
        <v>3.4505182412973947E-4</v>
      </c>
      <c r="CH102" s="441">
        <v>1.9259135016205496E-3</v>
      </c>
      <c r="CI102" s="441">
        <v>2.9249344814676151E-5</v>
      </c>
      <c r="CJ102" s="441">
        <v>2.2108750825292411E-4</v>
      </c>
      <c r="CK102" s="441">
        <v>2.8164140611483726E-5</v>
      </c>
      <c r="CL102" s="441">
        <v>0</v>
      </c>
      <c r="CM102" s="441">
        <v>5.9581736211793213E-5</v>
      </c>
      <c r="CN102" s="441">
        <v>0</v>
      </c>
      <c r="CO102" s="441">
        <v>8.2640074927001271E-5</v>
      </c>
      <c r="CP102" s="441">
        <v>1.0976386134629035E-4</v>
      </c>
      <c r="CQ102" s="441">
        <v>3.0994646379261766E-4</v>
      </c>
      <c r="CR102" s="441">
        <v>1.3047248850138603E-3</v>
      </c>
      <c r="CS102" s="441">
        <v>5.2411502985925409E-4</v>
      </c>
      <c r="CT102" s="441">
        <v>9.8783969337455914E-6</v>
      </c>
      <c r="CU102" s="441">
        <v>1.7123889142576135E-4</v>
      </c>
      <c r="CV102" s="441">
        <v>1.1078245649019021E-5</v>
      </c>
      <c r="CW102" s="441">
        <v>3.8110464575858414E-4</v>
      </c>
      <c r="CX102" s="441">
        <v>2.8548046362027293E-5</v>
      </c>
      <c r="CY102" s="441">
        <v>0</v>
      </c>
      <c r="CZ102" s="441">
        <v>0</v>
      </c>
      <c r="DA102" s="443">
        <v>8.3683094907522813E-4</v>
      </c>
    </row>
    <row r="103" spans="2:105" ht="20.100000000000001" customHeight="1" x14ac:dyDescent="0.4">
      <c r="B103" s="11">
        <v>48</v>
      </c>
      <c r="C103" s="8" t="s">
        <v>898</v>
      </c>
      <c r="D103" s="441">
        <v>0</v>
      </c>
      <c r="E103" s="441">
        <v>0</v>
      </c>
      <c r="F103" s="441">
        <v>0</v>
      </c>
      <c r="G103" s="441">
        <v>0</v>
      </c>
      <c r="H103" s="441">
        <v>0</v>
      </c>
      <c r="I103" s="441">
        <v>0</v>
      </c>
      <c r="J103" s="441">
        <v>0</v>
      </c>
      <c r="K103" s="441">
        <v>0</v>
      </c>
      <c r="L103" s="441">
        <v>0</v>
      </c>
      <c r="M103" s="441">
        <v>0</v>
      </c>
      <c r="N103" s="441">
        <v>0</v>
      </c>
      <c r="O103" s="441">
        <v>0</v>
      </c>
      <c r="P103" s="441">
        <v>0</v>
      </c>
      <c r="Q103" s="441">
        <v>0</v>
      </c>
      <c r="R103" s="441">
        <v>0</v>
      </c>
      <c r="S103" s="441">
        <v>0</v>
      </c>
      <c r="T103" s="441">
        <v>0</v>
      </c>
      <c r="U103" s="441">
        <v>0</v>
      </c>
      <c r="V103" s="441">
        <v>0</v>
      </c>
      <c r="W103" s="441">
        <v>0</v>
      </c>
      <c r="X103" s="441">
        <v>0</v>
      </c>
      <c r="Y103" s="441">
        <v>0</v>
      </c>
      <c r="Z103" s="441">
        <v>0</v>
      </c>
      <c r="AA103" s="441">
        <v>0</v>
      </c>
      <c r="AB103" s="441">
        <v>0</v>
      </c>
      <c r="AC103" s="441">
        <v>0</v>
      </c>
      <c r="AD103" s="441">
        <v>0</v>
      </c>
      <c r="AE103" s="441">
        <v>0</v>
      </c>
      <c r="AF103" s="441">
        <v>0</v>
      </c>
      <c r="AG103" s="441">
        <v>0</v>
      </c>
      <c r="AH103" s="441">
        <v>0</v>
      </c>
      <c r="AI103" s="441">
        <v>0</v>
      </c>
      <c r="AJ103" s="441">
        <v>0</v>
      </c>
      <c r="AK103" s="441">
        <v>0</v>
      </c>
      <c r="AL103" s="441">
        <v>0</v>
      </c>
      <c r="AM103" s="441">
        <v>0</v>
      </c>
      <c r="AN103" s="441">
        <v>0</v>
      </c>
      <c r="AO103" s="441">
        <v>0</v>
      </c>
      <c r="AP103" s="441">
        <v>1.2417835322946504E-5</v>
      </c>
      <c r="AQ103" s="441">
        <v>0</v>
      </c>
      <c r="AR103" s="441">
        <v>0</v>
      </c>
      <c r="AS103" s="441">
        <v>0</v>
      </c>
      <c r="AT103" s="441">
        <v>0</v>
      </c>
      <c r="AU103" s="441">
        <v>0</v>
      </c>
      <c r="AV103" s="441">
        <v>0</v>
      </c>
      <c r="AW103" s="441">
        <v>0</v>
      </c>
      <c r="AX103" s="441">
        <v>1.0333933685671263E-4</v>
      </c>
      <c r="AY103" s="441">
        <v>4.9679069039294477E-2</v>
      </c>
      <c r="AZ103" s="441">
        <v>0</v>
      </c>
      <c r="BA103" s="441">
        <v>0</v>
      </c>
      <c r="BB103" s="441">
        <v>0</v>
      </c>
      <c r="BC103" s="441">
        <v>0</v>
      </c>
      <c r="BD103" s="441">
        <v>0</v>
      </c>
      <c r="BE103" s="441">
        <v>0</v>
      </c>
      <c r="BF103" s="441">
        <v>0</v>
      </c>
      <c r="BG103" s="441">
        <v>0</v>
      </c>
      <c r="BH103" s="441">
        <v>0</v>
      </c>
      <c r="BI103" s="441">
        <v>0</v>
      </c>
      <c r="BJ103" s="441">
        <v>0</v>
      </c>
      <c r="BK103" s="441">
        <v>0</v>
      </c>
      <c r="BL103" s="441">
        <v>0</v>
      </c>
      <c r="BM103" s="441">
        <v>0</v>
      </c>
      <c r="BN103" s="441">
        <v>0</v>
      </c>
      <c r="BO103" s="441">
        <v>0</v>
      </c>
      <c r="BP103" s="441">
        <v>0</v>
      </c>
      <c r="BQ103" s="441">
        <v>0</v>
      </c>
      <c r="BR103" s="441">
        <v>0</v>
      </c>
      <c r="BS103" s="441">
        <v>0</v>
      </c>
      <c r="BT103" s="441">
        <v>0</v>
      </c>
      <c r="BU103" s="441">
        <v>0</v>
      </c>
      <c r="BV103" s="441">
        <v>0</v>
      </c>
      <c r="BW103" s="441">
        <v>0</v>
      </c>
      <c r="BX103" s="441">
        <v>0</v>
      </c>
      <c r="BY103" s="441">
        <v>0</v>
      </c>
      <c r="BZ103" s="441">
        <v>0</v>
      </c>
      <c r="CA103" s="441">
        <v>0</v>
      </c>
      <c r="CB103" s="441">
        <v>0</v>
      </c>
      <c r="CC103" s="441">
        <v>7.0296573432581684E-5</v>
      </c>
      <c r="CD103" s="441">
        <v>1.0353395913859746E-4</v>
      </c>
      <c r="CE103" s="441">
        <v>0</v>
      </c>
      <c r="CF103" s="441">
        <v>0</v>
      </c>
      <c r="CG103" s="441">
        <v>0</v>
      </c>
      <c r="CH103" s="441">
        <v>0</v>
      </c>
      <c r="CI103" s="441">
        <v>0</v>
      </c>
      <c r="CJ103" s="441">
        <v>0</v>
      </c>
      <c r="CK103" s="441">
        <v>0</v>
      </c>
      <c r="CL103" s="441">
        <v>0</v>
      </c>
      <c r="CM103" s="441">
        <v>0</v>
      </c>
      <c r="CN103" s="441">
        <v>0</v>
      </c>
      <c r="CO103" s="441">
        <v>0</v>
      </c>
      <c r="CP103" s="441">
        <v>3.4502440416517267E-3</v>
      </c>
      <c r="CQ103" s="441">
        <v>0</v>
      </c>
      <c r="CR103" s="441">
        <v>1.7731869357161662E-3</v>
      </c>
      <c r="CS103" s="441">
        <v>0</v>
      </c>
      <c r="CT103" s="441">
        <v>0</v>
      </c>
      <c r="CU103" s="441">
        <v>0</v>
      </c>
      <c r="CV103" s="441">
        <v>0</v>
      </c>
      <c r="CW103" s="441">
        <v>0</v>
      </c>
      <c r="CX103" s="441">
        <v>0</v>
      </c>
      <c r="CY103" s="441">
        <v>0</v>
      </c>
      <c r="CZ103" s="441">
        <v>0</v>
      </c>
      <c r="DA103" s="443">
        <v>1.3433812253424202E-4</v>
      </c>
    </row>
    <row r="104" spans="2:105" ht="20.100000000000001" customHeight="1" x14ac:dyDescent="0.4">
      <c r="B104" s="11">
        <v>49</v>
      </c>
      <c r="C104" s="8" t="s">
        <v>278</v>
      </c>
      <c r="D104" s="441">
        <v>0</v>
      </c>
      <c r="E104" s="441">
        <v>0</v>
      </c>
      <c r="F104" s="441">
        <v>0</v>
      </c>
      <c r="G104" s="441">
        <v>0</v>
      </c>
      <c r="H104" s="441">
        <v>0</v>
      </c>
      <c r="I104" s="441">
        <v>0</v>
      </c>
      <c r="J104" s="441">
        <v>0</v>
      </c>
      <c r="K104" s="441">
        <v>0</v>
      </c>
      <c r="L104" s="441">
        <v>0</v>
      </c>
      <c r="M104" s="441">
        <v>0</v>
      </c>
      <c r="N104" s="441">
        <v>0</v>
      </c>
      <c r="O104" s="441">
        <v>0</v>
      </c>
      <c r="P104" s="441">
        <v>0</v>
      </c>
      <c r="Q104" s="441">
        <v>0</v>
      </c>
      <c r="R104" s="441">
        <v>0</v>
      </c>
      <c r="S104" s="441">
        <v>0</v>
      </c>
      <c r="T104" s="441">
        <v>0</v>
      </c>
      <c r="U104" s="441">
        <v>0</v>
      </c>
      <c r="V104" s="441">
        <v>0</v>
      </c>
      <c r="W104" s="441">
        <v>0</v>
      </c>
      <c r="X104" s="441">
        <v>0</v>
      </c>
      <c r="Y104" s="441">
        <v>0</v>
      </c>
      <c r="Z104" s="441">
        <v>0</v>
      </c>
      <c r="AA104" s="441">
        <v>0</v>
      </c>
      <c r="AB104" s="441">
        <v>0</v>
      </c>
      <c r="AC104" s="441">
        <v>0</v>
      </c>
      <c r="AD104" s="441">
        <v>0</v>
      </c>
      <c r="AE104" s="441">
        <v>0</v>
      </c>
      <c r="AF104" s="441">
        <v>0</v>
      </c>
      <c r="AG104" s="441">
        <v>0</v>
      </c>
      <c r="AH104" s="441">
        <v>0</v>
      </c>
      <c r="AI104" s="441">
        <v>0</v>
      </c>
      <c r="AJ104" s="441">
        <v>0</v>
      </c>
      <c r="AK104" s="441">
        <v>0</v>
      </c>
      <c r="AL104" s="441">
        <v>0</v>
      </c>
      <c r="AM104" s="441">
        <v>0</v>
      </c>
      <c r="AN104" s="441">
        <v>0</v>
      </c>
      <c r="AO104" s="441">
        <v>0</v>
      </c>
      <c r="AP104" s="441">
        <v>0</v>
      </c>
      <c r="AQ104" s="441">
        <v>0</v>
      </c>
      <c r="AR104" s="441">
        <v>0</v>
      </c>
      <c r="AS104" s="441">
        <v>0</v>
      </c>
      <c r="AT104" s="441">
        <v>0</v>
      </c>
      <c r="AU104" s="441">
        <v>0</v>
      </c>
      <c r="AV104" s="441">
        <v>0</v>
      </c>
      <c r="AW104" s="441">
        <v>0</v>
      </c>
      <c r="AX104" s="441">
        <v>0</v>
      </c>
      <c r="AY104" s="441">
        <v>0</v>
      </c>
      <c r="AZ104" s="441">
        <v>9.0746618796834564E-4</v>
      </c>
      <c r="BA104" s="441">
        <v>0</v>
      </c>
      <c r="BB104" s="441">
        <v>0</v>
      </c>
      <c r="BC104" s="441">
        <v>0</v>
      </c>
      <c r="BD104" s="441">
        <v>0</v>
      </c>
      <c r="BE104" s="441">
        <v>0</v>
      </c>
      <c r="BF104" s="441">
        <v>0</v>
      </c>
      <c r="BG104" s="441">
        <v>0</v>
      </c>
      <c r="BH104" s="441">
        <v>0</v>
      </c>
      <c r="BI104" s="441">
        <v>0</v>
      </c>
      <c r="BJ104" s="441">
        <v>0</v>
      </c>
      <c r="BK104" s="441">
        <v>0</v>
      </c>
      <c r="BL104" s="441">
        <v>0</v>
      </c>
      <c r="BM104" s="441">
        <v>0</v>
      </c>
      <c r="BN104" s="441">
        <v>0</v>
      </c>
      <c r="BO104" s="441">
        <v>0</v>
      </c>
      <c r="BP104" s="441">
        <v>0</v>
      </c>
      <c r="BQ104" s="441">
        <v>0</v>
      </c>
      <c r="BR104" s="441">
        <v>0</v>
      </c>
      <c r="BS104" s="441">
        <v>0</v>
      </c>
      <c r="BT104" s="441">
        <v>0</v>
      </c>
      <c r="BU104" s="441">
        <v>0</v>
      </c>
      <c r="BV104" s="441">
        <v>0</v>
      </c>
      <c r="BW104" s="441">
        <v>0</v>
      </c>
      <c r="BX104" s="441">
        <v>0</v>
      </c>
      <c r="BY104" s="441">
        <v>0</v>
      </c>
      <c r="BZ104" s="441">
        <v>0</v>
      </c>
      <c r="CA104" s="441">
        <v>0</v>
      </c>
      <c r="CB104" s="441">
        <v>0</v>
      </c>
      <c r="CC104" s="441">
        <v>0</v>
      </c>
      <c r="CD104" s="441">
        <v>0</v>
      </c>
      <c r="CE104" s="441">
        <v>0</v>
      </c>
      <c r="CF104" s="441">
        <v>0</v>
      </c>
      <c r="CG104" s="441">
        <v>0</v>
      </c>
      <c r="CH104" s="441">
        <v>4.0156085817600598E-4</v>
      </c>
      <c r="CI104" s="441">
        <v>0</v>
      </c>
      <c r="CJ104" s="441">
        <v>0</v>
      </c>
      <c r="CK104" s="441">
        <v>0</v>
      </c>
      <c r="CL104" s="441">
        <v>0</v>
      </c>
      <c r="CM104" s="441">
        <v>0</v>
      </c>
      <c r="CN104" s="441">
        <v>0</v>
      </c>
      <c r="CO104" s="441">
        <v>0</v>
      </c>
      <c r="CP104" s="441">
        <v>0</v>
      </c>
      <c r="CQ104" s="441">
        <v>0</v>
      </c>
      <c r="CR104" s="441">
        <v>3.6547783129171636E-3</v>
      </c>
      <c r="CS104" s="441">
        <v>0</v>
      </c>
      <c r="CT104" s="441">
        <v>0</v>
      </c>
      <c r="CU104" s="441">
        <v>0</v>
      </c>
      <c r="CV104" s="441">
        <v>0</v>
      </c>
      <c r="CW104" s="441">
        <v>0</v>
      </c>
      <c r="CX104" s="441">
        <v>0</v>
      </c>
      <c r="CY104" s="441">
        <v>0</v>
      </c>
      <c r="CZ104" s="441">
        <v>0</v>
      </c>
      <c r="DA104" s="443">
        <v>8.880930276322276E-5</v>
      </c>
    </row>
    <row r="105" spans="2:105" ht="20.100000000000001" customHeight="1" x14ac:dyDescent="0.4">
      <c r="B105" s="11">
        <v>50</v>
      </c>
      <c r="C105" s="8" t="s">
        <v>899</v>
      </c>
      <c r="D105" s="441">
        <v>0</v>
      </c>
      <c r="E105" s="441">
        <v>0</v>
      </c>
      <c r="F105" s="441">
        <v>0</v>
      </c>
      <c r="G105" s="441">
        <v>0</v>
      </c>
      <c r="H105" s="441">
        <v>0</v>
      </c>
      <c r="I105" s="441">
        <v>0</v>
      </c>
      <c r="J105" s="441">
        <v>0</v>
      </c>
      <c r="K105" s="441">
        <v>0</v>
      </c>
      <c r="L105" s="441">
        <v>0</v>
      </c>
      <c r="M105" s="441">
        <v>0</v>
      </c>
      <c r="N105" s="441">
        <v>0</v>
      </c>
      <c r="O105" s="441">
        <v>0</v>
      </c>
      <c r="P105" s="441">
        <v>0</v>
      </c>
      <c r="Q105" s="441">
        <v>0</v>
      </c>
      <c r="R105" s="441">
        <v>0</v>
      </c>
      <c r="S105" s="441">
        <v>0</v>
      </c>
      <c r="T105" s="441">
        <v>0</v>
      </c>
      <c r="U105" s="441">
        <v>0</v>
      </c>
      <c r="V105" s="441">
        <v>0</v>
      </c>
      <c r="W105" s="441">
        <v>0</v>
      </c>
      <c r="X105" s="441">
        <v>0</v>
      </c>
      <c r="Y105" s="441">
        <v>0</v>
      </c>
      <c r="Z105" s="441">
        <v>0</v>
      </c>
      <c r="AA105" s="441">
        <v>0</v>
      </c>
      <c r="AB105" s="441">
        <v>0</v>
      </c>
      <c r="AC105" s="441">
        <v>0</v>
      </c>
      <c r="AD105" s="441">
        <v>0</v>
      </c>
      <c r="AE105" s="441">
        <v>0</v>
      </c>
      <c r="AF105" s="441">
        <v>0</v>
      </c>
      <c r="AG105" s="441">
        <v>0</v>
      </c>
      <c r="AH105" s="441">
        <v>0</v>
      </c>
      <c r="AI105" s="441">
        <v>0</v>
      </c>
      <c r="AJ105" s="441">
        <v>0</v>
      </c>
      <c r="AK105" s="441">
        <v>0</v>
      </c>
      <c r="AL105" s="441">
        <v>0</v>
      </c>
      <c r="AM105" s="441">
        <v>0</v>
      </c>
      <c r="AN105" s="441">
        <v>0</v>
      </c>
      <c r="AO105" s="441">
        <v>0</v>
      </c>
      <c r="AP105" s="441">
        <v>2.0696392204910841E-5</v>
      </c>
      <c r="AQ105" s="441">
        <v>0</v>
      </c>
      <c r="AR105" s="441">
        <v>0</v>
      </c>
      <c r="AS105" s="441">
        <v>0</v>
      </c>
      <c r="AT105" s="441">
        <v>0</v>
      </c>
      <c r="AU105" s="441">
        <v>0</v>
      </c>
      <c r="AV105" s="441">
        <v>0</v>
      </c>
      <c r="AW105" s="441">
        <v>0</v>
      </c>
      <c r="AX105" s="441">
        <v>0</v>
      </c>
      <c r="AY105" s="441">
        <v>0</v>
      </c>
      <c r="AZ105" s="441">
        <v>0.5859061386719292</v>
      </c>
      <c r="BA105" s="441">
        <v>0.3651297883921889</v>
      </c>
      <c r="BB105" s="441">
        <v>0</v>
      </c>
      <c r="BC105" s="441">
        <v>1.3633144475920679E-2</v>
      </c>
      <c r="BD105" s="441">
        <v>0</v>
      </c>
      <c r="BE105" s="441">
        <v>0</v>
      </c>
      <c r="BF105" s="441">
        <v>0</v>
      </c>
      <c r="BG105" s="441">
        <v>0</v>
      </c>
      <c r="BH105" s="441">
        <v>0</v>
      </c>
      <c r="BI105" s="441">
        <v>0</v>
      </c>
      <c r="BJ105" s="441">
        <v>0</v>
      </c>
      <c r="BK105" s="441">
        <v>0</v>
      </c>
      <c r="BL105" s="441">
        <v>0</v>
      </c>
      <c r="BM105" s="441">
        <v>0</v>
      </c>
      <c r="BN105" s="441">
        <v>0</v>
      </c>
      <c r="BO105" s="441">
        <v>0</v>
      </c>
      <c r="BP105" s="441">
        <v>0</v>
      </c>
      <c r="BQ105" s="441">
        <v>0</v>
      </c>
      <c r="BR105" s="441">
        <v>0</v>
      </c>
      <c r="BS105" s="441">
        <v>0</v>
      </c>
      <c r="BT105" s="441">
        <v>0</v>
      </c>
      <c r="BU105" s="441">
        <v>0</v>
      </c>
      <c r="BV105" s="441">
        <v>1.3533173190783909E-4</v>
      </c>
      <c r="BW105" s="441">
        <v>0</v>
      </c>
      <c r="BX105" s="441">
        <v>0</v>
      </c>
      <c r="BY105" s="441">
        <v>0</v>
      </c>
      <c r="BZ105" s="441">
        <v>0</v>
      </c>
      <c r="CA105" s="441">
        <v>0</v>
      </c>
      <c r="CB105" s="441">
        <v>0</v>
      </c>
      <c r="CC105" s="441">
        <v>0</v>
      </c>
      <c r="CD105" s="441">
        <v>0</v>
      </c>
      <c r="CE105" s="441">
        <v>0</v>
      </c>
      <c r="CF105" s="441">
        <v>0</v>
      </c>
      <c r="CG105" s="441">
        <v>0</v>
      </c>
      <c r="CH105" s="441">
        <v>0</v>
      </c>
      <c r="CI105" s="441">
        <v>0</v>
      </c>
      <c r="CJ105" s="441">
        <v>0</v>
      </c>
      <c r="CK105" s="441">
        <v>0</v>
      </c>
      <c r="CL105" s="441">
        <v>0</v>
      </c>
      <c r="CM105" s="441">
        <v>0</v>
      </c>
      <c r="CN105" s="441">
        <v>0</v>
      </c>
      <c r="CO105" s="441">
        <v>0</v>
      </c>
      <c r="CP105" s="441">
        <v>0</v>
      </c>
      <c r="CQ105" s="441">
        <v>0</v>
      </c>
      <c r="CR105" s="441">
        <v>0.14619887569107831</v>
      </c>
      <c r="CS105" s="441">
        <v>0</v>
      </c>
      <c r="CT105" s="441">
        <v>0</v>
      </c>
      <c r="CU105" s="441">
        <v>0</v>
      </c>
      <c r="CV105" s="441">
        <v>0</v>
      </c>
      <c r="CW105" s="441">
        <v>0</v>
      </c>
      <c r="CX105" s="441">
        <v>0</v>
      </c>
      <c r="CY105" s="441">
        <v>0</v>
      </c>
      <c r="CZ105" s="441">
        <v>0</v>
      </c>
      <c r="DA105" s="443">
        <v>1.5274132115304378E-2</v>
      </c>
    </row>
    <row r="106" spans="2:105" ht="20.100000000000001" customHeight="1" x14ac:dyDescent="0.4">
      <c r="B106" s="11">
        <v>51</v>
      </c>
      <c r="C106" s="8" t="s">
        <v>900</v>
      </c>
      <c r="D106" s="441">
        <v>0</v>
      </c>
      <c r="E106" s="441">
        <v>0</v>
      </c>
      <c r="F106" s="441">
        <v>0</v>
      </c>
      <c r="G106" s="441">
        <v>0</v>
      </c>
      <c r="H106" s="441">
        <v>0</v>
      </c>
      <c r="I106" s="441">
        <v>4.9218227983429105E-2</v>
      </c>
      <c r="J106" s="441">
        <v>0</v>
      </c>
      <c r="K106" s="441">
        <v>4.4547398431931578E-5</v>
      </c>
      <c r="L106" s="441">
        <v>0</v>
      </c>
      <c r="M106" s="441">
        <v>0</v>
      </c>
      <c r="N106" s="441">
        <v>0</v>
      </c>
      <c r="O106" s="441">
        <v>0</v>
      </c>
      <c r="P106" s="441">
        <v>0</v>
      </c>
      <c r="Q106" s="441">
        <v>0</v>
      </c>
      <c r="R106" s="441">
        <v>0</v>
      </c>
      <c r="S106" s="441">
        <v>0</v>
      </c>
      <c r="T106" s="441">
        <v>0</v>
      </c>
      <c r="U106" s="441">
        <v>0</v>
      </c>
      <c r="V106" s="441">
        <v>0</v>
      </c>
      <c r="W106" s="441">
        <v>0</v>
      </c>
      <c r="X106" s="441">
        <v>0</v>
      </c>
      <c r="Y106" s="441">
        <v>0</v>
      </c>
      <c r="Z106" s="441">
        <v>0</v>
      </c>
      <c r="AA106" s="441">
        <v>0</v>
      </c>
      <c r="AB106" s="441">
        <v>0</v>
      </c>
      <c r="AC106" s="441">
        <v>0</v>
      </c>
      <c r="AD106" s="441">
        <v>0</v>
      </c>
      <c r="AE106" s="441">
        <v>0</v>
      </c>
      <c r="AF106" s="441">
        <v>0</v>
      </c>
      <c r="AG106" s="441">
        <v>0</v>
      </c>
      <c r="AH106" s="441">
        <v>0</v>
      </c>
      <c r="AI106" s="441">
        <v>0</v>
      </c>
      <c r="AJ106" s="441">
        <v>0</v>
      </c>
      <c r="AK106" s="441">
        <v>0</v>
      </c>
      <c r="AL106" s="441">
        <v>0</v>
      </c>
      <c r="AM106" s="441">
        <v>0</v>
      </c>
      <c r="AN106" s="441">
        <v>0</v>
      </c>
      <c r="AO106" s="441">
        <v>0</v>
      </c>
      <c r="AP106" s="441">
        <v>0</v>
      </c>
      <c r="AQ106" s="441">
        <v>0</v>
      </c>
      <c r="AR106" s="441">
        <v>0</v>
      </c>
      <c r="AS106" s="441">
        <v>0</v>
      </c>
      <c r="AT106" s="441">
        <v>0</v>
      </c>
      <c r="AU106" s="441">
        <v>0</v>
      </c>
      <c r="AV106" s="441">
        <v>0</v>
      </c>
      <c r="AW106" s="441">
        <v>0</v>
      </c>
      <c r="AX106" s="441">
        <v>0</v>
      </c>
      <c r="AY106" s="441">
        <v>0</v>
      </c>
      <c r="AZ106" s="441">
        <v>0</v>
      </c>
      <c r="BA106" s="441">
        <v>0</v>
      </c>
      <c r="BB106" s="441">
        <v>0.11762441043411301</v>
      </c>
      <c r="BC106" s="441">
        <v>0</v>
      </c>
      <c r="BD106" s="441">
        <v>0</v>
      </c>
      <c r="BE106" s="441">
        <v>0</v>
      </c>
      <c r="BF106" s="441">
        <v>0</v>
      </c>
      <c r="BG106" s="441">
        <v>0</v>
      </c>
      <c r="BH106" s="441">
        <v>0</v>
      </c>
      <c r="BI106" s="441">
        <v>0</v>
      </c>
      <c r="BJ106" s="441">
        <v>0</v>
      </c>
      <c r="BK106" s="441">
        <v>0</v>
      </c>
      <c r="BL106" s="441">
        <v>0</v>
      </c>
      <c r="BM106" s="441">
        <v>0</v>
      </c>
      <c r="BN106" s="441">
        <v>0</v>
      </c>
      <c r="BO106" s="441">
        <v>0</v>
      </c>
      <c r="BP106" s="441">
        <v>0</v>
      </c>
      <c r="BQ106" s="441">
        <v>0</v>
      </c>
      <c r="BR106" s="441">
        <v>0</v>
      </c>
      <c r="BS106" s="441">
        <v>0</v>
      </c>
      <c r="BT106" s="441">
        <v>0</v>
      </c>
      <c r="BU106" s="441">
        <v>0</v>
      </c>
      <c r="BV106" s="441">
        <v>0</v>
      </c>
      <c r="BW106" s="441">
        <v>2.0213693850850416E-2</v>
      </c>
      <c r="BX106" s="441">
        <v>0</v>
      </c>
      <c r="BY106" s="441">
        <v>0</v>
      </c>
      <c r="BZ106" s="441">
        <v>0</v>
      </c>
      <c r="CA106" s="441">
        <v>2.9211769097194047E-4</v>
      </c>
      <c r="CB106" s="441">
        <v>0</v>
      </c>
      <c r="CC106" s="441">
        <v>0</v>
      </c>
      <c r="CD106" s="441">
        <v>0</v>
      </c>
      <c r="CE106" s="441">
        <v>0</v>
      </c>
      <c r="CF106" s="441">
        <v>0</v>
      </c>
      <c r="CG106" s="441">
        <v>0</v>
      </c>
      <c r="CH106" s="441">
        <v>1.3684641530469787E-3</v>
      </c>
      <c r="CI106" s="441">
        <v>6.4348558592287539E-5</v>
      </c>
      <c r="CJ106" s="441">
        <v>7.2686304083153136E-5</v>
      </c>
      <c r="CK106" s="441">
        <v>0</v>
      </c>
      <c r="CL106" s="441">
        <v>0</v>
      </c>
      <c r="CM106" s="441">
        <v>0</v>
      </c>
      <c r="CN106" s="441">
        <v>0</v>
      </c>
      <c r="CO106" s="441">
        <v>0</v>
      </c>
      <c r="CP106" s="441">
        <v>7.3175907564193567E-6</v>
      </c>
      <c r="CQ106" s="441">
        <v>0</v>
      </c>
      <c r="CR106" s="441">
        <v>0</v>
      </c>
      <c r="CS106" s="441">
        <v>1.275219050752443E-6</v>
      </c>
      <c r="CT106" s="441">
        <v>0</v>
      </c>
      <c r="CU106" s="441">
        <v>0</v>
      </c>
      <c r="CV106" s="441">
        <v>0</v>
      </c>
      <c r="CW106" s="441">
        <v>9.295235262404491E-6</v>
      </c>
      <c r="CX106" s="441">
        <v>0</v>
      </c>
      <c r="CY106" s="441">
        <v>0</v>
      </c>
      <c r="CZ106" s="441">
        <v>0</v>
      </c>
      <c r="DA106" s="443">
        <v>4.1127700526487403E-4</v>
      </c>
    </row>
    <row r="107" spans="2:105" ht="20.100000000000001" customHeight="1" x14ac:dyDescent="0.4">
      <c r="B107" s="11">
        <v>52</v>
      </c>
      <c r="C107" s="8" t="s">
        <v>901</v>
      </c>
      <c r="D107" s="441">
        <v>0</v>
      </c>
      <c r="E107" s="441">
        <v>0</v>
      </c>
      <c r="F107" s="441">
        <v>0</v>
      </c>
      <c r="G107" s="441">
        <v>0</v>
      </c>
      <c r="H107" s="441">
        <v>0</v>
      </c>
      <c r="I107" s="441">
        <v>0</v>
      </c>
      <c r="J107" s="441">
        <v>0</v>
      </c>
      <c r="K107" s="441">
        <v>0</v>
      </c>
      <c r="L107" s="441">
        <v>0</v>
      </c>
      <c r="M107" s="441">
        <v>0</v>
      </c>
      <c r="N107" s="441">
        <v>0</v>
      </c>
      <c r="O107" s="441">
        <v>0</v>
      </c>
      <c r="P107" s="441">
        <v>0</v>
      </c>
      <c r="Q107" s="441">
        <v>0</v>
      </c>
      <c r="R107" s="441">
        <v>0</v>
      </c>
      <c r="S107" s="441">
        <v>0</v>
      </c>
      <c r="T107" s="441">
        <v>0</v>
      </c>
      <c r="U107" s="441">
        <v>0</v>
      </c>
      <c r="V107" s="441">
        <v>0</v>
      </c>
      <c r="W107" s="441">
        <v>0</v>
      </c>
      <c r="X107" s="441">
        <v>0</v>
      </c>
      <c r="Y107" s="441">
        <v>0</v>
      </c>
      <c r="Z107" s="441">
        <v>0</v>
      </c>
      <c r="AA107" s="441">
        <v>0</v>
      </c>
      <c r="AB107" s="441">
        <v>0</v>
      </c>
      <c r="AC107" s="441">
        <v>0</v>
      </c>
      <c r="AD107" s="441">
        <v>0</v>
      </c>
      <c r="AE107" s="441">
        <v>0</v>
      </c>
      <c r="AF107" s="441">
        <v>0</v>
      </c>
      <c r="AG107" s="441">
        <v>0</v>
      </c>
      <c r="AH107" s="441">
        <v>0</v>
      </c>
      <c r="AI107" s="441">
        <v>0</v>
      </c>
      <c r="AJ107" s="441">
        <v>0</v>
      </c>
      <c r="AK107" s="441">
        <v>0</v>
      </c>
      <c r="AL107" s="441">
        <v>0</v>
      </c>
      <c r="AM107" s="441">
        <v>0</v>
      </c>
      <c r="AN107" s="441">
        <v>0</v>
      </c>
      <c r="AO107" s="441">
        <v>0</v>
      </c>
      <c r="AP107" s="441">
        <v>0</v>
      </c>
      <c r="AQ107" s="441">
        <v>0</v>
      </c>
      <c r="AR107" s="441">
        <v>0</v>
      </c>
      <c r="AS107" s="441">
        <v>0</v>
      </c>
      <c r="AT107" s="441">
        <v>0</v>
      </c>
      <c r="AU107" s="441">
        <v>0</v>
      </c>
      <c r="AV107" s="441">
        <v>0</v>
      </c>
      <c r="AW107" s="441">
        <v>0</v>
      </c>
      <c r="AX107" s="441">
        <v>0</v>
      </c>
      <c r="AY107" s="441">
        <v>0</v>
      </c>
      <c r="AZ107" s="441">
        <v>0</v>
      </c>
      <c r="BA107" s="441">
        <v>0</v>
      </c>
      <c r="BB107" s="441">
        <v>0</v>
      </c>
      <c r="BC107" s="441">
        <v>0.56161473087818692</v>
      </c>
      <c r="BD107" s="441">
        <v>0</v>
      </c>
      <c r="BE107" s="441">
        <v>0</v>
      </c>
      <c r="BF107" s="441">
        <v>0</v>
      </c>
      <c r="BG107" s="441">
        <v>0</v>
      </c>
      <c r="BH107" s="441">
        <v>0</v>
      </c>
      <c r="BI107" s="441">
        <v>0</v>
      </c>
      <c r="BJ107" s="441">
        <v>0</v>
      </c>
      <c r="BK107" s="441">
        <v>0</v>
      </c>
      <c r="BL107" s="441">
        <v>0</v>
      </c>
      <c r="BM107" s="441">
        <v>0</v>
      </c>
      <c r="BN107" s="441">
        <v>0</v>
      </c>
      <c r="BO107" s="441">
        <v>0</v>
      </c>
      <c r="BP107" s="441">
        <v>0</v>
      </c>
      <c r="BQ107" s="441">
        <v>0</v>
      </c>
      <c r="BR107" s="441">
        <v>0</v>
      </c>
      <c r="BS107" s="441">
        <v>0</v>
      </c>
      <c r="BT107" s="441">
        <v>6.5058469762779819E-2</v>
      </c>
      <c r="BU107" s="441">
        <v>0</v>
      </c>
      <c r="BV107" s="441">
        <v>0</v>
      </c>
      <c r="BW107" s="441">
        <v>0</v>
      </c>
      <c r="BX107" s="441">
        <v>0.11595216191352346</v>
      </c>
      <c r="BY107" s="441">
        <v>0</v>
      </c>
      <c r="BZ107" s="441">
        <v>0</v>
      </c>
      <c r="CA107" s="441">
        <v>1.1522420032782097E-3</v>
      </c>
      <c r="CB107" s="441">
        <v>0</v>
      </c>
      <c r="CC107" s="441">
        <v>0</v>
      </c>
      <c r="CD107" s="441">
        <v>0</v>
      </c>
      <c r="CE107" s="441">
        <v>0</v>
      </c>
      <c r="CF107" s="441">
        <v>0</v>
      </c>
      <c r="CG107" s="441">
        <v>0</v>
      </c>
      <c r="CH107" s="441">
        <v>4.3767173633139133E-3</v>
      </c>
      <c r="CI107" s="441">
        <v>0</v>
      </c>
      <c r="CJ107" s="441">
        <v>0</v>
      </c>
      <c r="CK107" s="441">
        <v>0</v>
      </c>
      <c r="CL107" s="441">
        <v>0</v>
      </c>
      <c r="CM107" s="441">
        <v>0</v>
      </c>
      <c r="CN107" s="441">
        <v>0</v>
      </c>
      <c r="CO107" s="441">
        <v>0</v>
      </c>
      <c r="CP107" s="441">
        <v>0</v>
      </c>
      <c r="CQ107" s="441">
        <v>0</v>
      </c>
      <c r="CR107" s="441">
        <v>8.1651773961253157E-3</v>
      </c>
      <c r="CS107" s="441">
        <v>1.0201752406019544E-5</v>
      </c>
      <c r="CT107" s="441">
        <v>0</v>
      </c>
      <c r="CU107" s="441">
        <v>0</v>
      </c>
      <c r="CV107" s="441">
        <v>0</v>
      </c>
      <c r="CW107" s="441">
        <v>0</v>
      </c>
      <c r="CX107" s="441">
        <v>3.2354452543630931E-4</v>
      </c>
      <c r="CY107" s="441">
        <v>0</v>
      </c>
      <c r="CZ107" s="441">
        <v>0</v>
      </c>
      <c r="DA107" s="443">
        <v>1.3638410900296439E-3</v>
      </c>
    </row>
    <row r="108" spans="2:105" ht="20.100000000000001" customHeight="1" x14ac:dyDescent="0.4">
      <c r="B108" s="11">
        <v>53</v>
      </c>
      <c r="C108" s="8" t="s">
        <v>37</v>
      </c>
      <c r="D108" s="441">
        <v>7.0143935355349173E-5</v>
      </c>
      <c r="E108" s="441">
        <v>2.4906600249066003E-5</v>
      </c>
      <c r="F108" s="441">
        <v>3.8587194196485995E-5</v>
      </c>
      <c r="G108" s="441">
        <v>9.3049223038987625E-5</v>
      </c>
      <c r="H108" s="441">
        <v>1.8776991925893472E-4</v>
      </c>
      <c r="I108" s="441">
        <v>6.6149939863691032E-3</v>
      </c>
      <c r="J108" s="441">
        <v>0</v>
      </c>
      <c r="K108" s="441">
        <v>1.8264433357091947E-3</v>
      </c>
      <c r="L108" s="441">
        <v>9.7400489166901154E-5</v>
      </c>
      <c r="M108" s="441">
        <v>4.9192336689462678E-4</v>
      </c>
      <c r="N108" s="441">
        <v>0</v>
      </c>
      <c r="O108" s="441">
        <v>3.0679211055187008E-4</v>
      </c>
      <c r="P108" s="441">
        <v>2.656863383000412E-3</v>
      </c>
      <c r="Q108" s="441">
        <v>0</v>
      </c>
      <c r="R108" s="441">
        <v>0</v>
      </c>
      <c r="S108" s="441">
        <v>2.24929208740717E-2</v>
      </c>
      <c r="T108" s="441">
        <v>1.4315520155947794E-3</v>
      </c>
      <c r="U108" s="441">
        <v>6.8765445363704741E-3</v>
      </c>
      <c r="V108" s="441">
        <v>1.4737698443109538E-4</v>
      </c>
      <c r="W108" s="441">
        <v>1.6572754391779913E-4</v>
      </c>
      <c r="X108" s="441">
        <v>4.426280301577231E-5</v>
      </c>
      <c r="Y108" s="441">
        <v>9.5238919817487597E-5</v>
      </c>
      <c r="Z108" s="441">
        <v>1.0354089140424229E-5</v>
      </c>
      <c r="AA108" s="441">
        <v>2.3428563553424015E-4</v>
      </c>
      <c r="AB108" s="441">
        <v>5.4349340840045704E-4</v>
      </c>
      <c r="AC108" s="441">
        <v>2.7434842249657062E-3</v>
      </c>
      <c r="AD108" s="441">
        <v>3.2940360610263521E-3</v>
      </c>
      <c r="AE108" s="441">
        <v>1.6986580601324953E-4</v>
      </c>
      <c r="AF108" s="441">
        <v>4.6972105795635207E-3</v>
      </c>
      <c r="AG108" s="441">
        <v>6.3724032456773864E-4</v>
      </c>
      <c r="AH108" s="441">
        <v>0</v>
      </c>
      <c r="AI108" s="441">
        <v>1.5155551065021908E-3</v>
      </c>
      <c r="AJ108" s="441">
        <v>3.7743761794925561E-3</v>
      </c>
      <c r="AK108" s="441">
        <v>0</v>
      </c>
      <c r="AL108" s="441">
        <v>9.9763636921754617E-4</v>
      </c>
      <c r="AM108" s="441">
        <v>2.9848073306868042E-5</v>
      </c>
      <c r="AN108" s="441">
        <v>2.3942346828836162E-4</v>
      </c>
      <c r="AO108" s="441">
        <v>0</v>
      </c>
      <c r="AP108" s="441">
        <v>2.0779177773730482E-3</v>
      </c>
      <c r="AQ108" s="441">
        <v>1.211275393993654E-3</v>
      </c>
      <c r="AR108" s="441">
        <v>2.531453307343746E-4</v>
      </c>
      <c r="AS108" s="441">
        <v>1.5653031810377849E-3</v>
      </c>
      <c r="AT108" s="441">
        <v>8.4759352163654277E-4</v>
      </c>
      <c r="AU108" s="441">
        <v>0</v>
      </c>
      <c r="AV108" s="441">
        <v>4.2816798761045822E-3</v>
      </c>
      <c r="AW108" s="441">
        <v>7.2664737014205955E-4</v>
      </c>
      <c r="AX108" s="441">
        <v>1.5205645280344858E-3</v>
      </c>
      <c r="AY108" s="441">
        <v>7.8275844074518605E-4</v>
      </c>
      <c r="AZ108" s="441">
        <v>5.6270829122927982E-4</v>
      </c>
      <c r="BA108" s="441">
        <v>3.4871062121521399E-4</v>
      </c>
      <c r="BB108" s="441">
        <v>7.7004524015785922E-4</v>
      </c>
      <c r="BC108" s="441">
        <v>5.901794145420208E-5</v>
      </c>
      <c r="BD108" s="441">
        <v>2.0926504092481646E-2</v>
      </c>
      <c r="BE108" s="441">
        <v>0</v>
      </c>
      <c r="BF108" s="441">
        <v>1.4549428307155719E-3</v>
      </c>
      <c r="BG108" s="441">
        <v>5.3647169712520287E-3</v>
      </c>
      <c r="BH108" s="441">
        <v>2.5208473794400481E-3</v>
      </c>
      <c r="BI108" s="441">
        <v>3.6219395141404123E-3</v>
      </c>
      <c r="BJ108" s="441">
        <v>1.2914473896619636E-5</v>
      </c>
      <c r="BK108" s="441">
        <v>0</v>
      </c>
      <c r="BL108" s="441">
        <v>5.5432911589368549E-4</v>
      </c>
      <c r="BM108" s="441">
        <v>9.0897452310843678E-4</v>
      </c>
      <c r="BN108" s="441">
        <v>3.2250776205122224E-4</v>
      </c>
      <c r="BO108" s="441">
        <v>3.4533407618530165E-4</v>
      </c>
      <c r="BP108" s="441">
        <v>2.2278020412236203E-4</v>
      </c>
      <c r="BQ108" s="441">
        <v>3.128629699299578E-5</v>
      </c>
      <c r="BR108" s="441">
        <v>1.8882888326598438E-5</v>
      </c>
      <c r="BS108" s="441">
        <v>0</v>
      </c>
      <c r="BT108" s="441">
        <v>2.6729034413631807E-5</v>
      </c>
      <c r="BU108" s="441">
        <v>1.9532249138488298E-4</v>
      </c>
      <c r="BV108" s="441">
        <v>1.9333104558262726E-5</v>
      </c>
      <c r="BW108" s="441">
        <v>2.3986044483209769E-4</v>
      </c>
      <c r="BX108" s="441">
        <v>0</v>
      </c>
      <c r="BY108" s="441">
        <v>0</v>
      </c>
      <c r="BZ108" s="441">
        <v>3.4106412005457029E-5</v>
      </c>
      <c r="CA108" s="441">
        <v>1.1360132426686574E-4</v>
      </c>
      <c r="CB108" s="441">
        <v>4.6232085067036525E-5</v>
      </c>
      <c r="CC108" s="441">
        <v>1.292675878121363E-3</v>
      </c>
      <c r="CD108" s="441">
        <v>2.1166942757224368E-3</v>
      </c>
      <c r="CE108" s="441">
        <v>7.0755020390310423E-3</v>
      </c>
      <c r="CF108" s="441">
        <v>7.2775789920553099E-4</v>
      </c>
      <c r="CG108" s="441">
        <v>7.7105811468991788E-3</v>
      </c>
      <c r="CH108" s="441">
        <v>1.3832636932745955E-3</v>
      </c>
      <c r="CI108" s="441">
        <v>2.7182391114439035E-3</v>
      </c>
      <c r="CJ108" s="441">
        <v>9.0464162623491006E-3</v>
      </c>
      <c r="CK108" s="441">
        <v>2.0519588159795287E-4</v>
      </c>
      <c r="CL108" s="441">
        <v>7.2368421052631583E-4</v>
      </c>
      <c r="CM108" s="441">
        <v>3.3167166491231553E-3</v>
      </c>
      <c r="CN108" s="441">
        <v>2.0498824075955982E-3</v>
      </c>
      <c r="CO108" s="441">
        <v>5.1236846454740786E-3</v>
      </c>
      <c r="CP108" s="441">
        <v>7.5224832975990981E-3</v>
      </c>
      <c r="CQ108" s="441">
        <v>2.4373062834601297E-3</v>
      </c>
      <c r="CR108" s="441">
        <v>1.1111455252195189E-3</v>
      </c>
      <c r="CS108" s="441">
        <v>4.4785693062425799E-3</v>
      </c>
      <c r="CT108" s="441">
        <v>2.2127609131590126E-3</v>
      </c>
      <c r="CU108" s="441">
        <v>2.0965787347641293E-3</v>
      </c>
      <c r="CV108" s="441">
        <v>4.254046329223304E-3</v>
      </c>
      <c r="CW108" s="441">
        <v>6.9528359762785598E-3</v>
      </c>
      <c r="CX108" s="441">
        <v>9.2781150676588698E-3</v>
      </c>
      <c r="CY108" s="441">
        <v>0.14687241664370351</v>
      </c>
      <c r="CZ108" s="441">
        <v>5.2389829062953082E-4</v>
      </c>
      <c r="DA108" s="443">
        <v>1.9996707310787425E-3</v>
      </c>
    </row>
    <row r="109" spans="2:105" ht="20.100000000000001" customHeight="1" x14ac:dyDescent="0.4">
      <c r="B109" s="11">
        <v>54</v>
      </c>
      <c r="C109" s="8" t="s">
        <v>301</v>
      </c>
      <c r="D109" s="441">
        <v>5.7518026991386329E-4</v>
      </c>
      <c r="E109" s="441">
        <v>3.7359900373599005E-4</v>
      </c>
      <c r="F109" s="441">
        <v>2.7782779821469913E-3</v>
      </c>
      <c r="G109" s="441">
        <v>0</v>
      </c>
      <c r="H109" s="441">
        <v>5.1323777930775485E-3</v>
      </c>
      <c r="I109" s="441">
        <v>0</v>
      </c>
      <c r="J109" s="441">
        <v>0</v>
      </c>
      <c r="K109" s="441">
        <v>0</v>
      </c>
      <c r="L109" s="441">
        <v>0</v>
      </c>
      <c r="M109" s="441">
        <v>0</v>
      </c>
      <c r="N109" s="441">
        <v>0</v>
      </c>
      <c r="O109" s="441">
        <v>0</v>
      </c>
      <c r="P109" s="441">
        <v>9.1960006072830582E-3</v>
      </c>
      <c r="Q109" s="441">
        <v>1.2666727711137563E-3</v>
      </c>
      <c r="R109" s="441">
        <v>0</v>
      </c>
      <c r="S109" s="441">
        <v>0</v>
      </c>
      <c r="T109" s="441">
        <v>4.0814461721212858E-3</v>
      </c>
      <c r="U109" s="441">
        <v>0</v>
      </c>
      <c r="V109" s="441">
        <v>1.4159980664139643E-2</v>
      </c>
      <c r="W109" s="441">
        <v>0</v>
      </c>
      <c r="X109" s="441">
        <v>0</v>
      </c>
      <c r="Y109" s="441">
        <v>1.4632161317414004E-3</v>
      </c>
      <c r="Z109" s="441">
        <v>3.7274720905527219E-5</v>
      </c>
      <c r="AA109" s="441">
        <v>1.5297473849588622E-3</v>
      </c>
      <c r="AB109" s="441">
        <v>1.3935728420524541E-5</v>
      </c>
      <c r="AC109" s="441">
        <v>0</v>
      </c>
      <c r="AD109" s="441">
        <v>1.1789181692094313E-2</v>
      </c>
      <c r="AE109" s="441">
        <v>1.3589264481059962E-3</v>
      </c>
      <c r="AF109" s="441">
        <v>1.3730307847954907E-2</v>
      </c>
      <c r="AG109" s="441">
        <v>1.6993075321806365E-4</v>
      </c>
      <c r="AH109" s="441">
        <v>0</v>
      </c>
      <c r="AI109" s="441">
        <v>5.6672575800718284E-3</v>
      </c>
      <c r="AJ109" s="441">
        <v>7.0769553365485427E-3</v>
      </c>
      <c r="AK109" s="441">
        <v>0</v>
      </c>
      <c r="AL109" s="441">
        <v>2.5723670073978574E-2</v>
      </c>
      <c r="AM109" s="441">
        <v>0</v>
      </c>
      <c r="AN109" s="441">
        <v>6.9432805803624868E-4</v>
      </c>
      <c r="AO109" s="441">
        <v>0</v>
      </c>
      <c r="AP109" s="441">
        <v>0</v>
      </c>
      <c r="AQ109" s="441">
        <v>0</v>
      </c>
      <c r="AR109" s="441">
        <v>1.265726653671873E-4</v>
      </c>
      <c r="AS109" s="441">
        <v>0</v>
      </c>
      <c r="AT109" s="441">
        <v>0</v>
      </c>
      <c r="AU109" s="441">
        <v>0</v>
      </c>
      <c r="AV109" s="441">
        <v>0</v>
      </c>
      <c r="AW109" s="441">
        <v>1.453294740284119E-4</v>
      </c>
      <c r="AX109" s="441">
        <v>0</v>
      </c>
      <c r="AY109" s="441">
        <v>0</v>
      </c>
      <c r="AZ109" s="441">
        <v>0</v>
      </c>
      <c r="BA109" s="441">
        <v>2.0837585901884738E-4</v>
      </c>
      <c r="BB109" s="441">
        <v>0</v>
      </c>
      <c r="BC109" s="441">
        <v>0</v>
      </c>
      <c r="BD109" s="441">
        <v>3.3752425955615558E-5</v>
      </c>
      <c r="BE109" s="441">
        <v>0</v>
      </c>
      <c r="BF109" s="441">
        <v>0</v>
      </c>
      <c r="BG109" s="441">
        <v>0</v>
      </c>
      <c r="BH109" s="441">
        <v>1.689081295908591E-4</v>
      </c>
      <c r="BI109" s="441">
        <v>1.9444282408757704E-5</v>
      </c>
      <c r="BJ109" s="441">
        <v>7.1804474865205178E-3</v>
      </c>
      <c r="BK109" s="441">
        <v>5.4134097198621162E-3</v>
      </c>
      <c r="BL109" s="441">
        <v>0</v>
      </c>
      <c r="BM109" s="441">
        <v>0</v>
      </c>
      <c r="BN109" s="441">
        <v>0</v>
      </c>
      <c r="BO109" s="441">
        <v>0</v>
      </c>
      <c r="BP109" s="441">
        <v>0</v>
      </c>
      <c r="BQ109" s="441">
        <v>0</v>
      </c>
      <c r="BR109" s="441">
        <v>0</v>
      </c>
      <c r="BS109" s="441">
        <v>0</v>
      </c>
      <c r="BT109" s="441">
        <v>0</v>
      </c>
      <c r="BU109" s="441">
        <v>3.9064498276976595E-4</v>
      </c>
      <c r="BV109" s="441">
        <v>0</v>
      </c>
      <c r="BW109" s="441">
        <v>0</v>
      </c>
      <c r="BX109" s="441">
        <v>0</v>
      </c>
      <c r="BY109" s="441">
        <v>0</v>
      </c>
      <c r="BZ109" s="441">
        <v>0</v>
      </c>
      <c r="CA109" s="441">
        <v>0</v>
      </c>
      <c r="CB109" s="441">
        <v>0</v>
      </c>
      <c r="CC109" s="441">
        <v>0</v>
      </c>
      <c r="CD109" s="441">
        <v>0</v>
      </c>
      <c r="CE109" s="441">
        <v>0</v>
      </c>
      <c r="CF109" s="441">
        <v>0</v>
      </c>
      <c r="CG109" s="441">
        <v>0</v>
      </c>
      <c r="CH109" s="441">
        <v>0</v>
      </c>
      <c r="CI109" s="441">
        <v>0</v>
      </c>
      <c r="CJ109" s="441">
        <v>0</v>
      </c>
      <c r="CK109" s="441">
        <v>0</v>
      </c>
      <c r="CL109" s="441">
        <v>0</v>
      </c>
      <c r="CM109" s="441">
        <v>0</v>
      </c>
      <c r="CN109" s="441">
        <v>0</v>
      </c>
      <c r="CO109" s="441">
        <v>0</v>
      </c>
      <c r="CP109" s="441">
        <v>0</v>
      </c>
      <c r="CQ109" s="441">
        <v>0</v>
      </c>
      <c r="CR109" s="441">
        <v>0</v>
      </c>
      <c r="CS109" s="441">
        <v>0</v>
      </c>
      <c r="CT109" s="441">
        <v>0</v>
      </c>
      <c r="CU109" s="441">
        <v>6.5861112086831284E-5</v>
      </c>
      <c r="CV109" s="441">
        <v>0</v>
      </c>
      <c r="CW109" s="441">
        <v>0</v>
      </c>
      <c r="CX109" s="441">
        <v>0</v>
      </c>
      <c r="CY109" s="441">
        <v>0</v>
      </c>
      <c r="CZ109" s="441">
        <v>0</v>
      </c>
      <c r="DA109" s="443">
        <v>4.9508375869523175E-4</v>
      </c>
    </row>
    <row r="110" spans="2:105" ht="20.100000000000001" customHeight="1" x14ac:dyDescent="0.4">
      <c r="B110" s="11">
        <v>55</v>
      </c>
      <c r="C110" s="8" t="s">
        <v>19</v>
      </c>
      <c r="D110" s="441">
        <v>0</v>
      </c>
      <c r="E110" s="441">
        <v>0</v>
      </c>
      <c r="F110" s="441">
        <v>0</v>
      </c>
      <c r="G110" s="441">
        <v>0</v>
      </c>
      <c r="H110" s="441">
        <v>0</v>
      </c>
      <c r="I110" s="441">
        <v>0</v>
      </c>
      <c r="J110" s="441">
        <v>0</v>
      </c>
      <c r="K110" s="441">
        <v>0</v>
      </c>
      <c r="L110" s="441">
        <v>0</v>
      </c>
      <c r="M110" s="441">
        <v>0</v>
      </c>
      <c r="N110" s="441">
        <v>0</v>
      </c>
      <c r="O110" s="441">
        <v>0</v>
      </c>
      <c r="P110" s="441">
        <v>0</v>
      </c>
      <c r="Q110" s="441">
        <v>0</v>
      </c>
      <c r="R110" s="441">
        <v>0</v>
      </c>
      <c r="S110" s="441">
        <v>0</v>
      </c>
      <c r="T110" s="441">
        <v>0</v>
      </c>
      <c r="U110" s="441">
        <v>0</v>
      </c>
      <c r="V110" s="441">
        <v>0</v>
      </c>
      <c r="W110" s="441">
        <v>0</v>
      </c>
      <c r="X110" s="441">
        <v>0</v>
      </c>
      <c r="Y110" s="441">
        <v>0</v>
      </c>
      <c r="Z110" s="441">
        <v>0</v>
      </c>
      <c r="AA110" s="441">
        <v>0</v>
      </c>
      <c r="AB110" s="441">
        <v>0</v>
      </c>
      <c r="AC110" s="441">
        <v>0</v>
      </c>
      <c r="AD110" s="441">
        <v>0</v>
      </c>
      <c r="AE110" s="441">
        <v>0</v>
      </c>
      <c r="AF110" s="441">
        <v>0</v>
      </c>
      <c r="AG110" s="441">
        <v>0</v>
      </c>
      <c r="AH110" s="441">
        <v>0</v>
      </c>
      <c r="AI110" s="441">
        <v>0</v>
      </c>
      <c r="AJ110" s="441">
        <v>0</v>
      </c>
      <c r="AK110" s="441">
        <v>0</v>
      </c>
      <c r="AL110" s="441">
        <v>0</v>
      </c>
      <c r="AM110" s="441">
        <v>0</v>
      </c>
      <c r="AN110" s="441">
        <v>0</v>
      </c>
      <c r="AO110" s="441">
        <v>0</v>
      </c>
      <c r="AP110" s="441">
        <v>0</v>
      </c>
      <c r="AQ110" s="441">
        <v>0</v>
      </c>
      <c r="AR110" s="441">
        <v>0</v>
      </c>
      <c r="AS110" s="441">
        <v>0</v>
      </c>
      <c r="AT110" s="441">
        <v>0</v>
      </c>
      <c r="AU110" s="441">
        <v>0</v>
      </c>
      <c r="AV110" s="441">
        <v>0</v>
      </c>
      <c r="AW110" s="441">
        <v>0</v>
      </c>
      <c r="AX110" s="441">
        <v>0</v>
      </c>
      <c r="AY110" s="441">
        <v>0</v>
      </c>
      <c r="AZ110" s="441">
        <v>0</v>
      </c>
      <c r="BA110" s="441">
        <v>0</v>
      </c>
      <c r="BB110" s="441">
        <v>0</v>
      </c>
      <c r="BC110" s="441">
        <v>0</v>
      </c>
      <c r="BD110" s="441">
        <v>0</v>
      </c>
      <c r="BE110" s="441">
        <v>0</v>
      </c>
      <c r="BF110" s="441">
        <v>0</v>
      </c>
      <c r="BG110" s="441">
        <v>0</v>
      </c>
      <c r="BH110" s="441">
        <v>0</v>
      </c>
      <c r="BI110" s="441">
        <v>0</v>
      </c>
      <c r="BJ110" s="441">
        <v>0</v>
      </c>
      <c r="BK110" s="441">
        <v>0</v>
      </c>
      <c r="BL110" s="441">
        <v>0</v>
      </c>
      <c r="BM110" s="441">
        <v>0</v>
      </c>
      <c r="BN110" s="441">
        <v>0</v>
      </c>
      <c r="BO110" s="441">
        <v>0</v>
      </c>
      <c r="BP110" s="441">
        <v>0</v>
      </c>
      <c r="BQ110" s="441">
        <v>0</v>
      </c>
      <c r="BR110" s="441">
        <v>0</v>
      </c>
      <c r="BS110" s="441">
        <v>0</v>
      </c>
      <c r="BT110" s="441">
        <v>0</v>
      </c>
      <c r="BU110" s="441">
        <v>0</v>
      </c>
      <c r="BV110" s="441">
        <v>0</v>
      </c>
      <c r="BW110" s="441">
        <v>0</v>
      </c>
      <c r="BX110" s="441">
        <v>0</v>
      </c>
      <c r="BY110" s="441">
        <v>0</v>
      </c>
      <c r="BZ110" s="441">
        <v>0</v>
      </c>
      <c r="CA110" s="441">
        <v>0</v>
      </c>
      <c r="CB110" s="441">
        <v>0</v>
      </c>
      <c r="CC110" s="441">
        <v>0</v>
      </c>
      <c r="CD110" s="441">
        <v>0</v>
      </c>
      <c r="CE110" s="441">
        <v>0</v>
      </c>
      <c r="CF110" s="441">
        <v>0</v>
      </c>
      <c r="CG110" s="441">
        <v>0</v>
      </c>
      <c r="CH110" s="441">
        <v>0</v>
      </c>
      <c r="CI110" s="441">
        <v>0</v>
      </c>
      <c r="CJ110" s="441">
        <v>0</v>
      </c>
      <c r="CK110" s="441">
        <v>0</v>
      </c>
      <c r="CL110" s="441">
        <v>0</v>
      </c>
      <c r="CM110" s="441">
        <v>0</v>
      </c>
      <c r="CN110" s="441">
        <v>0</v>
      </c>
      <c r="CO110" s="441">
        <v>0</v>
      </c>
      <c r="CP110" s="441">
        <v>0</v>
      </c>
      <c r="CQ110" s="441">
        <v>0</v>
      </c>
      <c r="CR110" s="441">
        <v>0</v>
      </c>
      <c r="CS110" s="441">
        <v>0</v>
      </c>
      <c r="CT110" s="441">
        <v>0</v>
      </c>
      <c r="CU110" s="441">
        <v>0</v>
      </c>
      <c r="CV110" s="441">
        <v>0</v>
      </c>
      <c r="CW110" s="441">
        <v>0</v>
      </c>
      <c r="CX110" s="441">
        <v>0</v>
      </c>
      <c r="CY110" s="441">
        <v>0</v>
      </c>
      <c r="CZ110" s="441">
        <v>0</v>
      </c>
      <c r="DA110" s="443">
        <v>0</v>
      </c>
    </row>
    <row r="111" spans="2:105" ht="20.100000000000001" customHeight="1" x14ac:dyDescent="0.4">
      <c r="B111" s="11">
        <v>56</v>
      </c>
      <c r="C111" s="8" t="s">
        <v>306</v>
      </c>
      <c r="D111" s="441">
        <v>2.9881316461378747E-3</v>
      </c>
      <c r="E111" s="441">
        <v>4.557907845579078E-3</v>
      </c>
      <c r="F111" s="441">
        <v>1.479175777531963E-3</v>
      </c>
      <c r="G111" s="441">
        <v>1.9075090722992464E-3</v>
      </c>
      <c r="H111" s="441">
        <v>1.314389434812543E-3</v>
      </c>
      <c r="I111" s="441">
        <v>6.6818121074435383E-4</v>
      </c>
      <c r="J111" s="441">
        <v>0</v>
      </c>
      <c r="K111" s="441">
        <v>3.474697077690663E-3</v>
      </c>
      <c r="L111" s="441">
        <v>8.5495984935391009E-4</v>
      </c>
      <c r="M111" s="441">
        <v>4.0637147699990912E-4</v>
      </c>
      <c r="N111" s="441">
        <v>2.3476771805778048E-4</v>
      </c>
      <c r="O111" s="441">
        <v>4.4907250964838958E-4</v>
      </c>
      <c r="P111" s="441">
        <v>6.9403778168174027E-4</v>
      </c>
      <c r="Q111" s="441">
        <v>1.0682782406983487E-4</v>
      </c>
      <c r="R111" s="441">
        <v>0</v>
      </c>
      <c r="S111" s="441">
        <v>2.3508040818507239E-3</v>
      </c>
      <c r="T111" s="441">
        <v>8.0715166836726928E-4</v>
      </c>
      <c r="U111" s="441">
        <v>1.8803051466638014E-3</v>
      </c>
      <c r="V111" s="441">
        <v>6.6260692200220475E-3</v>
      </c>
      <c r="W111" s="441">
        <v>3.1488233344381836E-3</v>
      </c>
      <c r="X111" s="441">
        <v>1.563952373223955E-3</v>
      </c>
      <c r="Y111" s="441">
        <v>2.3636568281976468E-3</v>
      </c>
      <c r="Z111" s="441">
        <v>3.126934920408117E-4</v>
      </c>
      <c r="AA111" s="441">
        <v>3.3764694532875789E-3</v>
      </c>
      <c r="AB111" s="441">
        <v>1.1148582736419633E-3</v>
      </c>
      <c r="AC111" s="441">
        <v>6.8587105624142656E-4</v>
      </c>
      <c r="AD111" s="441">
        <v>2.6005547850208046E-3</v>
      </c>
      <c r="AE111" s="441">
        <v>3.9983797415426431E-3</v>
      </c>
      <c r="AF111" s="441">
        <v>3.9022980199450788E-3</v>
      </c>
      <c r="AG111" s="441">
        <v>6.4998513105909341E-3</v>
      </c>
      <c r="AH111" s="441">
        <v>0</v>
      </c>
      <c r="AI111" s="441">
        <v>3.1597027674954764E-3</v>
      </c>
      <c r="AJ111" s="441">
        <v>5.6615642692388344E-3</v>
      </c>
      <c r="AK111" s="441">
        <v>1.6493771431051695E-3</v>
      </c>
      <c r="AL111" s="441">
        <v>3.0389538631549868E-3</v>
      </c>
      <c r="AM111" s="441">
        <v>6.0094120924494322E-3</v>
      </c>
      <c r="AN111" s="441">
        <v>3.1603897814063736E-3</v>
      </c>
      <c r="AO111" s="441">
        <v>2.1420714409772479E-3</v>
      </c>
      <c r="AP111" s="441">
        <v>1.3659618855241154E-3</v>
      </c>
      <c r="AQ111" s="441">
        <v>7.6363013969165143E-4</v>
      </c>
      <c r="AR111" s="441">
        <v>1.2657266536718729E-3</v>
      </c>
      <c r="AS111" s="441">
        <v>4.7289793286282378E-3</v>
      </c>
      <c r="AT111" s="441">
        <v>2.0388060385311433E-3</v>
      </c>
      <c r="AU111" s="441">
        <v>1.7342293518317797E-3</v>
      </c>
      <c r="AV111" s="441">
        <v>1.0931948619841486E-3</v>
      </c>
      <c r="AW111" s="441">
        <v>1.743953688340943E-3</v>
      </c>
      <c r="AX111" s="441">
        <v>2.1110750243585582E-3</v>
      </c>
      <c r="AY111" s="441">
        <v>1.2002296091426186E-3</v>
      </c>
      <c r="AZ111" s="441">
        <v>2.3380133227132049E-4</v>
      </c>
      <c r="BA111" s="441">
        <v>5.9535959719670686E-4</v>
      </c>
      <c r="BB111" s="441">
        <v>1.0588122052170566E-3</v>
      </c>
      <c r="BC111" s="441">
        <v>3.5410764872521248E-4</v>
      </c>
      <c r="BD111" s="441">
        <v>1.3500970382246224E-3</v>
      </c>
      <c r="BE111" s="441">
        <v>2.5859839668994052E-4</v>
      </c>
      <c r="BF111" s="441">
        <v>6.3346166610513197E-4</v>
      </c>
      <c r="BG111" s="441">
        <v>1.0996491595538565E-3</v>
      </c>
      <c r="BH111" s="441">
        <v>3.7330116035626839E-4</v>
      </c>
      <c r="BI111" s="441">
        <v>2.4924034723953061E-4</v>
      </c>
      <c r="BJ111" s="441">
        <v>1.245601007328964E-2</v>
      </c>
      <c r="BK111" s="441">
        <v>2.4833713647618584E-2</v>
      </c>
      <c r="BL111" s="441">
        <v>2.9311367636904704E-2</v>
      </c>
      <c r="BM111" s="441">
        <v>2.7909358596850597E-3</v>
      </c>
      <c r="BN111" s="441">
        <v>2.3896549713569378E-3</v>
      </c>
      <c r="BO111" s="441">
        <v>3.471758579249566E-3</v>
      </c>
      <c r="BP111" s="441">
        <v>2.4668266352299044E-3</v>
      </c>
      <c r="BQ111" s="441">
        <v>3.8560361043867299E-3</v>
      </c>
      <c r="BR111" s="441">
        <v>1.0598021073303373E-2</v>
      </c>
      <c r="BS111" s="441">
        <v>9.9864898455432616E-3</v>
      </c>
      <c r="BT111" s="441">
        <v>1.3711994654193118E-2</v>
      </c>
      <c r="BU111" s="441">
        <v>9.4173344060568577E-4</v>
      </c>
      <c r="BV111" s="441">
        <v>1.1508030488305888E-2</v>
      </c>
      <c r="BW111" s="441">
        <v>2.3331879633667683E-3</v>
      </c>
      <c r="BX111" s="441">
        <v>7.3597056117755293E-5</v>
      </c>
      <c r="BY111" s="441">
        <v>4.1580041580041582E-3</v>
      </c>
      <c r="BZ111" s="441">
        <v>1.1937244201909959E-2</v>
      </c>
      <c r="CA111" s="441">
        <v>1.2828835261851053E-2</v>
      </c>
      <c r="CB111" s="441">
        <v>1.4794267221451688E-3</v>
      </c>
      <c r="CC111" s="441">
        <v>3.95222957298737E-3</v>
      </c>
      <c r="CD111" s="441">
        <v>7.2473771397018223E-3</v>
      </c>
      <c r="CE111" s="441">
        <v>5.2744651563685948E-4</v>
      </c>
      <c r="CF111" s="441">
        <v>6.307235126447935E-3</v>
      </c>
      <c r="CG111" s="441">
        <v>2.5613462329630663E-3</v>
      </c>
      <c r="CH111" s="441">
        <v>7.606963676995101E-3</v>
      </c>
      <c r="CI111" s="441">
        <v>5.8810682640708847E-3</v>
      </c>
      <c r="CJ111" s="441">
        <v>3.6131150321334037E-3</v>
      </c>
      <c r="CK111" s="441">
        <v>1.8668801776754928E-3</v>
      </c>
      <c r="CL111" s="441">
        <v>1.4692982456140351E-3</v>
      </c>
      <c r="CM111" s="441">
        <v>3.482221471933692E-3</v>
      </c>
      <c r="CN111" s="441">
        <v>2.3983043465636887E-3</v>
      </c>
      <c r="CO111" s="441">
        <v>2.010908489890364E-3</v>
      </c>
      <c r="CP111" s="441">
        <v>1.6537755109507747E-3</v>
      </c>
      <c r="CQ111" s="441">
        <v>2.1132713440405747E-4</v>
      </c>
      <c r="CR111" s="441">
        <v>7.0075728245551545E-4</v>
      </c>
      <c r="CS111" s="441">
        <v>1.4665019083653094E-3</v>
      </c>
      <c r="CT111" s="441">
        <v>1.7484762572729697E-3</v>
      </c>
      <c r="CU111" s="441">
        <v>1.2513611296497945E-3</v>
      </c>
      <c r="CV111" s="441">
        <v>2.3153533406449754E-3</v>
      </c>
      <c r="CW111" s="441">
        <v>3.8482273986354593E-3</v>
      </c>
      <c r="CX111" s="441">
        <v>3.130769084368993E-3</v>
      </c>
      <c r="CY111" s="441">
        <v>0</v>
      </c>
      <c r="CZ111" s="441">
        <v>0</v>
      </c>
      <c r="DA111" s="443">
        <v>3.4282639203382804E-3</v>
      </c>
    </row>
    <row r="112" spans="2:105" ht="20.100000000000001" customHeight="1" x14ac:dyDescent="0.4">
      <c r="B112" s="11">
        <v>57</v>
      </c>
      <c r="C112" s="8" t="s">
        <v>902</v>
      </c>
      <c r="D112" s="441">
        <v>0</v>
      </c>
      <c r="E112" s="441">
        <v>0</v>
      </c>
      <c r="F112" s="441">
        <v>0</v>
      </c>
      <c r="G112" s="441">
        <v>0</v>
      </c>
      <c r="H112" s="441">
        <v>0</v>
      </c>
      <c r="I112" s="441">
        <v>0</v>
      </c>
      <c r="J112" s="441">
        <v>0</v>
      </c>
      <c r="K112" s="441">
        <v>0</v>
      </c>
      <c r="L112" s="441">
        <v>0</v>
      </c>
      <c r="M112" s="441">
        <v>0</v>
      </c>
      <c r="N112" s="441">
        <v>0</v>
      </c>
      <c r="O112" s="441">
        <v>0</v>
      </c>
      <c r="P112" s="441">
        <v>0</v>
      </c>
      <c r="Q112" s="441">
        <v>0</v>
      </c>
      <c r="R112" s="441">
        <v>0</v>
      </c>
      <c r="S112" s="441">
        <v>0</v>
      </c>
      <c r="T112" s="441">
        <v>0</v>
      </c>
      <c r="U112" s="441">
        <v>0</v>
      </c>
      <c r="V112" s="441">
        <v>0</v>
      </c>
      <c r="W112" s="441">
        <v>0</v>
      </c>
      <c r="X112" s="441">
        <v>0</v>
      </c>
      <c r="Y112" s="441">
        <v>0</v>
      </c>
      <c r="Z112" s="441">
        <v>0</v>
      </c>
      <c r="AA112" s="441">
        <v>0</v>
      </c>
      <c r="AB112" s="441">
        <v>0</v>
      </c>
      <c r="AC112" s="441">
        <v>0</v>
      </c>
      <c r="AD112" s="441">
        <v>0</v>
      </c>
      <c r="AE112" s="441">
        <v>0</v>
      </c>
      <c r="AF112" s="441">
        <v>0</v>
      </c>
      <c r="AG112" s="441">
        <v>0</v>
      </c>
      <c r="AH112" s="441">
        <v>0</v>
      </c>
      <c r="AI112" s="441">
        <v>0</v>
      </c>
      <c r="AJ112" s="441">
        <v>0</v>
      </c>
      <c r="AK112" s="441">
        <v>0</v>
      </c>
      <c r="AL112" s="441">
        <v>0</v>
      </c>
      <c r="AM112" s="441">
        <v>0</v>
      </c>
      <c r="AN112" s="441">
        <v>0</v>
      </c>
      <c r="AO112" s="441">
        <v>0</v>
      </c>
      <c r="AP112" s="441">
        <v>0</v>
      </c>
      <c r="AQ112" s="441">
        <v>0</v>
      </c>
      <c r="AR112" s="441">
        <v>0</v>
      </c>
      <c r="AS112" s="441">
        <v>0</v>
      </c>
      <c r="AT112" s="441">
        <v>0</v>
      </c>
      <c r="AU112" s="441">
        <v>0</v>
      </c>
      <c r="AV112" s="441">
        <v>0</v>
      </c>
      <c r="AW112" s="441">
        <v>0</v>
      </c>
      <c r="AX112" s="441">
        <v>0</v>
      </c>
      <c r="AY112" s="441">
        <v>0</v>
      </c>
      <c r="AZ112" s="441">
        <v>0</v>
      </c>
      <c r="BA112" s="441">
        <v>0</v>
      </c>
      <c r="BB112" s="441">
        <v>0</v>
      </c>
      <c r="BC112" s="441">
        <v>0</v>
      </c>
      <c r="BD112" s="441">
        <v>0</v>
      </c>
      <c r="BE112" s="441">
        <v>0</v>
      </c>
      <c r="BF112" s="441">
        <v>0</v>
      </c>
      <c r="BG112" s="441">
        <v>0</v>
      </c>
      <c r="BH112" s="441">
        <v>0</v>
      </c>
      <c r="BI112" s="441">
        <v>0</v>
      </c>
      <c r="BJ112" s="441">
        <v>0</v>
      </c>
      <c r="BK112" s="441">
        <v>0</v>
      </c>
      <c r="BL112" s="441">
        <v>0</v>
      </c>
      <c r="BM112" s="441">
        <v>0</v>
      </c>
      <c r="BN112" s="441">
        <v>0</v>
      </c>
      <c r="BO112" s="441">
        <v>0</v>
      </c>
      <c r="BP112" s="441">
        <v>0</v>
      </c>
      <c r="BQ112" s="441">
        <v>0</v>
      </c>
      <c r="BR112" s="441">
        <v>0</v>
      </c>
      <c r="BS112" s="441">
        <v>0</v>
      </c>
      <c r="BT112" s="441">
        <v>0</v>
      </c>
      <c r="BU112" s="441">
        <v>0</v>
      </c>
      <c r="BV112" s="441">
        <v>0</v>
      </c>
      <c r="BW112" s="441">
        <v>0</v>
      </c>
      <c r="BX112" s="441">
        <v>0</v>
      </c>
      <c r="BY112" s="441">
        <v>0</v>
      </c>
      <c r="BZ112" s="441">
        <v>0</v>
      </c>
      <c r="CA112" s="441">
        <v>0</v>
      </c>
      <c r="CB112" s="441">
        <v>0</v>
      </c>
      <c r="CC112" s="441">
        <v>0</v>
      </c>
      <c r="CD112" s="441">
        <v>0</v>
      </c>
      <c r="CE112" s="441">
        <v>0</v>
      </c>
      <c r="CF112" s="441">
        <v>0</v>
      </c>
      <c r="CG112" s="441">
        <v>0</v>
      </c>
      <c r="CH112" s="441">
        <v>0</v>
      </c>
      <c r="CI112" s="441">
        <v>0</v>
      </c>
      <c r="CJ112" s="441">
        <v>0</v>
      </c>
      <c r="CK112" s="441">
        <v>0</v>
      </c>
      <c r="CL112" s="441">
        <v>0</v>
      </c>
      <c r="CM112" s="441">
        <v>0</v>
      </c>
      <c r="CN112" s="441">
        <v>0</v>
      </c>
      <c r="CO112" s="441">
        <v>0</v>
      </c>
      <c r="CP112" s="441">
        <v>0</v>
      </c>
      <c r="CQ112" s="441">
        <v>0</v>
      </c>
      <c r="CR112" s="441">
        <v>0</v>
      </c>
      <c r="CS112" s="441">
        <v>0</v>
      </c>
      <c r="CT112" s="441">
        <v>0</v>
      </c>
      <c r="CU112" s="441">
        <v>0</v>
      </c>
      <c r="CV112" s="441">
        <v>0</v>
      </c>
      <c r="CW112" s="441">
        <v>0</v>
      </c>
      <c r="CX112" s="441">
        <v>0</v>
      </c>
      <c r="CY112" s="441">
        <v>0</v>
      </c>
      <c r="CZ112" s="441">
        <v>0</v>
      </c>
      <c r="DA112" s="443">
        <v>0</v>
      </c>
    </row>
    <row r="113" spans="2:105" ht="20.100000000000001" customHeight="1" x14ac:dyDescent="0.4">
      <c r="B113" s="11">
        <v>58</v>
      </c>
      <c r="C113" s="8" t="s">
        <v>313</v>
      </c>
      <c r="D113" s="441">
        <v>0</v>
      </c>
      <c r="E113" s="441">
        <v>0</v>
      </c>
      <c r="F113" s="441">
        <v>0</v>
      </c>
      <c r="G113" s="441">
        <v>0</v>
      </c>
      <c r="H113" s="441">
        <v>0</v>
      </c>
      <c r="I113" s="441">
        <v>0</v>
      </c>
      <c r="J113" s="441">
        <v>0</v>
      </c>
      <c r="K113" s="441">
        <v>0</v>
      </c>
      <c r="L113" s="441">
        <v>0</v>
      </c>
      <c r="M113" s="441">
        <v>0</v>
      </c>
      <c r="N113" s="441">
        <v>0</v>
      </c>
      <c r="O113" s="441">
        <v>0</v>
      </c>
      <c r="P113" s="441">
        <v>0</v>
      </c>
      <c r="Q113" s="441">
        <v>0</v>
      </c>
      <c r="R113" s="441">
        <v>0</v>
      </c>
      <c r="S113" s="441">
        <v>0</v>
      </c>
      <c r="T113" s="441">
        <v>0</v>
      </c>
      <c r="U113" s="441">
        <v>0</v>
      </c>
      <c r="V113" s="441">
        <v>0</v>
      </c>
      <c r="W113" s="441">
        <v>0</v>
      </c>
      <c r="X113" s="441">
        <v>0</v>
      </c>
      <c r="Y113" s="441">
        <v>0</v>
      </c>
      <c r="Z113" s="441">
        <v>0</v>
      </c>
      <c r="AA113" s="441">
        <v>0</v>
      </c>
      <c r="AB113" s="441">
        <v>0</v>
      </c>
      <c r="AC113" s="441">
        <v>0</v>
      </c>
      <c r="AD113" s="441">
        <v>0</v>
      </c>
      <c r="AE113" s="441">
        <v>0</v>
      </c>
      <c r="AF113" s="441">
        <v>0</v>
      </c>
      <c r="AG113" s="441">
        <v>0</v>
      </c>
      <c r="AH113" s="441">
        <v>0</v>
      </c>
      <c r="AI113" s="441">
        <v>0</v>
      </c>
      <c r="AJ113" s="441">
        <v>0</v>
      </c>
      <c r="AK113" s="441">
        <v>0</v>
      </c>
      <c r="AL113" s="441">
        <v>0</v>
      </c>
      <c r="AM113" s="441">
        <v>0</v>
      </c>
      <c r="AN113" s="441">
        <v>0</v>
      </c>
      <c r="AO113" s="441">
        <v>0</v>
      </c>
      <c r="AP113" s="441">
        <v>0</v>
      </c>
      <c r="AQ113" s="441">
        <v>0</v>
      </c>
      <c r="AR113" s="441">
        <v>0</v>
      </c>
      <c r="AS113" s="441">
        <v>0</v>
      </c>
      <c r="AT113" s="441">
        <v>0</v>
      </c>
      <c r="AU113" s="441">
        <v>0</v>
      </c>
      <c r="AV113" s="441">
        <v>0</v>
      </c>
      <c r="AW113" s="441">
        <v>0</v>
      </c>
      <c r="AX113" s="441">
        <v>0</v>
      </c>
      <c r="AY113" s="441">
        <v>0</v>
      </c>
      <c r="AZ113" s="441">
        <v>0</v>
      </c>
      <c r="BA113" s="441">
        <v>0</v>
      </c>
      <c r="BB113" s="441">
        <v>0</v>
      </c>
      <c r="BC113" s="441">
        <v>0</v>
      </c>
      <c r="BD113" s="441">
        <v>0</v>
      </c>
      <c r="BE113" s="441">
        <v>0</v>
      </c>
      <c r="BF113" s="441">
        <v>0</v>
      </c>
      <c r="BG113" s="441">
        <v>0</v>
      </c>
      <c r="BH113" s="441">
        <v>0</v>
      </c>
      <c r="BI113" s="441">
        <v>0</v>
      </c>
      <c r="BJ113" s="441">
        <v>0</v>
      </c>
      <c r="BK113" s="441">
        <v>0</v>
      </c>
      <c r="BL113" s="441">
        <v>0</v>
      </c>
      <c r="BM113" s="441">
        <v>0</v>
      </c>
      <c r="BN113" s="441">
        <v>0</v>
      </c>
      <c r="BO113" s="441">
        <v>0</v>
      </c>
      <c r="BP113" s="441">
        <v>0</v>
      </c>
      <c r="BQ113" s="441">
        <v>0</v>
      </c>
      <c r="BR113" s="441">
        <v>0</v>
      </c>
      <c r="BS113" s="441">
        <v>0</v>
      </c>
      <c r="BT113" s="441">
        <v>0</v>
      </c>
      <c r="BU113" s="441">
        <v>0</v>
      </c>
      <c r="BV113" s="441">
        <v>0</v>
      </c>
      <c r="BW113" s="441">
        <v>0</v>
      </c>
      <c r="BX113" s="441">
        <v>0</v>
      </c>
      <c r="BY113" s="441">
        <v>0</v>
      </c>
      <c r="BZ113" s="441">
        <v>0</v>
      </c>
      <c r="CA113" s="441">
        <v>0</v>
      </c>
      <c r="CB113" s="441">
        <v>0</v>
      </c>
      <c r="CC113" s="441">
        <v>0</v>
      </c>
      <c r="CD113" s="441">
        <v>0</v>
      </c>
      <c r="CE113" s="441">
        <v>0</v>
      </c>
      <c r="CF113" s="441">
        <v>0</v>
      </c>
      <c r="CG113" s="441">
        <v>0</v>
      </c>
      <c r="CH113" s="441">
        <v>0</v>
      </c>
      <c r="CI113" s="441">
        <v>0</v>
      </c>
      <c r="CJ113" s="441">
        <v>0</v>
      </c>
      <c r="CK113" s="441">
        <v>0</v>
      </c>
      <c r="CL113" s="441">
        <v>0</v>
      </c>
      <c r="CM113" s="441">
        <v>0</v>
      </c>
      <c r="CN113" s="441">
        <v>0</v>
      </c>
      <c r="CO113" s="441">
        <v>0</v>
      </c>
      <c r="CP113" s="441">
        <v>0</v>
      </c>
      <c r="CQ113" s="441">
        <v>0</v>
      </c>
      <c r="CR113" s="441">
        <v>0</v>
      </c>
      <c r="CS113" s="441">
        <v>0</v>
      </c>
      <c r="CT113" s="441">
        <v>0</v>
      </c>
      <c r="CU113" s="441">
        <v>0</v>
      </c>
      <c r="CV113" s="441">
        <v>0</v>
      </c>
      <c r="CW113" s="441">
        <v>0</v>
      </c>
      <c r="CX113" s="441">
        <v>0</v>
      </c>
      <c r="CY113" s="441">
        <v>0</v>
      </c>
      <c r="CZ113" s="441">
        <v>0</v>
      </c>
      <c r="DA113" s="443">
        <v>0</v>
      </c>
    </row>
    <row r="114" spans="2:105" ht="20.100000000000001" customHeight="1" x14ac:dyDescent="0.4">
      <c r="B114" s="11">
        <v>59</v>
      </c>
      <c r="C114" s="8" t="s">
        <v>903</v>
      </c>
      <c r="D114" s="441">
        <v>5.9482057181336105E-3</v>
      </c>
      <c r="E114" s="441">
        <v>7.0734744707347443E-3</v>
      </c>
      <c r="F114" s="441">
        <v>8.1033107812620592E-3</v>
      </c>
      <c r="G114" s="441">
        <v>3.6894016934958591E-2</v>
      </c>
      <c r="H114" s="441">
        <v>6.3215872817174688E-3</v>
      </c>
      <c r="I114" s="441">
        <v>3.8086329012428171E-3</v>
      </c>
      <c r="J114" s="441">
        <v>0</v>
      </c>
      <c r="K114" s="441">
        <v>2.401104775481112E-2</v>
      </c>
      <c r="L114" s="441">
        <v>9.3937360663189102E-3</v>
      </c>
      <c r="M114" s="441">
        <v>1.2816742504852397E-2</v>
      </c>
      <c r="N114" s="441">
        <v>4.6815444953875046E-3</v>
      </c>
      <c r="O114" s="441">
        <v>1.2702971881836129E-2</v>
      </c>
      <c r="P114" s="441">
        <v>8.0465005313726766E-3</v>
      </c>
      <c r="Q114" s="441">
        <v>7.1269419772304124E-3</v>
      </c>
      <c r="R114" s="441">
        <v>0</v>
      </c>
      <c r="S114" s="441">
        <v>2.0516108350697226E-2</v>
      </c>
      <c r="T114" s="441">
        <v>1.9919894004233739E-2</v>
      </c>
      <c r="U114" s="441">
        <v>1.1872783926077147E-2</v>
      </c>
      <c r="V114" s="441">
        <v>0.10495009815307163</v>
      </c>
      <c r="W114" s="441">
        <v>1.1656170588885207E-2</v>
      </c>
      <c r="X114" s="441">
        <v>2.2780589285450816E-2</v>
      </c>
      <c r="Y114" s="441">
        <v>2.0536974346098233E-2</v>
      </c>
      <c r="Z114" s="441">
        <v>7.6599551460858435E-3</v>
      </c>
      <c r="AA114" s="441">
        <v>2.7631923485067735E-2</v>
      </c>
      <c r="AB114" s="441">
        <v>2.6798405752668692E-2</v>
      </c>
      <c r="AC114" s="441">
        <v>8.23045267489712E-3</v>
      </c>
      <c r="AD114" s="441">
        <v>5.2184466019417473E-2</v>
      </c>
      <c r="AE114" s="441">
        <v>3.6612614496086555E-2</v>
      </c>
      <c r="AF114" s="441">
        <v>3.3025003613238908E-2</v>
      </c>
      <c r="AG114" s="441">
        <v>5.5482390925697775E-2</v>
      </c>
      <c r="AH114" s="441">
        <v>0</v>
      </c>
      <c r="AI114" s="441">
        <v>2.7674954762976368E-2</v>
      </c>
      <c r="AJ114" s="441">
        <v>0.1181065212832879</v>
      </c>
      <c r="AK114" s="441">
        <v>1.2153305264985459E-2</v>
      </c>
      <c r="AL114" s="441">
        <v>4.8700003069650367E-2</v>
      </c>
      <c r="AM114" s="441">
        <v>1.3292341979325235E-2</v>
      </c>
      <c r="AN114" s="441">
        <v>2.7437929465846243E-2</v>
      </c>
      <c r="AO114" s="441">
        <v>1.192612748219765E-2</v>
      </c>
      <c r="AP114" s="441">
        <v>1.0749706111230691E-2</v>
      </c>
      <c r="AQ114" s="441">
        <v>1.2731557673824601E-2</v>
      </c>
      <c r="AR114" s="441">
        <v>3.0453383287345266E-2</v>
      </c>
      <c r="AS114" s="441">
        <v>1.9734394506006298E-2</v>
      </c>
      <c r="AT114" s="441">
        <v>6.7578402400751379E-3</v>
      </c>
      <c r="AU114" s="441">
        <v>6.0698027314112293E-3</v>
      </c>
      <c r="AV114" s="441">
        <v>5.4659743099207438E-3</v>
      </c>
      <c r="AW114" s="441">
        <v>1.2583110292959998E-2</v>
      </c>
      <c r="AX114" s="441">
        <v>5.8903422008326194E-3</v>
      </c>
      <c r="AY114" s="441">
        <v>5.4793090852163027E-3</v>
      </c>
      <c r="AZ114" s="441">
        <v>5.4606480655911803E-3</v>
      </c>
      <c r="BA114" s="441">
        <v>1.2153840919915629E-2</v>
      </c>
      <c r="BB114" s="441">
        <v>1.4727115218019058E-2</v>
      </c>
      <c r="BC114" s="441">
        <v>3.4230406043437205E-3</v>
      </c>
      <c r="BD114" s="441">
        <v>5.5522740696987592E-3</v>
      </c>
      <c r="BE114" s="441">
        <v>2.721748125161624E-2</v>
      </c>
      <c r="BF114" s="441">
        <v>2.8354349875263575E-3</v>
      </c>
      <c r="BG114" s="441">
        <v>1.5997277059223963E-3</v>
      </c>
      <c r="BH114" s="441">
        <v>1.7103722366133211E-3</v>
      </c>
      <c r="BI114" s="441">
        <v>3.5459300465425416E-3</v>
      </c>
      <c r="BJ114" s="441">
        <v>9.399799825654602E-2</v>
      </c>
      <c r="BK114" s="441">
        <v>1.3230082050784095E-2</v>
      </c>
      <c r="BL114" s="441">
        <v>3.7208126270337559E-2</v>
      </c>
      <c r="BM114" s="441">
        <v>6.9914223530917932E-2</v>
      </c>
      <c r="BN114" s="441">
        <v>4.3839190705945805E-3</v>
      </c>
      <c r="BO114" s="441">
        <v>3.4021162072188638E-2</v>
      </c>
      <c r="BP114" s="441">
        <v>4.1283956576425212E-3</v>
      </c>
      <c r="BQ114" s="441">
        <v>1.4610700695729029E-2</v>
      </c>
      <c r="BR114" s="441">
        <v>5.1503077910797232E-3</v>
      </c>
      <c r="BS114" s="441">
        <v>0</v>
      </c>
      <c r="BT114" s="441">
        <v>5.3925826929502173E-2</v>
      </c>
      <c r="BU114" s="441">
        <v>4.4342856079877596E-3</v>
      </c>
      <c r="BV114" s="441">
        <v>1.5901478499171092E-3</v>
      </c>
      <c r="BW114" s="441">
        <v>9.3763628434365457E-4</v>
      </c>
      <c r="BX114" s="441">
        <v>2.7598896044158236E-3</v>
      </c>
      <c r="BY114" s="441">
        <v>2.772002772002772E-3</v>
      </c>
      <c r="BZ114" s="441">
        <v>4.7305593451568893E-2</v>
      </c>
      <c r="CA114" s="441">
        <v>8.7229588276343337E-3</v>
      </c>
      <c r="CB114" s="441">
        <v>5.640314378178456E-3</v>
      </c>
      <c r="CC114" s="441">
        <v>9.1190277202821239E-3</v>
      </c>
      <c r="CD114" s="441">
        <v>4.5439904288606661E-3</v>
      </c>
      <c r="CE114" s="441">
        <v>2.12908288629025E-3</v>
      </c>
      <c r="CF114" s="441">
        <v>3.7600824792285766E-3</v>
      </c>
      <c r="CG114" s="441">
        <v>4.2069780095818242E-3</v>
      </c>
      <c r="CH114" s="441">
        <v>9.4411200292044261E-3</v>
      </c>
      <c r="CI114" s="441">
        <v>2.2106654810932234E-2</v>
      </c>
      <c r="CJ114" s="441">
        <v>8.5315549417600989E-3</v>
      </c>
      <c r="CK114" s="441">
        <v>6.9283785904249969E-3</v>
      </c>
      <c r="CL114" s="441">
        <v>9.5175438596491226E-3</v>
      </c>
      <c r="CM114" s="441">
        <v>1.8635843048466431E-2</v>
      </c>
      <c r="CN114" s="441">
        <v>1.1834731860282803E-2</v>
      </c>
      <c r="CO114" s="441">
        <v>3.0025893890143793E-3</v>
      </c>
      <c r="CP114" s="441">
        <v>2.7953196689521941E-3</v>
      </c>
      <c r="CQ114" s="441">
        <v>4.9450549450549448E-3</v>
      </c>
      <c r="CR114" s="441">
        <v>3.3876387964009726E-3</v>
      </c>
      <c r="CS114" s="441">
        <v>4.9159694406506679E-3</v>
      </c>
      <c r="CT114" s="441">
        <v>3.8436842469204098E-2</v>
      </c>
      <c r="CU114" s="441">
        <v>1.9086550282763709E-2</v>
      </c>
      <c r="CV114" s="441">
        <v>2.6964449909712297E-2</v>
      </c>
      <c r="CW114" s="441">
        <v>3.4057742001450057E-2</v>
      </c>
      <c r="CX114" s="441">
        <v>2.1763127343318804E-2</v>
      </c>
      <c r="CY114" s="441">
        <v>0</v>
      </c>
      <c r="CZ114" s="441">
        <v>4.3617578615202796E-3</v>
      </c>
      <c r="DA114" s="443">
        <v>1.2531498495665965E-2</v>
      </c>
    </row>
    <row r="115" spans="2:105" ht="20.100000000000001" customHeight="1" x14ac:dyDescent="0.4">
      <c r="B115" s="11">
        <v>60</v>
      </c>
      <c r="C115" s="8" t="s">
        <v>904</v>
      </c>
      <c r="D115" s="441">
        <v>0</v>
      </c>
      <c r="E115" s="441">
        <v>0</v>
      </c>
      <c r="F115" s="441">
        <v>0</v>
      </c>
      <c r="G115" s="441">
        <v>9.7701684190936995E-4</v>
      </c>
      <c r="H115" s="441">
        <v>3.1294986543155788E-4</v>
      </c>
      <c r="I115" s="441">
        <v>1.3363624214887077E-5</v>
      </c>
      <c r="J115" s="441">
        <v>0</v>
      </c>
      <c r="K115" s="441">
        <v>4.4547398431931578E-5</v>
      </c>
      <c r="L115" s="441">
        <v>1.0822276574100128E-3</v>
      </c>
      <c r="M115" s="441">
        <v>5.8282224990776439E-4</v>
      </c>
      <c r="N115" s="441">
        <v>8.2859194608628407E-5</v>
      </c>
      <c r="O115" s="441">
        <v>5.4244402155548049E-3</v>
      </c>
      <c r="P115" s="441">
        <v>4.13169366907411E-3</v>
      </c>
      <c r="Q115" s="441">
        <v>9.767115343527759E-4</v>
      </c>
      <c r="R115" s="441">
        <v>0</v>
      </c>
      <c r="S115" s="441">
        <v>1.6562483303948282E-3</v>
      </c>
      <c r="T115" s="441">
        <v>7.6146383808232943E-5</v>
      </c>
      <c r="U115" s="441">
        <v>4.2978403352315463E-4</v>
      </c>
      <c r="V115" s="441">
        <v>2.3462415921430384E-3</v>
      </c>
      <c r="W115" s="441">
        <v>1.1048502927853276E-3</v>
      </c>
      <c r="X115" s="441">
        <v>8.1148472195582575E-4</v>
      </c>
      <c r="Y115" s="441">
        <v>2.3982891626767333E-3</v>
      </c>
      <c r="Z115" s="441">
        <v>1.4495724796593919E-5</v>
      </c>
      <c r="AA115" s="441">
        <v>5.4436956491779329E-3</v>
      </c>
      <c r="AB115" s="441">
        <v>7.9712366565400372E-3</v>
      </c>
      <c r="AC115" s="441">
        <v>0</v>
      </c>
      <c r="AD115" s="441">
        <v>1.1095700416088766E-2</v>
      </c>
      <c r="AE115" s="441">
        <v>6.6639662359044044E-4</v>
      </c>
      <c r="AF115" s="441">
        <v>1.8861107096401215E-2</v>
      </c>
      <c r="AG115" s="441">
        <v>5.0979225965419091E-3</v>
      </c>
      <c r="AH115" s="441">
        <v>0</v>
      </c>
      <c r="AI115" s="441">
        <v>4.0874061963240898E-3</v>
      </c>
      <c r="AJ115" s="441">
        <v>1.9081568462990146E-2</v>
      </c>
      <c r="AK115" s="441">
        <v>8.6809323321324712E-5</v>
      </c>
      <c r="AL115" s="441">
        <v>3.1617398778279156E-3</v>
      </c>
      <c r="AM115" s="441">
        <v>2.228656140246147E-3</v>
      </c>
      <c r="AN115" s="441">
        <v>3.8547178394426223E-3</v>
      </c>
      <c r="AO115" s="441">
        <v>1.6789208591443292E-3</v>
      </c>
      <c r="AP115" s="441">
        <v>8.1129857443250494E-4</v>
      </c>
      <c r="AQ115" s="441">
        <v>1.2771055784498307E-3</v>
      </c>
      <c r="AR115" s="441">
        <v>2.9111713034453081E-3</v>
      </c>
      <c r="AS115" s="441">
        <v>1.8904894052674656E-3</v>
      </c>
      <c r="AT115" s="441">
        <v>7.3305385655052344E-4</v>
      </c>
      <c r="AU115" s="441">
        <v>4.3355733795794494E-4</v>
      </c>
      <c r="AV115" s="441">
        <v>2.7329871549603714E-4</v>
      </c>
      <c r="AW115" s="441">
        <v>3.0519189545966502E-3</v>
      </c>
      <c r="AX115" s="441">
        <v>3.9859458501874872E-4</v>
      </c>
      <c r="AY115" s="441">
        <v>5.7402285654646981E-4</v>
      </c>
      <c r="AZ115" s="441">
        <v>1.6049074503370305E-3</v>
      </c>
      <c r="BA115" s="441">
        <v>4.5927740355174527E-3</v>
      </c>
      <c r="BB115" s="441">
        <v>9.6255655019732405E-4</v>
      </c>
      <c r="BC115" s="441">
        <v>1.2393767705382436E-3</v>
      </c>
      <c r="BD115" s="441">
        <v>7.7630579697915783E-4</v>
      </c>
      <c r="BE115" s="441">
        <v>3.1031807602792862E-3</v>
      </c>
      <c r="BF115" s="441">
        <v>8.8457495605517421E-4</v>
      </c>
      <c r="BG115" s="441">
        <v>1.0132481541603392E-3</v>
      </c>
      <c r="BH115" s="441">
        <v>4.8543344806784711E-4</v>
      </c>
      <c r="BI115" s="441">
        <v>4.6312745373586531E-4</v>
      </c>
      <c r="BJ115" s="441">
        <v>1.3237335744035127E-3</v>
      </c>
      <c r="BK115" s="441">
        <v>6.4572510559790259E-3</v>
      </c>
      <c r="BL115" s="441">
        <v>1.8477637196456184E-3</v>
      </c>
      <c r="BM115" s="441">
        <v>3.6102931762898478E-3</v>
      </c>
      <c r="BN115" s="441">
        <v>8.9828433158899753E-4</v>
      </c>
      <c r="BO115" s="441">
        <v>8.0082972267371457E-3</v>
      </c>
      <c r="BP115" s="441">
        <v>8.3542576545885764E-4</v>
      </c>
      <c r="BQ115" s="441">
        <v>2.0375200916688502E-3</v>
      </c>
      <c r="BR115" s="441">
        <v>1.7938743910268516E-4</v>
      </c>
      <c r="BS115" s="441">
        <v>0</v>
      </c>
      <c r="BT115" s="441">
        <v>6.1476779151353159E-4</v>
      </c>
      <c r="BU115" s="441">
        <v>6.068948839458864E-4</v>
      </c>
      <c r="BV115" s="441">
        <v>2.4649708311784977E-4</v>
      </c>
      <c r="BW115" s="441">
        <v>5.0152638464893149E-4</v>
      </c>
      <c r="BX115" s="441">
        <v>5.1517939282428704E-4</v>
      </c>
      <c r="BY115" s="441">
        <v>6.93000693000693E-4</v>
      </c>
      <c r="BZ115" s="441">
        <v>1.3642564802182812E-4</v>
      </c>
      <c r="CA115" s="441">
        <v>8.8446745322059755E-4</v>
      </c>
      <c r="CB115" s="441">
        <v>9.7087378640776695E-4</v>
      </c>
      <c r="CC115" s="441">
        <v>8.86517898288669E-4</v>
      </c>
      <c r="CD115" s="441">
        <v>8.6278299282164551E-4</v>
      </c>
      <c r="CE115" s="441">
        <v>1.6080686452343279E-4</v>
      </c>
      <c r="CF115" s="441">
        <v>9.7034386560737465E-4</v>
      </c>
      <c r="CG115" s="441">
        <v>6.2374752823452905E-4</v>
      </c>
      <c r="CH115" s="441">
        <v>2.5405877390742393E-3</v>
      </c>
      <c r="CI115" s="441">
        <v>4.8885404966928737E-3</v>
      </c>
      <c r="CJ115" s="441">
        <v>2.4107624187579123E-3</v>
      </c>
      <c r="CK115" s="441">
        <v>1.8105518964525254E-3</v>
      </c>
      <c r="CL115" s="441">
        <v>2.0394736842105263E-3</v>
      </c>
      <c r="CM115" s="441">
        <v>7.2292506603642429E-3</v>
      </c>
      <c r="CN115" s="441">
        <v>5.586365088121715E-3</v>
      </c>
      <c r="CO115" s="441">
        <v>1.5563880777918573E-3</v>
      </c>
      <c r="CP115" s="441">
        <v>9.1469884455241957E-5</v>
      </c>
      <c r="CQ115" s="441">
        <v>3.0994646379261766E-4</v>
      </c>
      <c r="CR115" s="441">
        <v>2.5010453285428894E-3</v>
      </c>
      <c r="CS115" s="441">
        <v>1.6947661184499967E-3</v>
      </c>
      <c r="CT115" s="441">
        <v>1.8176250358091887E-2</v>
      </c>
      <c r="CU115" s="441">
        <v>1.7073395623309565E-2</v>
      </c>
      <c r="CV115" s="441">
        <v>9.0176919583014829E-3</v>
      </c>
      <c r="CW115" s="441">
        <v>1.9055232287929207E-3</v>
      </c>
      <c r="CX115" s="441">
        <v>6.7468549568924499E-3</v>
      </c>
      <c r="CY115" s="441">
        <v>0</v>
      </c>
      <c r="CZ115" s="441">
        <v>1.7057153648403328E-4</v>
      </c>
      <c r="DA115" s="443">
        <v>2.4686737831397113E-3</v>
      </c>
    </row>
    <row r="116" spans="2:105" ht="20.100000000000001" customHeight="1" x14ac:dyDescent="0.4">
      <c r="B116" s="11">
        <v>61</v>
      </c>
      <c r="C116" s="8" t="s">
        <v>22</v>
      </c>
      <c r="D116" s="441">
        <v>0</v>
      </c>
      <c r="E116" s="441">
        <v>1.2453300124533001E-4</v>
      </c>
      <c r="F116" s="441">
        <v>1.0804414375016078E-3</v>
      </c>
      <c r="G116" s="441">
        <v>1.7214106262212711E-3</v>
      </c>
      <c r="H116" s="441">
        <v>1.8776991925893472E-4</v>
      </c>
      <c r="I116" s="441">
        <v>1.202726179339837E-4</v>
      </c>
      <c r="J116" s="441">
        <v>0</v>
      </c>
      <c r="K116" s="441">
        <v>1.9155381325730578E-3</v>
      </c>
      <c r="L116" s="441">
        <v>1.7856756347265211E-3</v>
      </c>
      <c r="M116" s="441">
        <v>1.7805487084338123E-3</v>
      </c>
      <c r="N116" s="441">
        <v>4.557255703474562E-4</v>
      </c>
      <c r="O116" s="441">
        <v>2.2053461859960518E-3</v>
      </c>
      <c r="P116" s="441">
        <v>2.6785520636779664E-3</v>
      </c>
      <c r="Q116" s="441">
        <v>7.6305588621310624E-5</v>
      </c>
      <c r="R116" s="441">
        <v>0</v>
      </c>
      <c r="S116" s="441">
        <v>8.5483784794571777E-4</v>
      </c>
      <c r="T116" s="441">
        <v>5.7871251694257035E-4</v>
      </c>
      <c r="U116" s="441">
        <v>4.8350703771354896E-4</v>
      </c>
      <c r="V116" s="441">
        <v>2.7588971485501051E-3</v>
      </c>
      <c r="W116" s="441">
        <v>1.0496077781460612E-3</v>
      </c>
      <c r="X116" s="441">
        <v>5.3115363618926774E-4</v>
      </c>
      <c r="Y116" s="441">
        <v>2.0433077342660974E-3</v>
      </c>
      <c r="Z116" s="441">
        <v>3.3961412380591465E-4</v>
      </c>
      <c r="AA116" s="441">
        <v>1.0336130979451772E-3</v>
      </c>
      <c r="AB116" s="441">
        <v>4.4594330945678531E-4</v>
      </c>
      <c r="AC116" s="441">
        <v>0</v>
      </c>
      <c r="AD116" s="441">
        <v>1.5603328710124826E-3</v>
      </c>
      <c r="AE116" s="441">
        <v>1.2674602448680926E-3</v>
      </c>
      <c r="AF116" s="441">
        <v>8.6717733776557301E-4</v>
      </c>
      <c r="AG116" s="441">
        <v>1.2319979608309613E-3</v>
      </c>
      <c r="AH116" s="441">
        <v>0</v>
      </c>
      <c r="AI116" s="441">
        <v>1.3410366396928474E-3</v>
      </c>
      <c r="AJ116" s="441">
        <v>1.1008597190186621E-3</v>
      </c>
      <c r="AK116" s="441">
        <v>4.3404661660662356E-5</v>
      </c>
      <c r="AL116" s="441">
        <v>7.6741259170580466E-4</v>
      </c>
      <c r="AM116" s="441">
        <v>5.1736660398571269E-4</v>
      </c>
      <c r="AN116" s="441">
        <v>8.3798213900926571E-4</v>
      </c>
      <c r="AO116" s="441">
        <v>9.2630116366583689E-4</v>
      </c>
      <c r="AP116" s="441">
        <v>4.2634567942116328E-4</v>
      </c>
      <c r="AQ116" s="441">
        <v>5.0030940186694402E-4</v>
      </c>
      <c r="AR116" s="441">
        <v>1.1644685213781233E-3</v>
      </c>
      <c r="AS116" s="441">
        <v>1.2428727722676779E-3</v>
      </c>
      <c r="AT116" s="441">
        <v>6.8723799051611568E-4</v>
      </c>
      <c r="AU116" s="441">
        <v>4.3355733795794494E-4</v>
      </c>
      <c r="AV116" s="441">
        <v>3.6439828732804958E-4</v>
      </c>
      <c r="AW116" s="441">
        <v>9.9308473919414815E-4</v>
      </c>
      <c r="AX116" s="441">
        <v>3.6906906020254512E-4</v>
      </c>
      <c r="AY116" s="441">
        <v>2.0873558419871627E-4</v>
      </c>
      <c r="AZ116" s="441">
        <v>3.368324278485126E-4</v>
      </c>
      <c r="BA116" s="441">
        <v>3.7847860107504934E-4</v>
      </c>
      <c r="BB116" s="441">
        <v>6.7378958513812691E-4</v>
      </c>
      <c r="BC116" s="441">
        <v>1.7705382436260624E-4</v>
      </c>
      <c r="BD116" s="441">
        <v>5.0628638933423336E-4</v>
      </c>
      <c r="BE116" s="441">
        <v>3.0385311611068012E-3</v>
      </c>
      <c r="BF116" s="441">
        <v>6.8646045091870869E-4</v>
      </c>
      <c r="BG116" s="441">
        <v>1.2855422317641515E-3</v>
      </c>
      <c r="BH116" s="441">
        <v>4.3291579432951278E-4</v>
      </c>
      <c r="BI116" s="441">
        <v>6.7171157412072066E-4</v>
      </c>
      <c r="BJ116" s="441">
        <v>3.5514803215704001E-4</v>
      </c>
      <c r="BK116" s="441">
        <v>1.6507258338593E-3</v>
      </c>
      <c r="BL116" s="441">
        <v>9.7698075408209906E-2</v>
      </c>
      <c r="BM116" s="441">
        <v>9.7682755088977086E-3</v>
      </c>
      <c r="BN116" s="441">
        <v>5.9399734705479351E-4</v>
      </c>
      <c r="BO116" s="441">
        <v>4.1175333017160805E-3</v>
      </c>
      <c r="BP116" s="441">
        <v>1.220649868420442E-3</v>
      </c>
      <c r="BQ116" s="441">
        <v>1.9397504135657384E-3</v>
      </c>
      <c r="BR116" s="441">
        <v>2.5019827032742926E-4</v>
      </c>
      <c r="BS116" s="441">
        <v>0</v>
      </c>
      <c r="BT116" s="441">
        <v>6.2278650183762111E-3</v>
      </c>
      <c r="BU116" s="441">
        <v>9.5103451162401346E-4</v>
      </c>
      <c r="BV116" s="441">
        <v>1.0116046960110972E-2</v>
      </c>
      <c r="BW116" s="441">
        <v>5.233318796336677E-4</v>
      </c>
      <c r="BX116" s="441">
        <v>1.8399264029438821E-4</v>
      </c>
      <c r="BY116" s="441">
        <v>6.93000693000693E-4</v>
      </c>
      <c r="BZ116" s="441">
        <v>1.7053206002728514E-3</v>
      </c>
      <c r="CA116" s="441">
        <v>3.5784417144062706E-3</v>
      </c>
      <c r="CB116" s="441">
        <v>6.9348127600554787E-4</v>
      </c>
      <c r="CC116" s="441">
        <v>4.4052519351084523E-3</v>
      </c>
      <c r="CD116" s="441">
        <v>4.4864715626725563E-4</v>
      </c>
      <c r="CE116" s="441">
        <v>1.5437458994249547E-4</v>
      </c>
      <c r="CF116" s="441">
        <v>1.394869306810601E-3</v>
      </c>
      <c r="CG116" s="441">
        <v>9.0244323233931863E-4</v>
      </c>
      <c r="CH116" s="441">
        <v>3.9149717082122646E-3</v>
      </c>
      <c r="CI116" s="441">
        <v>8.7124048421315364E-3</v>
      </c>
      <c r="CJ116" s="441">
        <v>9.600649330983143E-3</v>
      </c>
      <c r="CK116" s="441">
        <v>3.8665341610908373E-3</v>
      </c>
      <c r="CL116" s="441">
        <v>3.6184210526315789E-3</v>
      </c>
      <c r="CM116" s="441">
        <v>5.9052120778799498E-3</v>
      </c>
      <c r="CN116" s="441">
        <v>7.2123341366394705E-3</v>
      </c>
      <c r="CO116" s="441">
        <v>2.2037353313867003E-3</v>
      </c>
      <c r="CP116" s="441">
        <v>2.8172724412214525E-4</v>
      </c>
      <c r="CQ116" s="441">
        <v>1.6906170752324599E-4</v>
      </c>
      <c r="CR116" s="441">
        <v>8.4787759589921487E-4</v>
      </c>
      <c r="CS116" s="441">
        <v>9.1815771654175894E-4</v>
      </c>
      <c r="CT116" s="441">
        <v>1.1537967618614852E-2</v>
      </c>
      <c r="CU116" s="441">
        <v>9.2183603217534868E-3</v>
      </c>
      <c r="CV116" s="441">
        <v>1.5232587767401154E-2</v>
      </c>
      <c r="CW116" s="441">
        <v>5.6886839805915489E-3</v>
      </c>
      <c r="CX116" s="441">
        <v>4.9007479588146852E-3</v>
      </c>
      <c r="CY116" s="441">
        <v>0</v>
      </c>
      <c r="CZ116" s="441">
        <v>1.3767559730496971E-3</v>
      </c>
      <c r="DA116" s="443">
        <v>2.9659496701942884E-3</v>
      </c>
    </row>
    <row r="117" spans="2:105" ht="20.100000000000001" customHeight="1" x14ac:dyDescent="0.4">
      <c r="B117" s="11">
        <v>62</v>
      </c>
      <c r="C117" s="8" t="s">
        <v>23</v>
      </c>
      <c r="D117" s="441">
        <v>0</v>
      </c>
      <c r="E117" s="441">
        <v>0</v>
      </c>
      <c r="F117" s="441">
        <v>6.1739510714377591E-4</v>
      </c>
      <c r="G117" s="441">
        <v>2.1401321298967152E-3</v>
      </c>
      <c r="H117" s="441">
        <v>1.2517994617262314E-4</v>
      </c>
      <c r="I117" s="441">
        <v>0</v>
      </c>
      <c r="J117" s="441">
        <v>0</v>
      </c>
      <c r="K117" s="441">
        <v>1.9155381325730578E-3</v>
      </c>
      <c r="L117" s="441">
        <v>1.439362784355317E-3</v>
      </c>
      <c r="M117" s="441">
        <v>7.8600798840771887E-4</v>
      </c>
      <c r="N117" s="441">
        <v>6.9049328840523668E-5</v>
      </c>
      <c r="O117" s="441">
        <v>6.6693937076493499E-4</v>
      </c>
      <c r="P117" s="441">
        <v>1.9519812609798947E-4</v>
      </c>
      <c r="Q117" s="441">
        <v>3.3574458993376673E-4</v>
      </c>
      <c r="R117" s="441">
        <v>0</v>
      </c>
      <c r="S117" s="441">
        <v>2.671368274830368E-4</v>
      </c>
      <c r="T117" s="441">
        <v>3.0458553523293177E-4</v>
      </c>
      <c r="U117" s="441">
        <v>1.6116901257118299E-4</v>
      </c>
      <c r="V117" s="441">
        <v>1.0611142879038867E-4</v>
      </c>
      <c r="W117" s="441">
        <v>5.5242514639266378E-4</v>
      </c>
      <c r="X117" s="441">
        <v>5.9017070687696419E-4</v>
      </c>
      <c r="Y117" s="441">
        <v>2.0606239015056407E-3</v>
      </c>
      <c r="Z117" s="441">
        <v>0</v>
      </c>
      <c r="AA117" s="441">
        <v>4.1344523917807083E-5</v>
      </c>
      <c r="AB117" s="441">
        <v>2.6477883998996627E-4</v>
      </c>
      <c r="AC117" s="441">
        <v>0</v>
      </c>
      <c r="AD117" s="441">
        <v>1.5603328710124826E-3</v>
      </c>
      <c r="AE117" s="441">
        <v>3.6586481295161439E-3</v>
      </c>
      <c r="AF117" s="441">
        <v>2.8905911258852437E-4</v>
      </c>
      <c r="AG117" s="441">
        <v>2.4639959216619226E-3</v>
      </c>
      <c r="AH117" s="441">
        <v>0</v>
      </c>
      <c r="AI117" s="441">
        <v>9.1851824636496406E-6</v>
      </c>
      <c r="AJ117" s="441">
        <v>5.2421891381841059E-5</v>
      </c>
      <c r="AK117" s="441">
        <v>0</v>
      </c>
      <c r="AL117" s="441">
        <v>5.2184056235994722E-4</v>
      </c>
      <c r="AM117" s="441">
        <v>9.9493577689560133E-5</v>
      </c>
      <c r="AN117" s="441">
        <v>4.7884693657672328E-5</v>
      </c>
      <c r="AO117" s="441">
        <v>1.7368146818734441E-4</v>
      </c>
      <c r="AP117" s="441">
        <v>4.1392784409821678E-6</v>
      </c>
      <c r="AQ117" s="441">
        <v>6.5830184456176853E-5</v>
      </c>
      <c r="AR117" s="441">
        <v>8.3537959142343618E-4</v>
      </c>
      <c r="AS117" s="441">
        <v>1.0885471065315581E-3</v>
      </c>
      <c r="AT117" s="441">
        <v>2.5198726318924244E-4</v>
      </c>
      <c r="AU117" s="441">
        <v>0</v>
      </c>
      <c r="AV117" s="441">
        <v>9.1099571832012395E-5</v>
      </c>
      <c r="AW117" s="441">
        <v>5.5709631710891235E-4</v>
      </c>
      <c r="AX117" s="441">
        <v>1.4762762408101804E-4</v>
      </c>
      <c r="AY117" s="441">
        <v>2.6091948024839533E-4</v>
      </c>
      <c r="AZ117" s="441">
        <v>2.7739141116936329E-5</v>
      </c>
      <c r="BA117" s="441">
        <v>4.252568551405049E-5</v>
      </c>
      <c r="BB117" s="441">
        <v>1.0588122052170566E-3</v>
      </c>
      <c r="BC117" s="441">
        <v>7.6723323890462696E-4</v>
      </c>
      <c r="BD117" s="441">
        <v>6.7504851911231117E-5</v>
      </c>
      <c r="BE117" s="441">
        <v>0</v>
      </c>
      <c r="BF117" s="441">
        <v>4.2651403016640357E-4</v>
      </c>
      <c r="BG117" s="441">
        <v>7.854636853956118E-6</v>
      </c>
      <c r="BH117" s="441">
        <v>4.6740711827117564E-3</v>
      </c>
      <c r="BI117" s="441">
        <v>5.4019751855603221E-3</v>
      </c>
      <c r="BJ117" s="441">
        <v>9.96997384819036E-3</v>
      </c>
      <c r="BK117" s="441">
        <v>1.6507258338593E-3</v>
      </c>
      <c r="BL117" s="441">
        <v>2.1589660303227751E-3</v>
      </c>
      <c r="BM117" s="441">
        <v>0</v>
      </c>
      <c r="BN117" s="441">
        <v>1.0877804177659869E-3</v>
      </c>
      <c r="BO117" s="441">
        <v>1.5908389776269564E-3</v>
      </c>
      <c r="BP117" s="441">
        <v>3.0539452981773792E-3</v>
      </c>
      <c r="BQ117" s="441">
        <v>6.6483381110116034E-5</v>
      </c>
      <c r="BR117" s="441">
        <v>0</v>
      </c>
      <c r="BS117" s="441">
        <v>0</v>
      </c>
      <c r="BT117" s="441">
        <v>2.3013698630136987E-2</v>
      </c>
      <c r="BU117" s="441">
        <v>2.2694613284719735E-3</v>
      </c>
      <c r="BV117" s="441">
        <v>0</v>
      </c>
      <c r="BW117" s="441">
        <v>1.6572176188399477E-3</v>
      </c>
      <c r="BX117" s="441">
        <v>8.0956761729530815E-4</v>
      </c>
      <c r="BY117" s="441">
        <v>3.4650034650034649E-3</v>
      </c>
      <c r="BZ117" s="441">
        <v>1.6030013642564802E-3</v>
      </c>
      <c r="CA117" s="441">
        <v>6.6456774696116456E-3</v>
      </c>
      <c r="CB117" s="441">
        <v>1.4331946370781323E-3</v>
      </c>
      <c r="CC117" s="441">
        <v>7.6349889478165107E-3</v>
      </c>
      <c r="CD117" s="441">
        <v>6.7066997975335912E-3</v>
      </c>
      <c r="CE117" s="441">
        <v>2.1226506117093128E-4</v>
      </c>
      <c r="CF117" s="441">
        <v>2.729092122020741E-3</v>
      </c>
      <c r="CG117" s="441">
        <v>1.0616979203991984E-3</v>
      </c>
      <c r="CH117" s="441">
        <v>2.5323986601482915E-2</v>
      </c>
      <c r="CI117" s="441">
        <v>6.0078154249344814E-3</v>
      </c>
      <c r="CJ117" s="441">
        <v>3.2315119356968497E-3</v>
      </c>
      <c r="CK117" s="441">
        <v>3.249605366744051E-3</v>
      </c>
      <c r="CL117" s="441">
        <v>3.530701754385965E-3</v>
      </c>
      <c r="CM117" s="441">
        <v>4.1310003773509961E-3</v>
      </c>
      <c r="CN117" s="441">
        <v>4.15202810603641E-3</v>
      </c>
      <c r="CO117" s="441">
        <v>4.1320037463500635E-5</v>
      </c>
      <c r="CP117" s="441">
        <v>4.3905544538516141E-4</v>
      </c>
      <c r="CQ117" s="441">
        <v>1.2679628064243449E-4</v>
      </c>
      <c r="CR117" s="441">
        <v>7.5883109039381782E-4</v>
      </c>
      <c r="CS117" s="441">
        <v>1.8490676235910424E-4</v>
      </c>
      <c r="CT117" s="441">
        <v>4.6932263832225304E-2</v>
      </c>
      <c r="CU117" s="441">
        <v>1.581764375285398E-2</v>
      </c>
      <c r="CV117" s="441">
        <v>1.2075287757430733E-2</v>
      </c>
      <c r="CW117" s="441">
        <v>1.2455615251622018E-2</v>
      </c>
      <c r="CX117" s="441">
        <v>1.539691300458672E-2</v>
      </c>
      <c r="CY117" s="441">
        <v>0</v>
      </c>
      <c r="CZ117" s="441">
        <v>1.4352376427013657E-2</v>
      </c>
      <c r="DA117" s="443">
        <v>4.0551002142721155E-3</v>
      </c>
    </row>
    <row r="118" spans="2:105" ht="20.100000000000001" customHeight="1" x14ac:dyDescent="0.4">
      <c r="B118" s="11">
        <v>63</v>
      </c>
      <c r="C118" s="8" t="s">
        <v>322</v>
      </c>
      <c r="D118" s="441">
        <v>2.8590668050840325E-2</v>
      </c>
      <c r="E118" s="441">
        <v>4.0298879202988795E-2</v>
      </c>
      <c r="F118" s="441">
        <v>2.9776451521621693E-2</v>
      </c>
      <c r="G118" s="441">
        <v>4.0988182748674051E-2</v>
      </c>
      <c r="H118" s="441">
        <v>1.5710083244664205E-2</v>
      </c>
      <c r="I118" s="441">
        <v>4.225577976747294E-2</v>
      </c>
      <c r="J118" s="441">
        <v>0</v>
      </c>
      <c r="K118" s="441">
        <v>2.0179971489665004E-2</v>
      </c>
      <c r="L118" s="441">
        <v>6.4154455531265558E-2</v>
      </c>
      <c r="M118" s="441">
        <v>7.0537533218194753E-2</v>
      </c>
      <c r="N118" s="441">
        <v>3.5822791802463679E-2</v>
      </c>
      <c r="O118" s="441">
        <v>8.9445462144521315E-2</v>
      </c>
      <c r="P118" s="441">
        <v>3.1958270978376384E-2</v>
      </c>
      <c r="Q118" s="441">
        <v>9.5458291365259587E-2</v>
      </c>
      <c r="R118" s="441">
        <v>0</v>
      </c>
      <c r="S118" s="441">
        <v>5.7434417908852911E-2</v>
      </c>
      <c r="T118" s="441">
        <v>5.8008315185111861E-2</v>
      </c>
      <c r="U118" s="441">
        <v>6.5971849145804229E-2</v>
      </c>
      <c r="V118" s="441">
        <v>4.5987514221878995E-2</v>
      </c>
      <c r="W118" s="441">
        <v>8.0709313887968176E-2</v>
      </c>
      <c r="X118" s="441">
        <v>6.8533573336087464E-2</v>
      </c>
      <c r="Y118" s="441">
        <v>3.3359596186979971E-2</v>
      </c>
      <c r="Z118" s="441">
        <v>1.0327168508659125E-2</v>
      </c>
      <c r="AA118" s="441">
        <v>5.7000316974683371E-2</v>
      </c>
      <c r="AB118" s="441">
        <v>5.4767412692661444E-2</v>
      </c>
      <c r="AC118" s="441">
        <v>8.2990397805212626E-2</v>
      </c>
      <c r="AD118" s="441">
        <v>3.5367545076282939E-2</v>
      </c>
      <c r="AE118" s="441">
        <v>3.1529706916151624E-2</v>
      </c>
      <c r="AF118" s="441">
        <v>3.9817892759069232E-2</v>
      </c>
      <c r="AG118" s="441">
        <v>4.1633034538425588E-2</v>
      </c>
      <c r="AH118" s="441">
        <v>0</v>
      </c>
      <c r="AI118" s="441">
        <v>4.9967392602254046E-3</v>
      </c>
      <c r="AJ118" s="441">
        <v>3.8530090165653175E-2</v>
      </c>
      <c r="AK118" s="441">
        <v>7.5958157906159118E-2</v>
      </c>
      <c r="AL118" s="441">
        <v>4.4770850600116645E-2</v>
      </c>
      <c r="AM118" s="441">
        <v>4.62346655523386E-2</v>
      </c>
      <c r="AN118" s="441">
        <v>3.9241506452462473E-2</v>
      </c>
      <c r="AO118" s="441">
        <v>4.035199444219302E-2</v>
      </c>
      <c r="AP118" s="441">
        <v>3.6529132241667629E-2</v>
      </c>
      <c r="AQ118" s="441">
        <v>4.1657340723868709E-2</v>
      </c>
      <c r="AR118" s="441">
        <v>4.1313317975849938E-2</v>
      </c>
      <c r="AS118" s="441">
        <v>3.6897613188230462E-2</v>
      </c>
      <c r="AT118" s="441">
        <v>4.7167434082422743E-2</v>
      </c>
      <c r="AU118" s="441">
        <v>5.3977888575764146E-2</v>
      </c>
      <c r="AV118" s="441">
        <v>3.5346633870820807E-2</v>
      </c>
      <c r="AW118" s="441">
        <v>4.9751123275726346E-2</v>
      </c>
      <c r="AX118" s="441">
        <v>3.7822197289556825E-2</v>
      </c>
      <c r="AY118" s="441">
        <v>3.5745968794030164E-2</v>
      </c>
      <c r="AZ118" s="441">
        <v>1.6675186545724013E-2</v>
      </c>
      <c r="BA118" s="441">
        <v>5.7652071851398243E-2</v>
      </c>
      <c r="BB118" s="441">
        <v>5.6213302531523728E-2</v>
      </c>
      <c r="BC118" s="441">
        <v>1.8649669499527857E-2</v>
      </c>
      <c r="BD118" s="441">
        <v>6.4737152982870638E-2</v>
      </c>
      <c r="BE118" s="441">
        <v>4.0082751486940783E-3</v>
      </c>
      <c r="BF118" s="441">
        <v>5.6664534096515833E-2</v>
      </c>
      <c r="BG118" s="441">
        <v>6.7303764989265324E-2</v>
      </c>
      <c r="BH118" s="441">
        <v>3.5638195947624289E-2</v>
      </c>
      <c r="BI118" s="441">
        <v>3.5001475997801026E-2</v>
      </c>
      <c r="BJ118" s="441">
        <v>1.6717786459174121E-2</v>
      </c>
      <c r="BK118" s="441">
        <v>2.4299655289605281E-2</v>
      </c>
      <c r="BL118" s="441">
        <v>1.4393106868818501E-2</v>
      </c>
      <c r="BM118" s="441">
        <v>1.1214953271028037E-2</v>
      </c>
      <c r="BN118" s="441">
        <v>7.9907219800883344E-3</v>
      </c>
      <c r="BO118" s="441">
        <v>6.8364635948816883E-3</v>
      </c>
      <c r="BP118" s="441">
        <v>3.4762994351593573E-3</v>
      </c>
      <c r="BQ118" s="441">
        <v>7.1567404371477845E-4</v>
      </c>
      <c r="BR118" s="441">
        <v>9.9607235922806762E-4</v>
      </c>
      <c r="BS118" s="441">
        <v>2.6625092693804156E-4</v>
      </c>
      <c r="BT118" s="441">
        <v>1.5903775476110926E-3</v>
      </c>
      <c r="BU118" s="441">
        <v>8.0617033051355869E-3</v>
      </c>
      <c r="BV118" s="441">
        <v>5.0135573395714818E-2</v>
      </c>
      <c r="BW118" s="441">
        <v>1.0074138682948102E-2</v>
      </c>
      <c r="BX118" s="441">
        <v>7.1021159153633858E-3</v>
      </c>
      <c r="BY118" s="441">
        <v>4.1580041580041582E-3</v>
      </c>
      <c r="BZ118" s="441">
        <v>5.5593451568894956E-3</v>
      </c>
      <c r="CA118" s="441">
        <v>4.4872523085411967E-3</v>
      </c>
      <c r="CB118" s="441">
        <v>2.5427646786870088E-3</v>
      </c>
      <c r="CC118" s="441">
        <v>3.0110365620289155E-3</v>
      </c>
      <c r="CD118" s="441">
        <v>2.5193263390392048E-3</v>
      </c>
      <c r="CE118" s="441">
        <v>8.8958357454363007E-3</v>
      </c>
      <c r="CF118" s="441">
        <v>3.0929710716235065E-3</v>
      </c>
      <c r="CG118" s="441">
        <v>3.402741834879431E-2</v>
      </c>
      <c r="CH118" s="441">
        <v>5.5794266658115823E-3</v>
      </c>
      <c r="CI118" s="441">
        <v>6.239860227130912E-3</v>
      </c>
      <c r="CJ118" s="441">
        <v>1.7175167935648394E-2</v>
      </c>
      <c r="CK118" s="441">
        <v>6.3111815661676243E-2</v>
      </c>
      <c r="CL118" s="441">
        <v>1.3947368421052632E-2</v>
      </c>
      <c r="CM118" s="441">
        <v>1.812608819420998E-2</v>
      </c>
      <c r="CN118" s="441">
        <v>1.6927499201533056E-2</v>
      </c>
      <c r="CO118" s="441">
        <v>2.2767340642388847E-2</v>
      </c>
      <c r="CP118" s="441">
        <v>6.2528813013603404E-3</v>
      </c>
      <c r="CQ118" s="441">
        <v>5.5508593970132435E-3</v>
      </c>
      <c r="CR118" s="441">
        <v>5.9579855357502362E-2</v>
      </c>
      <c r="CS118" s="441">
        <v>6.3161599583768501E-3</v>
      </c>
      <c r="CT118" s="441">
        <v>3.336922484219261E-2</v>
      </c>
      <c r="CU118" s="441">
        <v>7.8271540974393206E-2</v>
      </c>
      <c r="CV118" s="441">
        <v>1.9065660761961735E-2</v>
      </c>
      <c r="CW118" s="441">
        <v>1.2632224721607703E-2</v>
      </c>
      <c r="CX118" s="441">
        <v>1.5768037607293076E-2</v>
      </c>
      <c r="CY118" s="441">
        <v>0.14836830295634373</v>
      </c>
      <c r="CZ118" s="441">
        <v>9.2961487383798145E-3</v>
      </c>
      <c r="DA118" s="443">
        <v>2.6669321202956855E-2</v>
      </c>
    </row>
    <row r="119" spans="2:105" ht="20.100000000000001" customHeight="1" x14ac:dyDescent="0.4">
      <c r="B119" s="11">
        <v>64</v>
      </c>
      <c r="C119" s="8" t="s">
        <v>323</v>
      </c>
      <c r="D119" s="441">
        <v>3.93928340955641E-2</v>
      </c>
      <c r="E119" s="441">
        <v>4.3511830635118307E-2</v>
      </c>
      <c r="F119" s="441">
        <v>2.5737658529056157E-2</v>
      </c>
      <c r="G119" s="441">
        <v>1.0468037591886107E-2</v>
      </c>
      <c r="H119" s="441">
        <v>6.5719471740627155E-3</v>
      </c>
      <c r="I119" s="441">
        <v>1.2053989041828144E-2</v>
      </c>
      <c r="J119" s="441">
        <v>0</v>
      </c>
      <c r="K119" s="441">
        <v>5.3011404133998571E-3</v>
      </c>
      <c r="L119" s="441">
        <v>6.4933659444600764E-4</v>
      </c>
      <c r="M119" s="441">
        <v>9.0364183701295575E-4</v>
      </c>
      <c r="N119" s="441">
        <v>1.6571838921725681E-4</v>
      </c>
      <c r="O119" s="441">
        <v>1.1444679602326285E-2</v>
      </c>
      <c r="P119" s="441">
        <v>1.6808727525104649E-3</v>
      </c>
      <c r="Q119" s="441">
        <v>3.6626682538229102E-4</v>
      </c>
      <c r="R119" s="441">
        <v>0</v>
      </c>
      <c r="S119" s="441">
        <v>2.4309451300956349E-2</v>
      </c>
      <c r="T119" s="441">
        <v>1.4772398458797191E-3</v>
      </c>
      <c r="U119" s="441">
        <v>8.7031266788438807E-3</v>
      </c>
      <c r="V119" s="441">
        <v>9.4321270035901028E-4</v>
      </c>
      <c r="W119" s="441">
        <v>1.0496077781460612E-3</v>
      </c>
      <c r="X119" s="441">
        <v>7.9673045428390167E-4</v>
      </c>
      <c r="Y119" s="441">
        <v>9.5238919817487602E-4</v>
      </c>
      <c r="Z119" s="441">
        <v>9.9399255748072583E-5</v>
      </c>
      <c r="AA119" s="441">
        <v>6.7529389065751572E-4</v>
      </c>
      <c r="AB119" s="441">
        <v>1.8395161515092394E-3</v>
      </c>
      <c r="AC119" s="441">
        <v>4.11522633744856E-3</v>
      </c>
      <c r="AD119" s="441">
        <v>2.6005547850208046E-3</v>
      </c>
      <c r="AE119" s="441">
        <v>1.3066600462557656E-3</v>
      </c>
      <c r="AF119" s="441">
        <v>5.3475935828877002E-3</v>
      </c>
      <c r="AG119" s="441">
        <v>2.5914439865754703E-3</v>
      </c>
      <c r="AH119" s="441">
        <v>0</v>
      </c>
      <c r="AI119" s="441">
        <v>8.3585160419211732E-4</v>
      </c>
      <c r="AJ119" s="441">
        <v>2.778360243237576E-3</v>
      </c>
      <c r="AK119" s="441">
        <v>3.0383263162463646E-4</v>
      </c>
      <c r="AL119" s="441">
        <v>1.2432083985634036E-3</v>
      </c>
      <c r="AM119" s="441">
        <v>9.7503706135768932E-4</v>
      </c>
      <c r="AN119" s="441">
        <v>1.1492326477841358E-3</v>
      </c>
      <c r="AO119" s="441">
        <v>2.4894343773519366E-3</v>
      </c>
      <c r="AP119" s="441">
        <v>4.7022203089557429E-3</v>
      </c>
      <c r="AQ119" s="441">
        <v>4.3184601003252009E-3</v>
      </c>
      <c r="AR119" s="441">
        <v>1.2910411867453106E-3</v>
      </c>
      <c r="AS119" s="441">
        <v>2.4802339136162088E-3</v>
      </c>
      <c r="AT119" s="441">
        <v>4.6732183355095869E-3</v>
      </c>
      <c r="AU119" s="441">
        <v>8.6711467591588987E-4</v>
      </c>
      <c r="AV119" s="441">
        <v>3.3706841577844583E-3</v>
      </c>
      <c r="AW119" s="441">
        <v>1.489627108791222E-3</v>
      </c>
      <c r="AX119" s="441">
        <v>2.5834834214178157E-3</v>
      </c>
      <c r="AY119" s="441">
        <v>2.9222981787820281E-3</v>
      </c>
      <c r="AZ119" s="441">
        <v>1.8783361270611173E-3</v>
      </c>
      <c r="BA119" s="441">
        <v>6.8466353677621285E-4</v>
      </c>
      <c r="BB119" s="441">
        <v>3.9464818558090286E-3</v>
      </c>
      <c r="BC119" s="441">
        <v>1.2983947119924457E-3</v>
      </c>
      <c r="BD119" s="441">
        <v>1.2859674289089528E-2</v>
      </c>
      <c r="BE119" s="441">
        <v>1.7455391776570986E-3</v>
      </c>
      <c r="BF119" s="441">
        <v>3.6342023872166932E-3</v>
      </c>
      <c r="BG119" s="441">
        <v>4.9327119442844425E-3</v>
      </c>
      <c r="BH119" s="441">
        <v>4.1389588729995389E-3</v>
      </c>
      <c r="BI119" s="441">
        <v>3.9807749076838502E-3</v>
      </c>
      <c r="BJ119" s="441">
        <v>3.0349013657056146E-4</v>
      </c>
      <c r="BK119" s="441">
        <v>4.12681458464825E-4</v>
      </c>
      <c r="BL119" s="441">
        <v>2.2951170412440314E-3</v>
      </c>
      <c r="BM119" s="441">
        <v>4.6216873639738833E-3</v>
      </c>
      <c r="BN119" s="441">
        <v>3.3526230631313499E-3</v>
      </c>
      <c r="BO119" s="441">
        <v>3.3601005612829853E-3</v>
      </c>
      <c r="BP119" s="441">
        <v>1.7845622601051709E-3</v>
      </c>
      <c r="BQ119" s="441">
        <v>6.2572593985991563E-4</v>
      </c>
      <c r="BR119" s="441">
        <v>2.0582348275992295E-3</v>
      </c>
      <c r="BS119" s="441">
        <v>4.4201814042448304E-4</v>
      </c>
      <c r="BT119" s="441">
        <v>1.2028065486134314E-3</v>
      </c>
      <c r="BU119" s="441">
        <v>4.4505624822698334E-3</v>
      </c>
      <c r="BV119" s="441">
        <v>5.9449296516657889E-2</v>
      </c>
      <c r="BW119" s="441">
        <v>1.6572176188399477E-3</v>
      </c>
      <c r="BX119" s="441">
        <v>9.9356025758969642E-4</v>
      </c>
      <c r="BY119" s="441">
        <v>3.4650034650034649E-3</v>
      </c>
      <c r="BZ119" s="441">
        <v>1.9099590723055935E-3</v>
      </c>
      <c r="CA119" s="441">
        <v>1.5336178776026875E-3</v>
      </c>
      <c r="CB119" s="441">
        <v>3.8372630605640313E-3</v>
      </c>
      <c r="CC119" s="441">
        <v>1.9722094213029859E-3</v>
      </c>
      <c r="CD119" s="441">
        <v>2.0591754095343274E-3</v>
      </c>
      <c r="CE119" s="441">
        <v>5.0557678206167266E-3</v>
      </c>
      <c r="CF119" s="441">
        <v>2.2439201892170539E-3</v>
      </c>
      <c r="CG119" s="441">
        <v>2.7338721450279359E-3</v>
      </c>
      <c r="CH119" s="441">
        <v>4.4033565357236232E-3</v>
      </c>
      <c r="CI119" s="441">
        <v>2.7026394608760762E-3</v>
      </c>
      <c r="CJ119" s="441">
        <v>1.3434851871369471E-2</v>
      </c>
      <c r="CK119" s="441">
        <v>2.5870774875977197E-3</v>
      </c>
      <c r="CL119" s="441">
        <v>3.6184210526315789E-3</v>
      </c>
      <c r="CM119" s="441">
        <v>9.6058999159235499E-3</v>
      </c>
      <c r="CN119" s="441">
        <v>7.4097732353880551E-3</v>
      </c>
      <c r="CO119" s="441">
        <v>1.7230455622279765E-2</v>
      </c>
      <c r="CP119" s="441">
        <v>7.4200370270092273E-3</v>
      </c>
      <c r="CQ119" s="441">
        <v>1.8315018315018315E-3</v>
      </c>
      <c r="CR119" s="441">
        <v>3.3334365756585568E-3</v>
      </c>
      <c r="CS119" s="441">
        <v>5.3444430417034887E-3</v>
      </c>
      <c r="CT119" s="441">
        <v>1.8847981349586589E-2</v>
      </c>
      <c r="CU119" s="441">
        <v>4.4882152516772633E-2</v>
      </c>
      <c r="CV119" s="441">
        <v>1.1731862142311143E-2</v>
      </c>
      <c r="CW119" s="441">
        <v>9.388187615028536E-3</v>
      </c>
      <c r="CX119" s="441">
        <v>1.8451553965323639E-2</v>
      </c>
      <c r="CY119" s="441">
        <v>7.8455300555052551E-2</v>
      </c>
      <c r="CZ119" s="441">
        <v>7.6757191417814983E-4</v>
      </c>
      <c r="DA119" s="443">
        <v>5.8896868173663108E-3</v>
      </c>
    </row>
    <row r="120" spans="2:105" ht="20.100000000000001" customHeight="1" x14ac:dyDescent="0.4">
      <c r="B120" s="11">
        <v>65</v>
      </c>
      <c r="C120" s="8" t="s">
        <v>25</v>
      </c>
      <c r="D120" s="441">
        <v>8.4453298167840411E-3</v>
      </c>
      <c r="E120" s="441">
        <v>4.9066002490660027E-3</v>
      </c>
      <c r="F120" s="441">
        <v>4.3346281480719263E-3</v>
      </c>
      <c r="G120" s="441">
        <v>1.1026332930120033E-2</v>
      </c>
      <c r="H120" s="441">
        <v>7.9489265819615695E-3</v>
      </c>
      <c r="I120" s="441">
        <v>9.1006280903380993E-3</v>
      </c>
      <c r="J120" s="441">
        <v>0</v>
      </c>
      <c r="K120" s="441">
        <v>5.0204918032786885E-2</v>
      </c>
      <c r="L120" s="441">
        <v>3.8635527369537456E-3</v>
      </c>
      <c r="M120" s="441">
        <v>3.7268542035386399E-3</v>
      </c>
      <c r="N120" s="441">
        <v>7.7335248301386506E-4</v>
      </c>
      <c r="O120" s="441">
        <v>5.1843420420794283E-3</v>
      </c>
      <c r="P120" s="441">
        <v>1.0334656342854664E-2</v>
      </c>
      <c r="Q120" s="441">
        <v>3.6168849006501238E-3</v>
      </c>
      <c r="R120" s="441">
        <v>0</v>
      </c>
      <c r="S120" s="441">
        <v>1.6722765400438103E-2</v>
      </c>
      <c r="T120" s="441">
        <v>7.0054673103574312E-3</v>
      </c>
      <c r="U120" s="441">
        <v>1.5149887181691199E-2</v>
      </c>
      <c r="V120" s="441">
        <v>7.0740952526925777E-3</v>
      </c>
      <c r="W120" s="441">
        <v>9.5017125179538177E-3</v>
      </c>
      <c r="X120" s="441">
        <v>9.3099429009841101E-3</v>
      </c>
      <c r="Y120" s="441">
        <v>9.0996458843799512E-3</v>
      </c>
      <c r="Z120" s="441">
        <v>3.1807761839383226E-3</v>
      </c>
      <c r="AA120" s="441">
        <v>3.5280660409862047E-3</v>
      </c>
      <c r="AB120" s="441">
        <v>6.0341704060871259E-3</v>
      </c>
      <c r="AC120" s="441">
        <v>5.4869684499314125E-3</v>
      </c>
      <c r="AD120" s="441">
        <v>8.4951456310679609E-3</v>
      </c>
      <c r="AE120" s="441">
        <v>9.9567495524689343E-3</v>
      </c>
      <c r="AF120" s="441">
        <v>1.849978320566556E-2</v>
      </c>
      <c r="AG120" s="441">
        <v>9.1337779854709211E-3</v>
      </c>
      <c r="AH120" s="441">
        <v>0</v>
      </c>
      <c r="AI120" s="441">
        <v>3.3617767816957684E-3</v>
      </c>
      <c r="AJ120" s="441">
        <v>7.7584399245124768E-3</v>
      </c>
      <c r="AK120" s="441">
        <v>6.5541039107600155E-3</v>
      </c>
      <c r="AL120" s="441">
        <v>7.5820364060533501E-3</v>
      </c>
      <c r="AM120" s="441">
        <v>1.4615606562596384E-2</v>
      </c>
      <c r="AN120" s="441">
        <v>8.1882826154619677E-3</v>
      </c>
      <c r="AO120" s="441">
        <v>6.9472587274937766E-3</v>
      </c>
      <c r="AP120" s="441">
        <v>7.1402553106942402E-3</v>
      </c>
      <c r="AQ120" s="441">
        <v>1.0019354074230116E-2</v>
      </c>
      <c r="AR120" s="441">
        <v>5.0375920816140545E-3</v>
      </c>
      <c r="AS120" s="441">
        <v>6.5726198710829532E-3</v>
      </c>
      <c r="AT120" s="441">
        <v>5.7269832543009646E-3</v>
      </c>
      <c r="AU120" s="441">
        <v>7.1536960763060918E-3</v>
      </c>
      <c r="AV120" s="441">
        <v>5.2837751662567186E-3</v>
      </c>
      <c r="AW120" s="441">
        <v>9.0588705477710092E-3</v>
      </c>
      <c r="AX120" s="441">
        <v>1.0924444181995336E-2</v>
      </c>
      <c r="AY120" s="441">
        <v>8.1406877837499354E-3</v>
      </c>
      <c r="AZ120" s="441">
        <v>3.7368585818958514E-3</v>
      </c>
      <c r="BA120" s="441">
        <v>3.5041164863577599E-3</v>
      </c>
      <c r="BB120" s="441">
        <v>1.3475791702762537E-2</v>
      </c>
      <c r="BC120" s="441">
        <v>1.8885741265344666E-3</v>
      </c>
      <c r="BD120" s="441">
        <v>3.2115433296768206E-2</v>
      </c>
      <c r="BE120" s="441">
        <v>2.3273855702094647E-3</v>
      </c>
      <c r="BF120" s="441">
        <v>1.1908322197279143E-2</v>
      </c>
      <c r="BG120" s="441">
        <v>7.2419751793475415E-3</v>
      </c>
      <c r="BH120" s="441">
        <v>1.7647351052127318E-2</v>
      </c>
      <c r="BI120" s="441">
        <v>1.4592050116754077E-2</v>
      </c>
      <c r="BJ120" s="441">
        <v>1.8396668065734673E-2</v>
      </c>
      <c r="BK120" s="441">
        <v>5.5590619993202894E-3</v>
      </c>
      <c r="BL120" s="441">
        <v>2.1638285664271058E-2</v>
      </c>
      <c r="BM120" s="441">
        <v>4.1505569069261297E-2</v>
      </c>
      <c r="BN120" s="441">
        <v>1.9482566360071715E-2</v>
      </c>
      <c r="BO120" s="441">
        <v>1.4438417725307462E-2</v>
      </c>
      <c r="BP120" s="441">
        <v>4.8904896059111011E-2</v>
      </c>
      <c r="BQ120" s="441">
        <v>8.7691579684243043E-2</v>
      </c>
      <c r="BR120" s="441">
        <v>6.4947694399335329E-2</v>
      </c>
      <c r="BS120" s="441">
        <v>7.5142043829478755E-2</v>
      </c>
      <c r="BT120" s="441">
        <v>4.6922819913130638E-2</v>
      </c>
      <c r="BU120" s="441">
        <v>1.1814685461030837E-2</v>
      </c>
      <c r="BV120" s="441">
        <v>4.1416343239938327E-2</v>
      </c>
      <c r="BW120" s="441">
        <v>3.5215874400348887E-2</v>
      </c>
      <c r="BX120" s="441">
        <v>1.7295308187672494E-2</v>
      </c>
      <c r="BY120" s="441">
        <v>1.8018018018018018E-2</v>
      </c>
      <c r="BZ120" s="441">
        <v>4.7066848567530696E-3</v>
      </c>
      <c r="CA120" s="441">
        <v>9.4126811535403046E-3</v>
      </c>
      <c r="CB120" s="441">
        <v>7.8594544613962093E-4</v>
      </c>
      <c r="CC120" s="441">
        <v>8.162213248560873E-3</v>
      </c>
      <c r="CD120" s="441">
        <v>5.3952696484446897E-3</v>
      </c>
      <c r="CE120" s="441">
        <v>4.1488171047045653E-3</v>
      </c>
      <c r="CF120" s="441">
        <v>4.0633149372308816E-3</v>
      </c>
      <c r="CG120" s="441">
        <v>4.1008082175419038E-3</v>
      </c>
      <c r="CH120" s="441">
        <v>2.1628048088639381E-2</v>
      </c>
      <c r="CI120" s="441">
        <v>1.1604190066142519E-2</v>
      </c>
      <c r="CJ120" s="441">
        <v>2.0897312423906527E-3</v>
      </c>
      <c r="CK120" s="441">
        <v>5.239871303288901E-3</v>
      </c>
      <c r="CL120" s="441">
        <v>2.9824561403508771E-2</v>
      </c>
      <c r="CM120" s="441">
        <v>2.2217367414086447E-2</v>
      </c>
      <c r="CN120" s="441">
        <v>5.5747510234894458E-3</v>
      </c>
      <c r="CO120" s="441">
        <v>2.3869208308082198E-2</v>
      </c>
      <c r="CP120" s="441">
        <v>3.7319712857738718E-2</v>
      </c>
      <c r="CQ120" s="441">
        <v>1.9723865877712033E-3</v>
      </c>
      <c r="CR120" s="441">
        <v>7.7780186765366325E-3</v>
      </c>
      <c r="CS120" s="441">
        <v>3.9098216096069898E-3</v>
      </c>
      <c r="CT120" s="441">
        <v>1.9835821042961149E-2</v>
      </c>
      <c r="CU120" s="441">
        <v>5.6684463802732796E-3</v>
      </c>
      <c r="CV120" s="441">
        <v>2.5923094818704512E-3</v>
      </c>
      <c r="CW120" s="441">
        <v>9.9830826718224231E-3</v>
      </c>
      <c r="CX120" s="441">
        <v>4.7770397579125672E-3</v>
      </c>
      <c r="CY120" s="441">
        <v>0</v>
      </c>
      <c r="CZ120" s="441">
        <v>2.8509813955188419E-3</v>
      </c>
      <c r="DA120" s="443">
        <v>1.7952013635712895E-2</v>
      </c>
    </row>
    <row r="121" spans="2:105" ht="20.100000000000001" customHeight="1" x14ac:dyDescent="0.4">
      <c r="B121" s="11">
        <v>66</v>
      </c>
      <c r="C121" s="8" t="s">
        <v>905</v>
      </c>
      <c r="D121" s="441">
        <v>0</v>
      </c>
      <c r="E121" s="441">
        <v>6.4757160647571611E-4</v>
      </c>
      <c r="F121" s="441">
        <v>0</v>
      </c>
      <c r="G121" s="441">
        <v>1.6330138643342328E-2</v>
      </c>
      <c r="H121" s="441">
        <v>9.3884959629467364E-4</v>
      </c>
      <c r="I121" s="441">
        <v>6.8154483495924093E-4</v>
      </c>
      <c r="J121" s="441">
        <v>0</v>
      </c>
      <c r="K121" s="441">
        <v>6.4148253741981472E-3</v>
      </c>
      <c r="L121" s="441">
        <v>3.3549057379710398E-3</v>
      </c>
      <c r="M121" s="441">
        <v>1.86075360521011E-3</v>
      </c>
      <c r="N121" s="441">
        <v>1.7262332210130917E-3</v>
      </c>
      <c r="O121" s="441">
        <v>3.3302505913529088E-3</v>
      </c>
      <c r="P121" s="441">
        <v>2.6351747023228575E-3</v>
      </c>
      <c r="Q121" s="441">
        <v>5.9518359124622288E-4</v>
      </c>
      <c r="R121" s="441">
        <v>0</v>
      </c>
      <c r="S121" s="441">
        <v>4.6481807982048408E-3</v>
      </c>
      <c r="T121" s="441">
        <v>1.7056789973044181E-3</v>
      </c>
      <c r="U121" s="441">
        <v>6.3393144944665306E-3</v>
      </c>
      <c r="V121" s="441">
        <v>1.9041106388497521E-3</v>
      </c>
      <c r="W121" s="441">
        <v>1.9887305270135896E-3</v>
      </c>
      <c r="X121" s="441">
        <v>4.8836625994068787E-3</v>
      </c>
      <c r="Y121" s="441">
        <v>2.874483761764171E-3</v>
      </c>
      <c r="Z121" s="441">
        <v>3.6860557339910249E-4</v>
      </c>
      <c r="AA121" s="441">
        <v>3.4453769931505904E-3</v>
      </c>
      <c r="AB121" s="441">
        <v>2.1461021767607792E-3</v>
      </c>
      <c r="AC121" s="441">
        <v>2.05761316872428E-3</v>
      </c>
      <c r="AD121" s="441">
        <v>3.2940360610263521E-3</v>
      </c>
      <c r="AE121" s="441">
        <v>5.0175745776221397E-3</v>
      </c>
      <c r="AF121" s="441">
        <v>3.0351206821795057E-3</v>
      </c>
      <c r="AG121" s="441">
        <v>2.8038574280980499E-3</v>
      </c>
      <c r="AH121" s="441">
        <v>0</v>
      </c>
      <c r="AI121" s="441">
        <v>1.3685921870837964E-3</v>
      </c>
      <c r="AJ121" s="441">
        <v>4.0889075277836025E-3</v>
      </c>
      <c r="AK121" s="441">
        <v>9.9830721819523416E-4</v>
      </c>
      <c r="AL121" s="441">
        <v>1.1818153912269392E-3</v>
      </c>
      <c r="AM121" s="441">
        <v>5.1736660398571275E-3</v>
      </c>
      <c r="AN121" s="441">
        <v>2.4660617233701249E-3</v>
      </c>
      <c r="AO121" s="441">
        <v>3.9367799455798068E-3</v>
      </c>
      <c r="AP121" s="441">
        <v>2.5746311902909084E-3</v>
      </c>
      <c r="AQ121" s="441">
        <v>1.7379168696430687E-3</v>
      </c>
      <c r="AR121" s="441">
        <v>1.5948155836265599E-3</v>
      </c>
      <c r="AS121" s="441">
        <v>2.3286640633396623E-3</v>
      </c>
      <c r="AT121" s="441">
        <v>2.7031360960300551E-3</v>
      </c>
      <c r="AU121" s="441">
        <v>2.384565358768697E-3</v>
      </c>
      <c r="AV121" s="441">
        <v>2.2774892958003098E-3</v>
      </c>
      <c r="AW121" s="441">
        <v>6.7457097528187864E-3</v>
      </c>
      <c r="AX121" s="441">
        <v>2.9673152440284627E-3</v>
      </c>
      <c r="AY121" s="441">
        <v>1.9308041538381256E-3</v>
      </c>
      <c r="AZ121" s="441">
        <v>9.9860908020970793E-4</v>
      </c>
      <c r="BA121" s="441">
        <v>7.612097707015037E-4</v>
      </c>
      <c r="BB121" s="441">
        <v>2.8876696505919725E-3</v>
      </c>
      <c r="BC121" s="441">
        <v>9.4428706326723328E-4</v>
      </c>
      <c r="BD121" s="441">
        <v>1.6369926588473546E-3</v>
      </c>
      <c r="BE121" s="441">
        <v>1.2929919834497026E-4</v>
      </c>
      <c r="BF121" s="441">
        <v>7.4412817629919579E-3</v>
      </c>
      <c r="BG121" s="441">
        <v>2.6941404409069488E-3</v>
      </c>
      <c r="BH121" s="441">
        <v>1.7671480784926014E-3</v>
      </c>
      <c r="BI121" s="441">
        <v>2.5136154168412233E-3</v>
      </c>
      <c r="BJ121" s="441">
        <v>4.7718981048009554E-3</v>
      </c>
      <c r="BK121" s="441">
        <v>8.7148613875807149E-3</v>
      </c>
      <c r="BL121" s="441">
        <v>1.4879360479251558E-3</v>
      </c>
      <c r="BM121" s="441">
        <v>2.4068621175265649E-3</v>
      </c>
      <c r="BN121" s="441">
        <v>3.5941394691194263E-2</v>
      </c>
      <c r="BO121" s="441">
        <v>2.0924942789654712E-2</v>
      </c>
      <c r="BP121" s="441">
        <v>1.6030892188304967E-2</v>
      </c>
      <c r="BQ121" s="441">
        <v>3.7965921401000378E-2</v>
      </c>
      <c r="BR121" s="441">
        <v>0.10334132708939159</v>
      </c>
      <c r="BS121" s="441">
        <v>7.9178449483566799E-3</v>
      </c>
      <c r="BT121" s="441">
        <v>2.0314066154360172E-3</v>
      </c>
      <c r="BU121" s="441">
        <v>1.1689121002283413E-2</v>
      </c>
      <c r="BV121" s="441">
        <v>1.6911633212340321E-2</v>
      </c>
      <c r="BW121" s="441">
        <v>7.5556040122110771E-2</v>
      </c>
      <c r="BX121" s="441">
        <v>4.2686292548298069E-3</v>
      </c>
      <c r="BY121" s="441">
        <v>9.6327096327096323E-2</v>
      </c>
      <c r="BZ121" s="441">
        <v>7.6603001364256476E-2</v>
      </c>
      <c r="CA121" s="441">
        <v>2.3409987179279119E-2</v>
      </c>
      <c r="CB121" s="441">
        <v>1.4932963476652798E-2</v>
      </c>
      <c r="CC121" s="441">
        <v>1.0306258738254614E-2</v>
      </c>
      <c r="CD121" s="441">
        <v>9.7091846125529173E-3</v>
      </c>
      <c r="CE121" s="441">
        <v>3.6175112243191435E-2</v>
      </c>
      <c r="CF121" s="441">
        <v>5.045788101158348E-2</v>
      </c>
      <c r="CG121" s="441">
        <v>1.8659340951015912E-2</v>
      </c>
      <c r="CH121" s="441">
        <v>1.839089532285197E-3</v>
      </c>
      <c r="CI121" s="441">
        <v>1.1894733557968301E-3</v>
      </c>
      <c r="CJ121" s="441">
        <v>1.6018244262324871E-2</v>
      </c>
      <c r="CK121" s="441">
        <v>2.08146410614394E-2</v>
      </c>
      <c r="CL121" s="441">
        <v>1.7149122807017542E-2</v>
      </c>
      <c r="CM121" s="441">
        <v>4.5944138812204988E-3</v>
      </c>
      <c r="CN121" s="441">
        <v>1.0934641851281903E-2</v>
      </c>
      <c r="CO121" s="441">
        <v>2.0026444823976641E-2</v>
      </c>
      <c r="CP121" s="441">
        <v>1.342412024265131E-2</v>
      </c>
      <c r="CQ121" s="441">
        <v>9.4392786700479012E-4</v>
      </c>
      <c r="CR121" s="441">
        <v>2.9811221408328559E-3</v>
      </c>
      <c r="CS121" s="441">
        <v>8.4202713921183812E-3</v>
      </c>
      <c r="CT121" s="441">
        <v>1.100453418419259E-2</v>
      </c>
      <c r="CU121" s="441">
        <v>1.036434367206435E-2</v>
      </c>
      <c r="CV121" s="441">
        <v>2.896961237218474E-2</v>
      </c>
      <c r="CW121" s="441">
        <v>8.1891022661783573E-3</v>
      </c>
      <c r="CX121" s="441">
        <v>2.8138857697504901E-2</v>
      </c>
      <c r="CY121" s="441">
        <v>0</v>
      </c>
      <c r="CZ121" s="441">
        <v>3.3066510715547594E-2</v>
      </c>
      <c r="DA121" s="443">
        <v>1.16478459331719E-2</v>
      </c>
    </row>
    <row r="122" spans="2:105" ht="20.100000000000001" customHeight="1" x14ac:dyDescent="0.4">
      <c r="B122" s="11">
        <v>67</v>
      </c>
      <c r="C122" s="8" t="s">
        <v>329</v>
      </c>
      <c r="D122" s="441">
        <v>0</v>
      </c>
      <c r="E122" s="441">
        <v>0</v>
      </c>
      <c r="F122" s="441">
        <v>0</v>
      </c>
      <c r="G122" s="441">
        <v>0</v>
      </c>
      <c r="H122" s="441">
        <v>0</v>
      </c>
      <c r="I122" s="441">
        <v>0</v>
      </c>
      <c r="J122" s="441">
        <v>0</v>
      </c>
      <c r="K122" s="441">
        <v>0</v>
      </c>
      <c r="L122" s="441">
        <v>0</v>
      </c>
      <c r="M122" s="441">
        <v>0</v>
      </c>
      <c r="N122" s="441">
        <v>0</v>
      </c>
      <c r="O122" s="441">
        <v>0</v>
      </c>
      <c r="P122" s="441">
        <v>0</v>
      </c>
      <c r="Q122" s="441">
        <v>0</v>
      </c>
      <c r="R122" s="441">
        <v>0</v>
      </c>
      <c r="S122" s="441">
        <v>0</v>
      </c>
      <c r="T122" s="441">
        <v>0</v>
      </c>
      <c r="U122" s="441">
        <v>0</v>
      </c>
      <c r="V122" s="441">
        <v>0</v>
      </c>
      <c r="W122" s="441">
        <v>0</v>
      </c>
      <c r="X122" s="441">
        <v>0</v>
      </c>
      <c r="Y122" s="441">
        <v>0</v>
      </c>
      <c r="Z122" s="441">
        <v>0</v>
      </c>
      <c r="AA122" s="441">
        <v>0</v>
      </c>
      <c r="AB122" s="441">
        <v>0</v>
      </c>
      <c r="AC122" s="441">
        <v>0</v>
      </c>
      <c r="AD122" s="441">
        <v>0</v>
      </c>
      <c r="AE122" s="441">
        <v>0</v>
      </c>
      <c r="AF122" s="441">
        <v>0</v>
      </c>
      <c r="AG122" s="441">
        <v>0</v>
      </c>
      <c r="AH122" s="441">
        <v>0</v>
      </c>
      <c r="AI122" s="441">
        <v>0</v>
      </c>
      <c r="AJ122" s="441">
        <v>0</v>
      </c>
      <c r="AK122" s="441">
        <v>0</v>
      </c>
      <c r="AL122" s="441">
        <v>0</v>
      </c>
      <c r="AM122" s="441">
        <v>0</v>
      </c>
      <c r="AN122" s="441">
        <v>0</v>
      </c>
      <c r="AO122" s="441">
        <v>0</v>
      </c>
      <c r="AP122" s="441">
        <v>0</v>
      </c>
      <c r="AQ122" s="441">
        <v>0</v>
      </c>
      <c r="AR122" s="441">
        <v>0</v>
      </c>
      <c r="AS122" s="441">
        <v>0</v>
      </c>
      <c r="AT122" s="441">
        <v>0</v>
      </c>
      <c r="AU122" s="441">
        <v>0</v>
      </c>
      <c r="AV122" s="441">
        <v>0</v>
      </c>
      <c r="AW122" s="441">
        <v>0</v>
      </c>
      <c r="AX122" s="441">
        <v>0</v>
      </c>
      <c r="AY122" s="441">
        <v>0</v>
      </c>
      <c r="AZ122" s="441">
        <v>0</v>
      </c>
      <c r="BA122" s="441">
        <v>0</v>
      </c>
      <c r="BB122" s="441">
        <v>0</v>
      </c>
      <c r="BC122" s="441">
        <v>0</v>
      </c>
      <c r="BD122" s="441">
        <v>0</v>
      </c>
      <c r="BE122" s="441">
        <v>0</v>
      </c>
      <c r="BF122" s="441">
        <v>0</v>
      </c>
      <c r="BG122" s="441">
        <v>0</v>
      </c>
      <c r="BH122" s="441">
        <v>0</v>
      </c>
      <c r="BI122" s="441">
        <v>0</v>
      </c>
      <c r="BJ122" s="441">
        <v>0</v>
      </c>
      <c r="BK122" s="441">
        <v>0</v>
      </c>
      <c r="BL122" s="441">
        <v>0</v>
      </c>
      <c r="BM122" s="441">
        <v>0</v>
      </c>
      <c r="BN122" s="441">
        <v>0</v>
      </c>
      <c r="BO122" s="441">
        <v>0</v>
      </c>
      <c r="BP122" s="441">
        <v>0</v>
      </c>
      <c r="BQ122" s="441">
        <v>0</v>
      </c>
      <c r="BR122" s="441">
        <v>0</v>
      </c>
      <c r="BS122" s="441">
        <v>0</v>
      </c>
      <c r="BT122" s="441">
        <v>0</v>
      </c>
      <c r="BU122" s="441">
        <v>0</v>
      </c>
      <c r="BV122" s="441">
        <v>0</v>
      </c>
      <c r="BW122" s="441">
        <v>0</v>
      </c>
      <c r="BX122" s="441">
        <v>0</v>
      </c>
      <c r="BY122" s="441">
        <v>0</v>
      </c>
      <c r="BZ122" s="441">
        <v>0</v>
      </c>
      <c r="CA122" s="441">
        <v>0</v>
      </c>
      <c r="CB122" s="441">
        <v>0</v>
      </c>
      <c r="CC122" s="441">
        <v>0</v>
      </c>
      <c r="CD122" s="441">
        <v>0</v>
      </c>
      <c r="CE122" s="441">
        <v>0</v>
      </c>
      <c r="CF122" s="441">
        <v>0</v>
      </c>
      <c r="CG122" s="441">
        <v>0</v>
      </c>
      <c r="CH122" s="441">
        <v>0</v>
      </c>
      <c r="CI122" s="441">
        <v>0</v>
      </c>
      <c r="CJ122" s="441">
        <v>0</v>
      </c>
      <c r="CK122" s="441">
        <v>0</v>
      </c>
      <c r="CL122" s="441">
        <v>0</v>
      </c>
      <c r="CM122" s="441">
        <v>0</v>
      </c>
      <c r="CN122" s="441">
        <v>0</v>
      </c>
      <c r="CO122" s="441">
        <v>0</v>
      </c>
      <c r="CP122" s="441">
        <v>0</v>
      </c>
      <c r="CQ122" s="441">
        <v>0</v>
      </c>
      <c r="CR122" s="441">
        <v>0</v>
      </c>
      <c r="CS122" s="441">
        <v>0</v>
      </c>
      <c r="CT122" s="441">
        <v>0</v>
      </c>
      <c r="CU122" s="441">
        <v>0</v>
      </c>
      <c r="CV122" s="441">
        <v>0</v>
      </c>
      <c r="CW122" s="441">
        <v>0</v>
      </c>
      <c r="CX122" s="441">
        <v>0</v>
      </c>
      <c r="CY122" s="441">
        <v>0</v>
      </c>
      <c r="CZ122" s="441">
        <v>0</v>
      </c>
      <c r="DA122" s="443">
        <v>0</v>
      </c>
    </row>
    <row r="123" spans="2:105" ht="20.100000000000001" customHeight="1" x14ac:dyDescent="0.4">
      <c r="B123" s="11">
        <v>68</v>
      </c>
      <c r="C123" s="8" t="s">
        <v>330</v>
      </c>
      <c r="D123" s="441">
        <v>0</v>
      </c>
      <c r="E123" s="441">
        <v>0</v>
      </c>
      <c r="F123" s="441">
        <v>0</v>
      </c>
      <c r="G123" s="441">
        <v>0</v>
      </c>
      <c r="H123" s="441">
        <v>0</v>
      </c>
      <c r="I123" s="441">
        <v>0</v>
      </c>
      <c r="J123" s="441">
        <v>0</v>
      </c>
      <c r="K123" s="441">
        <v>0</v>
      </c>
      <c r="L123" s="441">
        <v>0</v>
      </c>
      <c r="M123" s="441">
        <v>0</v>
      </c>
      <c r="N123" s="441">
        <v>0</v>
      </c>
      <c r="O123" s="441">
        <v>0</v>
      </c>
      <c r="P123" s="441">
        <v>0</v>
      </c>
      <c r="Q123" s="441">
        <v>0</v>
      </c>
      <c r="R123" s="441">
        <v>0</v>
      </c>
      <c r="S123" s="441">
        <v>0</v>
      </c>
      <c r="T123" s="441">
        <v>0</v>
      </c>
      <c r="U123" s="441">
        <v>0</v>
      </c>
      <c r="V123" s="441">
        <v>0</v>
      </c>
      <c r="W123" s="441">
        <v>0</v>
      </c>
      <c r="X123" s="441">
        <v>0</v>
      </c>
      <c r="Y123" s="441">
        <v>0</v>
      </c>
      <c r="Z123" s="441">
        <v>0</v>
      </c>
      <c r="AA123" s="441">
        <v>0</v>
      </c>
      <c r="AB123" s="441">
        <v>0</v>
      </c>
      <c r="AC123" s="441">
        <v>0</v>
      </c>
      <c r="AD123" s="441">
        <v>0</v>
      </c>
      <c r="AE123" s="441">
        <v>0</v>
      </c>
      <c r="AF123" s="441">
        <v>0</v>
      </c>
      <c r="AG123" s="441">
        <v>0</v>
      </c>
      <c r="AH123" s="441">
        <v>0</v>
      </c>
      <c r="AI123" s="441">
        <v>0</v>
      </c>
      <c r="AJ123" s="441">
        <v>0</v>
      </c>
      <c r="AK123" s="441">
        <v>0</v>
      </c>
      <c r="AL123" s="441">
        <v>0</v>
      </c>
      <c r="AM123" s="441">
        <v>0</v>
      </c>
      <c r="AN123" s="441">
        <v>0</v>
      </c>
      <c r="AO123" s="441">
        <v>0</v>
      </c>
      <c r="AP123" s="441">
        <v>0</v>
      </c>
      <c r="AQ123" s="441">
        <v>0</v>
      </c>
      <c r="AR123" s="441">
        <v>0</v>
      </c>
      <c r="AS123" s="441">
        <v>0</v>
      </c>
      <c r="AT123" s="441">
        <v>0</v>
      </c>
      <c r="AU123" s="441">
        <v>0</v>
      </c>
      <c r="AV123" s="441">
        <v>0</v>
      </c>
      <c r="AW123" s="441">
        <v>0</v>
      </c>
      <c r="AX123" s="441">
        <v>0</v>
      </c>
      <c r="AY123" s="441">
        <v>0</v>
      </c>
      <c r="AZ123" s="441">
        <v>0</v>
      </c>
      <c r="BA123" s="441">
        <v>0</v>
      </c>
      <c r="BB123" s="441">
        <v>0</v>
      </c>
      <c r="BC123" s="441">
        <v>0</v>
      </c>
      <c r="BD123" s="441">
        <v>0</v>
      </c>
      <c r="BE123" s="441">
        <v>0</v>
      </c>
      <c r="BF123" s="441">
        <v>0</v>
      </c>
      <c r="BG123" s="441">
        <v>0</v>
      </c>
      <c r="BH123" s="441">
        <v>0</v>
      </c>
      <c r="BI123" s="441">
        <v>0</v>
      </c>
      <c r="BJ123" s="441">
        <v>0</v>
      </c>
      <c r="BK123" s="441">
        <v>0</v>
      </c>
      <c r="BL123" s="441">
        <v>0</v>
      </c>
      <c r="BM123" s="441">
        <v>0</v>
      </c>
      <c r="BN123" s="441">
        <v>0</v>
      </c>
      <c r="BO123" s="441">
        <v>0</v>
      </c>
      <c r="BP123" s="441">
        <v>0</v>
      </c>
      <c r="BQ123" s="441">
        <v>0</v>
      </c>
      <c r="BR123" s="441">
        <v>0</v>
      </c>
      <c r="BS123" s="441">
        <v>0</v>
      </c>
      <c r="BT123" s="441">
        <v>0</v>
      </c>
      <c r="BU123" s="441">
        <v>0</v>
      </c>
      <c r="BV123" s="441">
        <v>0</v>
      </c>
      <c r="BW123" s="441">
        <v>0</v>
      </c>
      <c r="BX123" s="441">
        <v>0</v>
      </c>
      <c r="BY123" s="441">
        <v>0</v>
      </c>
      <c r="BZ123" s="441">
        <v>0</v>
      </c>
      <c r="CA123" s="441">
        <v>0</v>
      </c>
      <c r="CB123" s="441">
        <v>0</v>
      </c>
      <c r="CC123" s="441">
        <v>0</v>
      </c>
      <c r="CD123" s="441">
        <v>0</v>
      </c>
      <c r="CE123" s="441">
        <v>0</v>
      </c>
      <c r="CF123" s="441">
        <v>0</v>
      </c>
      <c r="CG123" s="441">
        <v>0</v>
      </c>
      <c r="CH123" s="441">
        <v>0</v>
      </c>
      <c r="CI123" s="441">
        <v>0</v>
      </c>
      <c r="CJ123" s="441">
        <v>0</v>
      </c>
      <c r="CK123" s="441">
        <v>0</v>
      </c>
      <c r="CL123" s="441">
        <v>0</v>
      </c>
      <c r="CM123" s="441">
        <v>0</v>
      </c>
      <c r="CN123" s="441">
        <v>0</v>
      </c>
      <c r="CO123" s="441">
        <v>0</v>
      </c>
      <c r="CP123" s="441">
        <v>0</v>
      </c>
      <c r="CQ123" s="441">
        <v>0</v>
      </c>
      <c r="CR123" s="441">
        <v>0</v>
      </c>
      <c r="CS123" s="441">
        <v>0</v>
      </c>
      <c r="CT123" s="441">
        <v>0</v>
      </c>
      <c r="CU123" s="441">
        <v>0</v>
      </c>
      <c r="CV123" s="441">
        <v>0</v>
      </c>
      <c r="CW123" s="441">
        <v>0</v>
      </c>
      <c r="CX123" s="441">
        <v>0</v>
      </c>
      <c r="CY123" s="441">
        <v>0</v>
      </c>
      <c r="CZ123" s="441">
        <v>0</v>
      </c>
      <c r="DA123" s="443">
        <v>0</v>
      </c>
    </row>
    <row r="124" spans="2:105" ht="20.100000000000001" customHeight="1" x14ac:dyDescent="0.4">
      <c r="B124" s="11">
        <v>69</v>
      </c>
      <c r="C124" s="8" t="s">
        <v>906</v>
      </c>
      <c r="D124" s="441">
        <v>1.9640301899497771E-4</v>
      </c>
      <c r="E124" s="441">
        <v>9.962640099626401E-5</v>
      </c>
      <c r="F124" s="441">
        <v>1.1576158258945798E-4</v>
      </c>
      <c r="G124" s="441">
        <v>5.5829533823392578E-4</v>
      </c>
      <c r="H124" s="441">
        <v>9.3884959629467364E-4</v>
      </c>
      <c r="I124" s="441">
        <v>9.6218094347186962E-4</v>
      </c>
      <c r="J124" s="441">
        <v>0</v>
      </c>
      <c r="K124" s="441">
        <v>2.5837491090520315E-3</v>
      </c>
      <c r="L124" s="441">
        <v>1.2337395294474145E-3</v>
      </c>
      <c r="M124" s="441">
        <v>1.6575678667101555E-4</v>
      </c>
      <c r="N124" s="441">
        <v>1.7538529525493011E-3</v>
      </c>
      <c r="O124" s="441">
        <v>6.0469169616020769E-4</v>
      </c>
      <c r="P124" s="441">
        <v>5.3137267660008239E-4</v>
      </c>
      <c r="Q124" s="441">
        <v>4.2731129627933948E-4</v>
      </c>
      <c r="R124" s="441">
        <v>0</v>
      </c>
      <c r="S124" s="441">
        <v>2.4042314473473312E-3</v>
      </c>
      <c r="T124" s="441">
        <v>8.0715166836726928E-4</v>
      </c>
      <c r="U124" s="441">
        <v>1.6654131299022241E-3</v>
      </c>
      <c r="V124" s="441">
        <v>1.2615469867301764E-3</v>
      </c>
      <c r="W124" s="441">
        <v>2.2649431002099217E-3</v>
      </c>
      <c r="X124" s="441">
        <v>2.7442937869778835E-3</v>
      </c>
      <c r="Y124" s="441">
        <v>1.9567268980683816E-3</v>
      </c>
      <c r="Z124" s="441">
        <v>2.5056895719826629E-4</v>
      </c>
      <c r="AA124" s="441">
        <v>3.0594947699177245E-3</v>
      </c>
      <c r="AB124" s="441">
        <v>1.5329301262576994E-3</v>
      </c>
      <c r="AC124" s="441">
        <v>2.05761316872428E-3</v>
      </c>
      <c r="AD124" s="441">
        <v>2.6005547850208046E-3</v>
      </c>
      <c r="AE124" s="441">
        <v>1.2413270439429773E-3</v>
      </c>
      <c r="AF124" s="441">
        <v>3.3964445729151613E-3</v>
      </c>
      <c r="AG124" s="441">
        <v>5.0979225965419091E-3</v>
      </c>
      <c r="AH124" s="441">
        <v>0</v>
      </c>
      <c r="AI124" s="441">
        <v>5.6029613028262806E-4</v>
      </c>
      <c r="AJ124" s="441">
        <v>9.9601593625498006E-4</v>
      </c>
      <c r="AK124" s="441">
        <v>2.1702330830331178E-4</v>
      </c>
      <c r="AL124" s="441">
        <v>1.0897258802222427E-3</v>
      </c>
      <c r="AM124" s="441">
        <v>2.7858201753076838E-3</v>
      </c>
      <c r="AN124" s="441">
        <v>1.1252903009552997E-3</v>
      </c>
      <c r="AO124" s="441">
        <v>1.3315579227696406E-3</v>
      </c>
      <c r="AP124" s="441">
        <v>1.9040680828517973E-3</v>
      </c>
      <c r="AQ124" s="441">
        <v>3.7523205140020804E-3</v>
      </c>
      <c r="AR124" s="441">
        <v>2.6833405057843708E-3</v>
      </c>
      <c r="AS124" s="441">
        <v>4.4258396280751457E-3</v>
      </c>
      <c r="AT124" s="441">
        <v>2.2220695026687744E-3</v>
      </c>
      <c r="AU124" s="441">
        <v>2.6013440277476698E-3</v>
      </c>
      <c r="AV124" s="441">
        <v>3.3706841577844583E-3</v>
      </c>
      <c r="AW124" s="441">
        <v>1.5138486877959575E-3</v>
      </c>
      <c r="AX124" s="441">
        <v>9.8910508134282087E-3</v>
      </c>
      <c r="AY124" s="441">
        <v>3.6006888274278557E-3</v>
      </c>
      <c r="AZ124" s="441">
        <v>5.3100641566706695E-4</v>
      </c>
      <c r="BA124" s="441">
        <v>5.6133904878546644E-4</v>
      </c>
      <c r="BB124" s="441">
        <v>2.1176244104341132E-3</v>
      </c>
      <c r="BC124" s="441">
        <v>1.7705382436260624E-3</v>
      </c>
      <c r="BD124" s="441">
        <v>1.3500970382246224E-3</v>
      </c>
      <c r="BE124" s="441">
        <v>1.7455391776570986E-3</v>
      </c>
      <c r="BF124" s="441">
        <v>1.3855396601263642E-3</v>
      </c>
      <c r="BG124" s="441">
        <v>1.5683091585065717E-3</v>
      </c>
      <c r="BH124" s="441">
        <v>1.2987473829885383E-3</v>
      </c>
      <c r="BI124" s="441">
        <v>8.4671011579954007E-4</v>
      </c>
      <c r="BJ124" s="441">
        <v>6.4572369483098177E-4</v>
      </c>
      <c r="BK124" s="441">
        <v>5.8260911783269411E-4</v>
      </c>
      <c r="BL124" s="441">
        <v>1.6824374920983789E-3</v>
      </c>
      <c r="BM124" s="441">
        <v>1.1599027013186531E-2</v>
      </c>
      <c r="BN124" s="441">
        <v>8.2011719604098941E-3</v>
      </c>
      <c r="BO124" s="441">
        <v>2.3851073528531499E-3</v>
      </c>
      <c r="BP124" s="441">
        <v>1.0848931815333775E-2</v>
      </c>
      <c r="BQ124" s="441">
        <v>6.8047695959765823E-4</v>
      </c>
      <c r="BR124" s="441">
        <v>9.9135163714641797E-5</v>
      </c>
      <c r="BS124" s="441">
        <v>1.0400426833517249E-6</v>
      </c>
      <c r="BT124" s="441">
        <v>6.0140327430671572E-4</v>
      </c>
      <c r="BU124" s="441">
        <v>1.4277144013133112E-3</v>
      </c>
      <c r="BV124" s="441">
        <v>3.0932967293220362E-4</v>
      </c>
      <c r="BW124" s="441">
        <v>2.2241604884430878E-3</v>
      </c>
      <c r="BX124" s="441">
        <v>7.727690892364305E-4</v>
      </c>
      <c r="BY124" s="441">
        <v>6.2370062370062374E-3</v>
      </c>
      <c r="BZ124" s="441">
        <v>1.8417462482946793E-3</v>
      </c>
      <c r="CA124" s="441">
        <v>2.1097388792417921E-3</v>
      </c>
      <c r="CB124" s="441">
        <v>2.2191400832177531E-3</v>
      </c>
      <c r="CC124" s="441">
        <v>2.3354083840379913E-3</v>
      </c>
      <c r="CD124" s="441">
        <v>4.2103810049696298E-3</v>
      </c>
      <c r="CE124" s="441">
        <v>7.9116977345528928E-4</v>
      </c>
      <c r="CF124" s="441">
        <v>3.3355570380253501E-3</v>
      </c>
      <c r="CG124" s="441">
        <v>2.2561080808482965E-3</v>
      </c>
      <c r="CH124" s="441">
        <v>7.1540977460300232E-3</v>
      </c>
      <c r="CI124" s="441">
        <v>4.6545457381754647E-3</v>
      </c>
      <c r="CJ124" s="441">
        <v>9.3341328826782484E-3</v>
      </c>
      <c r="CK124" s="441">
        <v>1.6174263608309226E-3</v>
      </c>
      <c r="CL124" s="441">
        <v>2.5657894736842105E-3</v>
      </c>
      <c r="CM124" s="441">
        <v>1.0989520234619638E-3</v>
      </c>
      <c r="CN124" s="441">
        <v>7.6072123341366395E-4</v>
      </c>
      <c r="CO124" s="441">
        <v>5.3578315244339151E-3</v>
      </c>
      <c r="CP124" s="441">
        <v>7.7566462018045183E-4</v>
      </c>
      <c r="CQ124" s="441">
        <v>4.9309664694280081E-4</v>
      </c>
      <c r="CR124" s="441">
        <v>7.0462886965140233E-4</v>
      </c>
      <c r="CS124" s="441">
        <v>1.6003999086943159E-3</v>
      </c>
      <c r="CT124" s="441">
        <v>1.3632187768568916E-3</v>
      </c>
      <c r="CU124" s="441">
        <v>2.2831852190101512E-3</v>
      </c>
      <c r="CV124" s="441">
        <v>2.060553690717538E-3</v>
      </c>
      <c r="CW124" s="441">
        <v>2.175085051402651E-3</v>
      </c>
      <c r="CX124" s="441">
        <v>2.7596444816626381E-3</v>
      </c>
      <c r="CY124" s="441">
        <v>6.2984686848010076E-4</v>
      </c>
      <c r="CZ124" s="441">
        <v>1.5400173008272719E-2</v>
      </c>
      <c r="DA124" s="443">
        <v>2.7511210909784418E-3</v>
      </c>
    </row>
    <row r="125" spans="2:105" ht="20.100000000000001" customHeight="1" x14ac:dyDescent="0.4">
      <c r="B125" s="11">
        <v>70</v>
      </c>
      <c r="C125" s="8" t="s">
        <v>907</v>
      </c>
      <c r="D125" s="441">
        <v>8.2348980107179934E-3</v>
      </c>
      <c r="E125" s="441">
        <v>9.7882938978829381E-3</v>
      </c>
      <c r="F125" s="441">
        <v>4.3127620713605846E-2</v>
      </c>
      <c r="G125" s="441">
        <v>7.9557085698334414E-3</v>
      </c>
      <c r="H125" s="441">
        <v>3.254678600488202E-2</v>
      </c>
      <c r="I125" s="441">
        <v>9.6886275557931303E-3</v>
      </c>
      <c r="J125" s="441">
        <v>0</v>
      </c>
      <c r="K125" s="441">
        <v>9.9340698503207411E-3</v>
      </c>
      <c r="L125" s="441">
        <v>1.3863336291422263E-2</v>
      </c>
      <c r="M125" s="441">
        <v>1.8120959678324895E-2</v>
      </c>
      <c r="N125" s="441">
        <v>3.2176987239684034E-2</v>
      </c>
      <c r="O125" s="441">
        <v>1.8758781368381737E-2</v>
      </c>
      <c r="P125" s="441">
        <v>9.0333355022014002E-3</v>
      </c>
      <c r="Q125" s="441">
        <v>2.6020205719866924E-2</v>
      </c>
      <c r="R125" s="441">
        <v>0</v>
      </c>
      <c r="S125" s="441">
        <v>8.6018058449537846E-3</v>
      </c>
      <c r="T125" s="441">
        <v>2.0681357842316068E-2</v>
      </c>
      <c r="U125" s="441">
        <v>2.0092403567207477E-2</v>
      </c>
      <c r="V125" s="441">
        <v>1.4837914792522682E-2</v>
      </c>
      <c r="W125" s="441">
        <v>2.4969616616948402E-2</v>
      </c>
      <c r="X125" s="441">
        <v>1.383950307626481E-2</v>
      </c>
      <c r="Y125" s="441">
        <v>1.3212235603771461E-2</v>
      </c>
      <c r="Z125" s="441">
        <v>4.4522583303824182E-3</v>
      </c>
      <c r="AA125" s="441">
        <v>9.5919295489312432E-3</v>
      </c>
      <c r="AB125" s="441">
        <v>8.5426015217815437E-3</v>
      </c>
      <c r="AC125" s="441">
        <v>1.0973936899862825E-2</v>
      </c>
      <c r="AD125" s="441">
        <v>1.5603328710124827E-2</v>
      </c>
      <c r="AE125" s="441">
        <v>4.1943787484810077E-2</v>
      </c>
      <c r="AF125" s="441">
        <v>1.9222430987136871E-2</v>
      </c>
      <c r="AG125" s="441">
        <v>2.3068099749352138E-2</v>
      </c>
      <c r="AH125" s="441">
        <v>0</v>
      </c>
      <c r="AI125" s="441">
        <v>2.250369703594162E-3</v>
      </c>
      <c r="AJ125" s="441">
        <v>2.9985321870413084E-2</v>
      </c>
      <c r="AK125" s="441">
        <v>2.1051260905421244E-2</v>
      </c>
      <c r="AL125" s="441">
        <v>1.3414372103017467E-2</v>
      </c>
      <c r="AM125" s="441">
        <v>1.2615785651036226E-2</v>
      </c>
      <c r="AN125" s="441">
        <v>1.0151555055426533E-2</v>
      </c>
      <c r="AO125" s="441">
        <v>9.6103745730330582E-3</v>
      </c>
      <c r="AP125" s="441">
        <v>7.8397933672202259E-3</v>
      </c>
      <c r="AQ125" s="441">
        <v>8.9134069753663454E-3</v>
      </c>
      <c r="AR125" s="441">
        <v>9.9232969647874841E-3</v>
      </c>
      <c r="AS125" s="441">
        <v>9.5489005674224033E-3</v>
      </c>
      <c r="AT125" s="441">
        <v>1.0446017455844959E-2</v>
      </c>
      <c r="AU125" s="441">
        <v>9.538261435074788E-3</v>
      </c>
      <c r="AV125" s="441">
        <v>7.014667031064954E-3</v>
      </c>
      <c r="AW125" s="441">
        <v>1.2813215293504984E-2</v>
      </c>
      <c r="AX125" s="441">
        <v>7.3813812040509023E-3</v>
      </c>
      <c r="AY125" s="441">
        <v>1.1323905442780358E-2</v>
      </c>
      <c r="AZ125" s="441">
        <v>1.1844613256931813E-2</v>
      </c>
      <c r="BA125" s="441">
        <v>8.3775600462679452E-3</v>
      </c>
      <c r="BB125" s="441">
        <v>1.280200211762441E-2</v>
      </c>
      <c r="BC125" s="441">
        <v>3.0099150141643057E-3</v>
      </c>
      <c r="BD125" s="441">
        <v>1.5661125643405618E-2</v>
      </c>
      <c r="BE125" s="441">
        <v>0.38518231186966639</v>
      </c>
      <c r="BF125" s="441">
        <v>2.0193798889801644E-2</v>
      </c>
      <c r="BG125" s="441">
        <v>2.0233544535790963E-2</v>
      </c>
      <c r="BH125" s="441">
        <v>1.8839643731592207E-2</v>
      </c>
      <c r="BI125" s="441">
        <v>2.2542993959898817E-2</v>
      </c>
      <c r="BJ125" s="441">
        <v>1.3043618635585832E-2</v>
      </c>
      <c r="BK125" s="441">
        <v>2.4979365927076759E-2</v>
      </c>
      <c r="BL125" s="441">
        <v>7.4883056006690846E-3</v>
      </c>
      <c r="BM125" s="441">
        <v>2.2212264754832928E-2</v>
      </c>
      <c r="BN125" s="441">
        <v>5.0471553722140428E-3</v>
      </c>
      <c r="BO125" s="441">
        <v>3.9437151500361454E-3</v>
      </c>
      <c r="BP125" s="441">
        <v>7.8321165511767901E-3</v>
      </c>
      <c r="BQ125" s="441">
        <v>7.4696034070777424E-4</v>
      </c>
      <c r="BR125" s="441">
        <v>6.6090109143094526E-4</v>
      </c>
      <c r="BS125" s="441">
        <v>4.5761878067475891E-5</v>
      </c>
      <c r="BT125" s="441">
        <v>8.5532910123621781E-4</v>
      </c>
      <c r="BU125" s="441">
        <v>3.5437080579828768E-3</v>
      </c>
      <c r="BV125" s="441">
        <v>3.3832932976959771E-3</v>
      </c>
      <c r="BW125" s="441">
        <v>2.7038813781072829E-3</v>
      </c>
      <c r="BX125" s="441">
        <v>4.2686292548298069E-3</v>
      </c>
      <c r="BY125" s="441">
        <v>2.0790020790020791E-3</v>
      </c>
      <c r="BZ125" s="441">
        <v>2.1487039563437924E-3</v>
      </c>
      <c r="CA125" s="441">
        <v>3.9841607296450766E-3</v>
      </c>
      <c r="CB125" s="441">
        <v>7.5127138233934354E-2</v>
      </c>
      <c r="CC125" s="441">
        <v>5.0066781744760955E-3</v>
      </c>
      <c r="CD125" s="441">
        <v>3.7962451684152403E-3</v>
      </c>
      <c r="CE125" s="441">
        <v>6.0206090077573231E-3</v>
      </c>
      <c r="CF125" s="441">
        <v>7.1562860088543881E-3</v>
      </c>
      <c r="CG125" s="441">
        <v>1.4439091717429098E-2</v>
      </c>
      <c r="CH125" s="441">
        <v>6.2473792480846925E-3</v>
      </c>
      <c r="CI125" s="441">
        <v>3.1082303756395859E-3</v>
      </c>
      <c r="CJ125" s="441">
        <v>8.7465852580060933E-3</v>
      </c>
      <c r="CK125" s="441">
        <v>8.1018844492368181E-3</v>
      </c>
      <c r="CL125" s="441">
        <v>3.3114035087719296E-3</v>
      </c>
      <c r="CM125" s="441">
        <v>4.9055629481043073E-3</v>
      </c>
      <c r="CN125" s="441">
        <v>3.4609912604163643E-3</v>
      </c>
      <c r="CO125" s="441">
        <v>1.1803757368740014E-2</v>
      </c>
      <c r="CP125" s="441">
        <v>2.659944239958436E-3</v>
      </c>
      <c r="CQ125" s="441">
        <v>3.0853761622992391E-3</v>
      </c>
      <c r="CR125" s="441">
        <v>8.4555464358168266E-3</v>
      </c>
      <c r="CS125" s="441">
        <v>3.1956989411856223E-3</v>
      </c>
      <c r="CT125" s="441">
        <v>6.0357005265185568E-3</v>
      </c>
      <c r="CU125" s="441">
        <v>1.4002072429660332E-2</v>
      </c>
      <c r="CV125" s="441">
        <v>3.0354393078312119E-3</v>
      </c>
      <c r="CW125" s="441">
        <v>3.5972560465505382E-3</v>
      </c>
      <c r="CX125" s="441">
        <v>1.9831376206154959E-2</v>
      </c>
      <c r="CY125" s="441">
        <v>4.0034641577766407E-2</v>
      </c>
      <c r="CZ125" s="441">
        <v>4.0108678436102684E-2</v>
      </c>
      <c r="DA125" s="443">
        <v>9.8281545612373591E-3</v>
      </c>
    </row>
    <row r="126" spans="2:105" ht="20.100000000000001" customHeight="1" x14ac:dyDescent="0.4">
      <c r="B126" s="11">
        <v>71</v>
      </c>
      <c r="C126" s="8" t="s">
        <v>908</v>
      </c>
      <c r="D126" s="441">
        <v>3.515614040010101E-2</v>
      </c>
      <c r="E126" s="441">
        <v>4.7123287671232875E-2</v>
      </c>
      <c r="F126" s="441">
        <v>1.0495716821444191E-2</v>
      </c>
      <c r="G126" s="441">
        <v>1.4980924909277007E-2</v>
      </c>
      <c r="H126" s="441">
        <v>2.553670901921512E-2</v>
      </c>
      <c r="I126" s="441">
        <v>2.3626887611920354E-2</v>
      </c>
      <c r="J126" s="441">
        <v>0</v>
      </c>
      <c r="K126" s="441">
        <v>0.24599073414112615</v>
      </c>
      <c r="L126" s="441">
        <v>6.244453583255774E-3</v>
      </c>
      <c r="M126" s="441">
        <v>9.0417653632479771E-3</v>
      </c>
      <c r="N126" s="441">
        <v>4.7920234215323423E-3</v>
      </c>
      <c r="O126" s="441">
        <v>6.2558912977750906E-3</v>
      </c>
      <c r="P126" s="441">
        <v>5.3354154466783788E-3</v>
      </c>
      <c r="Q126" s="441">
        <v>2.8080456612642312E-3</v>
      </c>
      <c r="R126" s="441">
        <v>0</v>
      </c>
      <c r="S126" s="441">
        <v>6.3578564940962763E-3</v>
      </c>
      <c r="T126" s="441">
        <v>1.3554056317865465E-2</v>
      </c>
      <c r="U126" s="441">
        <v>7.5212205866552057E-3</v>
      </c>
      <c r="V126" s="441">
        <v>4.0027588971485503E-3</v>
      </c>
      <c r="W126" s="441">
        <v>3.2593083637167163E-3</v>
      </c>
      <c r="X126" s="441">
        <v>8.4541953760125122E-3</v>
      </c>
      <c r="Y126" s="441">
        <v>2.2078113230417579E-3</v>
      </c>
      <c r="Z126" s="441">
        <v>3.5825148425867826E-4</v>
      </c>
      <c r="AA126" s="441">
        <v>1.2403357175342126E-3</v>
      </c>
      <c r="AB126" s="441">
        <v>1.2542155578472087E-3</v>
      </c>
      <c r="AC126" s="441">
        <v>1.0288065843621399E-2</v>
      </c>
      <c r="AD126" s="441">
        <v>6.2413314840499305E-3</v>
      </c>
      <c r="AE126" s="441">
        <v>3.5985417673883788E-2</v>
      </c>
      <c r="AF126" s="441">
        <v>3.6855036855036856E-3</v>
      </c>
      <c r="AG126" s="441">
        <v>6.1175071158502906E-3</v>
      </c>
      <c r="AH126" s="441">
        <v>0</v>
      </c>
      <c r="AI126" s="441">
        <v>3.7016285328508049E-3</v>
      </c>
      <c r="AJ126" s="441">
        <v>4.9800796812749003E-3</v>
      </c>
      <c r="AK126" s="441">
        <v>3.7762055644776247E-3</v>
      </c>
      <c r="AL126" s="441">
        <v>3.3459188998373086E-3</v>
      </c>
      <c r="AM126" s="441">
        <v>8.5763463968400837E-3</v>
      </c>
      <c r="AN126" s="441">
        <v>7.7573203725429165E-3</v>
      </c>
      <c r="AO126" s="441">
        <v>6.0209575638279396E-3</v>
      </c>
      <c r="AP126" s="441">
        <v>4.1144427703362751E-3</v>
      </c>
      <c r="AQ126" s="441">
        <v>5.3059128671678535E-3</v>
      </c>
      <c r="AR126" s="441">
        <v>4.126268890970306E-3</v>
      </c>
      <c r="AS126" s="441">
        <v>9.3973307171458566E-4</v>
      </c>
      <c r="AT126" s="441">
        <v>2.4053329668064049E-3</v>
      </c>
      <c r="AU126" s="441">
        <v>1.9510080208107522E-3</v>
      </c>
      <c r="AV126" s="441">
        <v>1.9130910084722602E-3</v>
      </c>
      <c r="AW126" s="441">
        <v>3.6453476402126656E-3</v>
      </c>
      <c r="AX126" s="441">
        <v>8.8576574448610818E-5</v>
      </c>
      <c r="AY126" s="441">
        <v>3.5485049313781769E-3</v>
      </c>
      <c r="AZ126" s="441">
        <v>9.5501900131166506E-4</v>
      </c>
      <c r="BA126" s="441">
        <v>1.0206164523372118E-3</v>
      </c>
      <c r="BB126" s="441">
        <v>1.0588122052170566E-3</v>
      </c>
      <c r="BC126" s="441">
        <v>6.4919735599622286E-4</v>
      </c>
      <c r="BD126" s="441">
        <v>3.581132393890811E-2</v>
      </c>
      <c r="BE126" s="441">
        <v>1.1442979053529869E-2</v>
      </c>
      <c r="BF126" s="441">
        <v>1.6724902236170156E-2</v>
      </c>
      <c r="BG126" s="441">
        <v>1.8934911242603551E-2</v>
      </c>
      <c r="BH126" s="441">
        <v>2.0724601681984315E-2</v>
      </c>
      <c r="BI126" s="441">
        <v>1.3315798125924708E-2</v>
      </c>
      <c r="BJ126" s="441">
        <v>3.3965066348109643E-3</v>
      </c>
      <c r="BK126" s="441">
        <v>3.9568869252803807E-3</v>
      </c>
      <c r="BL126" s="441">
        <v>6.2726715745864414E-3</v>
      </c>
      <c r="BM126" s="441">
        <v>2.1546536935091537E-2</v>
      </c>
      <c r="BN126" s="441">
        <v>3.6354095301954728E-2</v>
      </c>
      <c r="BO126" s="441">
        <v>3.0039460173772108E-2</v>
      </c>
      <c r="BP126" s="441">
        <v>7.783383381525023E-3</v>
      </c>
      <c r="BQ126" s="441">
        <v>4.8923946922797149E-3</v>
      </c>
      <c r="BR126" s="441">
        <v>2.7144151969485252E-3</v>
      </c>
      <c r="BS126" s="441">
        <v>6.9058834174554528E-4</v>
      </c>
      <c r="BT126" s="441">
        <v>2.2586034079518876E-3</v>
      </c>
      <c r="BU126" s="441">
        <v>1.8113835808193314E-3</v>
      </c>
      <c r="BV126" s="441">
        <v>0</v>
      </c>
      <c r="BW126" s="441">
        <v>4.1866550370693416E-3</v>
      </c>
      <c r="BX126" s="441">
        <v>1.2879484820607176E-3</v>
      </c>
      <c r="BY126" s="441">
        <v>2.772002772002772E-3</v>
      </c>
      <c r="BZ126" s="441">
        <v>2.1145975443383354E-3</v>
      </c>
      <c r="CA126" s="441">
        <v>3.4323828689203006E-3</v>
      </c>
      <c r="CB126" s="441">
        <v>7.4895977808599164E-3</v>
      </c>
      <c r="CC126" s="441">
        <v>6.4868115817510097E-3</v>
      </c>
      <c r="CD126" s="441">
        <v>6.2120375483158477E-3</v>
      </c>
      <c r="CE126" s="441">
        <v>1.3121840145112114E-2</v>
      </c>
      <c r="CF126" s="441">
        <v>1.8193947480138273E-3</v>
      </c>
      <c r="CG126" s="441">
        <v>1.1187641836206554E-2</v>
      </c>
      <c r="CH126" s="441">
        <v>1.1317701730066253E-2</v>
      </c>
      <c r="CI126" s="441">
        <v>8.5525084238113058E-3</v>
      </c>
      <c r="CJ126" s="441">
        <v>5.5271877063231027E-3</v>
      </c>
      <c r="CK126" s="441">
        <v>3.6559736812811733E-3</v>
      </c>
      <c r="CL126" s="441">
        <v>2.8070175438596489E-3</v>
      </c>
      <c r="CM126" s="441">
        <v>5.8721111133178423E-3</v>
      </c>
      <c r="CN126" s="441">
        <v>6.3819285154321885E-3</v>
      </c>
      <c r="CO126" s="441">
        <v>1.1418103685747341E-2</v>
      </c>
      <c r="CP126" s="441">
        <v>1.046049598630147E-2</v>
      </c>
      <c r="CQ126" s="441">
        <v>1.0326852634544942E-2</v>
      </c>
      <c r="CR126" s="441">
        <v>4.1193687764235825E-3</v>
      </c>
      <c r="CS126" s="441">
        <v>6.4207279205385501E-3</v>
      </c>
      <c r="CT126" s="441">
        <v>2.8499175153856034E-2</v>
      </c>
      <c r="CU126" s="441">
        <v>1.5191963188029083E-3</v>
      </c>
      <c r="CV126" s="441">
        <v>1.2917234426756179E-2</v>
      </c>
      <c r="CW126" s="441">
        <v>2.4437173504861409E-2</v>
      </c>
      <c r="CX126" s="441">
        <v>2.4113583160459053E-2</v>
      </c>
      <c r="CY126" s="441">
        <v>0</v>
      </c>
      <c r="CZ126" s="441">
        <v>1.1732884973866004E-2</v>
      </c>
      <c r="DA126" s="443">
        <v>1.1221336446230547E-2</v>
      </c>
    </row>
    <row r="127" spans="2:105" ht="20.100000000000001" customHeight="1" x14ac:dyDescent="0.4">
      <c r="B127" s="11">
        <v>72</v>
      </c>
      <c r="C127" s="8" t="s">
        <v>909</v>
      </c>
      <c r="D127" s="441">
        <v>2.1744619960158244E-3</v>
      </c>
      <c r="E127" s="441">
        <v>2.2415940224159402E-3</v>
      </c>
      <c r="F127" s="441">
        <v>5.0549224397396647E-3</v>
      </c>
      <c r="G127" s="441">
        <v>5.5829533823392578E-4</v>
      </c>
      <c r="H127" s="441">
        <v>5.0071978469049254E-4</v>
      </c>
      <c r="I127" s="441">
        <v>1.8441801416544167E-3</v>
      </c>
      <c r="J127" s="441">
        <v>0</v>
      </c>
      <c r="K127" s="441">
        <v>3.5637918745545262E-4</v>
      </c>
      <c r="L127" s="441">
        <v>4.0042423324170473E-4</v>
      </c>
      <c r="M127" s="441">
        <v>6.3094518797354303E-4</v>
      </c>
      <c r="N127" s="441">
        <v>3.2038888582002984E-3</v>
      </c>
      <c r="O127" s="441">
        <v>7.4252583278496096E-4</v>
      </c>
      <c r="P127" s="441">
        <v>5.6390569761641403E-4</v>
      </c>
      <c r="Q127" s="441">
        <v>4.16628513872356E-3</v>
      </c>
      <c r="R127" s="441">
        <v>0</v>
      </c>
      <c r="S127" s="441">
        <v>2.671368274830368E-4</v>
      </c>
      <c r="T127" s="441">
        <v>2.2691622374853416E-3</v>
      </c>
      <c r="U127" s="441">
        <v>1.1281830879982808E-3</v>
      </c>
      <c r="V127" s="441">
        <v>2.4582481003106705E-3</v>
      </c>
      <c r="W127" s="441">
        <v>1.6020329245387251E-3</v>
      </c>
      <c r="X127" s="441">
        <v>7.8197618661197748E-4</v>
      </c>
      <c r="Y127" s="441">
        <v>2.1472047377033569E-3</v>
      </c>
      <c r="Z127" s="441">
        <v>5.8479895465116038E-3</v>
      </c>
      <c r="AA127" s="441">
        <v>4.5478976309587798E-4</v>
      </c>
      <c r="AB127" s="441">
        <v>8.9188661891357061E-4</v>
      </c>
      <c r="AC127" s="441">
        <v>6.8587105624142656E-4</v>
      </c>
      <c r="AD127" s="441">
        <v>1.7337031900138697E-3</v>
      </c>
      <c r="AE127" s="441">
        <v>9.0943539219401296E-3</v>
      </c>
      <c r="AF127" s="441">
        <v>1.9511490099725394E-3</v>
      </c>
      <c r="AG127" s="441">
        <v>4.800543778410298E-3</v>
      </c>
      <c r="AH127" s="441">
        <v>0</v>
      </c>
      <c r="AI127" s="441">
        <v>3.7659248100963526E-4</v>
      </c>
      <c r="AJ127" s="441">
        <v>6.7624239882574967E-3</v>
      </c>
      <c r="AK127" s="441">
        <v>5.5557966925647816E-3</v>
      </c>
      <c r="AL127" s="441">
        <v>2.8087300856432453E-3</v>
      </c>
      <c r="AM127" s="441">
        <v>2.2585042135530153E-3</v>
      </c>
      <c r="AN127" s="441">
        <v>1.5801948907031868E-3</v>
      </c>
      <c r="AO127" s="441">
        <v>1.0999826318531813E-3</v>
      </c>
      <c r="AP127" s="441">
        <v>7.9474146066857627E-4</v>
      </c>
      <c r="AQ127" s="441">
        <v>4.8714336497570867E-4</v>
      </c>
      <c r="AR127" s="441">
        <v>5.5691972761562412E-4</v>
      </c>
      <c r="AS127" s="441">
        <v>6.4210500208064069E-4</v>
      </c>
      <c r="AT127" s="441">
        <v>8.705014546537466E-4</v>
      </c>
      <c r="AU127" s="441">
        <v>6.5033600693691746E-4</v>
      </c>
      <c r="AV127" s="441">
        <v>2.7329871549603714E-4</v>
      </c>
      <c r="AW127" s="441">
        <v>9.5675237068704514E-4</v>
      </c>
      <c r="AX127" s="441">
        <v>4.8717115946735951E-4</v>
      </c>
      <c r="AY127" s="441">
        <v>4.1747116839743254E-4</v>
      </c>
      <c r="AZ127" s="441">
        <v>2.6114419994372915E-3</v>
      </c>
      <c r="BA127" s="441">
        <v>1.2672654283187046E-3</v>
      </c>
      <c r="BB127" s="441">
        <v>1.7326017903551833E-3</v>
      </c>
      <c r="BC127" s="441">
        <v>3.5410764872521248E-4</v>
      </c>
      <c r="BD127" s="441">
        <v>7.4255337102354236E-4</v>
      </c>
      <c r="BE127" s="441">
        <v>0.10680113783294544</v>
      </c>
      <c r="BF127" s="441">
        <v>9.1107434846196263E-4</v>
      </c>
      <c r="BG127" s="441">
        <v>7.357176519872231E-4</v>
      </c>
      <c r="BH127" s="441">
        <v>1.7657286824456194E-3</v>
      </c>
      <c r="BI127" s="441">
        <v>2.3227079168279658E-3</v>
      </c>
      <c r="BJ127" s="441">
        <v>6.1472895747909468E-3</v>
      </c>
      <c r="BK127" s="441">
        <v>5.2434820604942466E-3</v>
      </c>
      <c r="BL127" s="441">
        <v>3.5982767172046252E-4</v>
      </c>
      <c r="BM127" s="441">
        <v>5.1209832287799257E-4</v>
      </c>
      <c r="BN127" s="441">
        <v>1.7765258079092752E-4</v>
      </c>
      <c r="BO127" s="441">
        <v>1.6691147015622914E-4</v>
      </c>
      <c r="BP127" s="441">
        <v>1.9957393285961598E-4</v>
      </c>
      <c r="BQ127" s="441">
        <v>5.8661806861867087E-5</v>
      </c>
      <c r="BR127" s="441">
        <v>1.8882888326598438E-5</v>
      </c>
      <c r="BS127" s="441">
        <v>1.0400426833517248E-5</v>
      </c>
      <c r="BT127" s="441">
        <v>6.6822586034079518E-5</v>
      </c>
      <c r="BU127" s="441">
        <v>2.8531035348720404E-3</v>
      </c>
      <c r="BV127" s="441">
        <v>6.085094659713193E-3</v>
      </c>
      <c r="BW127" s="441">
        <v>0.28587003924989096</v>
      </c>
      <c r="BX127" s="441">
        <v>2.0975160993560258E-3</v>
      </c>
      <c r="BY127" s="441">
        <v>0</v>
      </c>
      <c r="BZ127" s="441">
        <v>1.0231923601637107E-4</v>
      </c>
      <c r="CA127" s="441">
        <v>1.2983008487641798E-4</v>
      </c>
      <c r="CB127" s="441">
        <v>1.6181229773462784E-3</v>
      </c>
      <c r="CC127" s="441">
        <v>5.4675112669785754E-5</v>
      </c>
      <c r="CD127" s="441">
        <v>1.1503773237621941E-4</v>
      </c>
      <c r="CE127" s="441">
        <v>3.3447827820874015E-4</v>
      </c>
      <c r="CF127" s="441">
        <v>6.0646491600460916E-5</v>
      </c>
      <c r="CG127" s="441">
        <v>5.0430651218961921E-4</v>
      </c>
      <c r="CH127" s="441">
        <v>1.81541026792101E-4</v>
      </c>
      <c r="CI127" s="441">
        <v>1.8719580681392738E-4</v>
      </c>
      <c r="CJ127" s="441">
        <v>4.2703203648852465E-4</v>
      </c>
      <c r="CK127" s="441">
        <v>1.9580783472745829E-4</v>
      </c>
      <c r="CL127" s="441">
        <v>2.4122807017543861E-4</v>
      </c>
      <c r="CM127" s="441">
        <v>1.9198559446022257E-4</v>
      </c>
      <c r="CN127" s="441">
        <v>1.9163206643244969E-4</v>
      </c>
      <c r="CO127" s="441">
        <v>3.3056029970800508E-4</v>
      </c>
      <c r="CP127" s="441">
        <v>8.781108907703228E-5</v>
      </c>
      <c r="CQ127" s="441">
        <v>5.6353902507748664E-5</v>
      </c>
      <c r="CR127" s="441">
        <v>9.4466727579638546E-4</v>
      </c>
      <c r="CS127" s="441">
        <v>1.4665019083653094E-4</v>
      </c>
      <c r="CT127" s="441">
        <v>2.1732473254240301E-4</v>
      </c>
      <c r="CU127" s="441">
        <v>4.8078611823386842E-4</v>
      </c>
      <c r="CV127" s="441">
        <v>2.2156491298038042E-4</v>
      </c>
      <c r="CW127" s="441">
        <v>2.3238088156011228E-4</v>
      </c>
      <c r="CX127" s="441">
        <v>2.9499647907428204E-4</v>
      </c>
      <c r="CY127" s="441">
        <v>2.637483761760422E-3</v>
      </c>
      <c r="CZ127" s="441">
        <v>7.6757191417814983E-4</v>
      </c>
      <c r="DA127" s="443">
        <v>1.8592058908222275E-3</v>
      </c>
    </row>
    <row r="128" spans="2:105" ht="20.100000000000001" customHeight="1" x14ac:dyDescent="0.4">
      <c r="B128" s="11">
        <v>73</v>
      </c>
      <c r="C128" s="8" t="s">
        <v>341</v>
      </c>
      <c r="D128" s="441">
        <v>0</v>
      </c>
      <c r="E128" s="441">
        <v>0</v>
      </c>
      <c r="F128" s="441">
        <v>0</v>
      </c>
      <c r="G128" s="441">
        <v>1.3957383455848143E-3</v>
      </c>
      <c r="H128" s="441">
        <v>1.8776991925893472E-4</v>
      </c>
      <c r="I128" s="441">
        <v>3.0736335694240278E-4</v>
      </c>
      <c r="J128" s="441">
        <v>0</v>
      </c>
      <c r="K128" s="441">
        <v>1.2473271560940842E-3</v>
      </c>
      <c r="L128" s="441">
        <v>3.0302374407480359E-4</v>
      </c>
      <c r="M128" s="441">
        <v>4.8122938065778712E-5</v>
      </c>
      <c r="N128" s="441">
        <v>1.3809865768104734E-5</v>
      </c>
      <c r="O128" s="441">
        <v>1.3783413662475324E-4</v>
      </c>
      <c r="P128" s="441">
        <v>1.3013208406532629E-4</v>
      </c>
      <c r="Q128" s="441">
        <v>1.5261117724262125E-4</v>
      </c>
      <c r="R128" s="441">
        <v>0</v>
      </c>
      <c r="S128" s="441">
        <v>2.671368274830368E-3</v>
      </c>
      <c r="T128" s="441">
        <v>3.8073191904116472E-4</v>
      </c>
      <c r="U128" s="441">
        <v>1.1281830879982808E-3</v>
      </c>
      <c r="V128" s="441">
        <v>3.5370476263462888E-4</v>
      </c>
      <c r="W128" s="441">
        <v>6.0766766103193014E-4</v>
      </c>
      <c r="X128" s="441">
        <v>1.549198105552031E-3</v>
      </c>
      <c r="Y128" s="441">
        <v>1.1515251214296227E-3</v>
      </c>
      <c r="Z128" s="441">
        <v>1.0768252706041197E-4</v>
      </c>
      <c r="AA128" s="441">
        <v>6.890753986301181E-4</v>
      </c>
      <c r="AB128" s="441">
        <v>1.184536915744586E-3</v>
      </c>
      <c r="AC128" s="441">
        <v>1.3717421124828531E-3</v>
      </c>
      <c r="AD128" s="441">
        <v>8.6685159500693486E-4</v>
      </c>
      <c r="AE128" s="441">
        <v>5.6186381988997927E-4</v>
      </c>
      <c r="AF128" s="441">
        <v>6.5038300332417984E-4</v>
      </c>
      <c r="AG128" s="441">
        <v>5.9475763626322278E-4</v>
      </c>
      <c r="AH128" s="441">
        <v>0</v>
      </c>
      <c r="AI128" s="441">
        <v>2.3881474405489065E-4</v>
      </c>
      <c r="AJ128" s="441">
        <v>4.7179702243656951E-4</v>
      </c>
      <c r="AK128" s="441">
        <v>8.6809323321324712E-5</v>
      </c>
      <c r="AL128" s="441">
        <v>2.7626853301408971E-4</v>
      </c>
      <c r="AM128" s="441">
        <v>8.1584733705439315E-4</v>
      </c>
      <c r="AN128" s="441">
        <v>7.4221275169392099E-4</v>
      </c>
      <c r="AO128" s="441">
        <v>1.2736641000405256E-3</v>
      </c>
      <c r="AP128" s="441">
        <v>1.5605079722502773E-3</v>
      </c>
      <c r="AQ128" s="441">
        <v>9.7428672995141733E-4</v>
      </c>
      <c r="AR128" s="441">
        <v>4.8097612839531173E-4</v>
      </c>
      <c r="AS128" s="441">
        <v>8.2398882241249596E-4</v>
      </c>
      <c r="AT128" s="441">
        <v>9.8504111973976593E-4</v>
      </c>
      <c r="AU128" s="441">
        <v>8.6711467591588987E-4</v>
      </c>
      <c r="AV128" s="441">
        <v>1.3664935774801859E-3</v>
      </c>
      <c r="AW128" s="441">
        <v>6.2976105412311826E-4</v>
      </c>
      <c r="AX128" s="441">
        <v>1.3876996663615695E-3</v>
      </c>
      <c r="AY128" s="441">
        <v>8.8712623284454423E-4</v>
      </c>
      <c r="AZ128" s="441">
        <v>2.2983859782604388E-4</v>
      </c>
      <c r="BA128" s="441">
        <v>4.5502483500034019E-4</v>
      </c>
      <c r="BB128" s="441">
        <v>9.6255655019732403E-5</v>
      </c>
      <c r="BC128" s="441">
        <v>2.9508970727101037E-4</v>
      </c>
      <c r="BD128" s="441">
        <v>7.5942958400135015E-4</v>
      </c>
      <c r="BE128" s="441">
        <v>0</v>
      </c>
      <c r="BF128" s="441">
        <v>9.5902562995996073E-5</v>
      </c>
      <c r="BG128" s="441">
        <v>4.2153217782897839E-4</v>
      </c>
      <c r="BH128" s="441">
        <v>1.7316631773180513E-4</v>
      </c>
      <c r="BI128" s="441">
        <v>2.015134722362162E-4</v>
      </c>
      <c r="BJ128" s="441">
        <v>2.3246053013915345E-4</v>
      </c>
      <c r="BK128" s="441">
        <v>1.6992765936786912E-4</v>
      </c>
      <c r="BL128" s="441">
        <v>7.2938041564958621E-4</v>
      </c>
      <c r="BM128" s="441">
        <v>3.5846882601459481E-3</v>
      </c>
      <c r="BN128" s="441">
        <v>5.863446204976459E-3</v>
      </c>
      <c r="BO128" s="441">
        <v>1.2984561264567343E-3</v>
      </c>
      <c r="BP128" s="441">
        <v>1.0744503594651419E-3</v>
      </c>
      <c r="BQ128" s="441">
        <v>2.424688016957173E-4</v>
      </c>
      <c r="BR128" s="441">
        <v>9.9135163714641797E-5</v>
      </c>
      <c r="BS128" s="441">
        <v>0</v>
      </c>
      <c r="BT128" s="441">
        <v>4.0093551620447708E-5</v>
      </c>
      <c r="BU128" s="441">
        <v>4.627282831618061E-4</v>
      </c>
      <c r="BV128" s="441">
        <v>0</v>
      </c>
      <c r="BW128" s="441">
        <v>4.1430440470998693E-4</v>
      </c>
      <c r="BX128" s="441">
        <v>4.4526218951241947E-3</v>
      </c>
      <c r="BY128" s="441">
        <v>2.0790020790020791E-3</v>
      </c>
      <c r="BZ128" s="441">
        <v>3.0695770804911322E-4</v>
      </c>
      <c r="CA128" s="441">
        <v>3.8949025462925397E-4</v>
      </c>
      <c r="CB128" s="441">
        <v>2.3254738788719372E-2</v>
      </c>
      <c r="CC128" s="441">
        <v>1.4723226768935164E-3</v>
      </c>
      <c r="CD128" s="441">
        <v>3.635192343088533E-3</v>
      </c>
      <c r="CE128" s="441">
        <v>4.4511340100086196E-3</v>
      </c>
      <c r="CF128" s="441">
        <v>1.9406877312147493E-3</v>
      </c>
      <c r="CG128" s="441">
        <v>1.4664702525513927E-2</v>
      </c>
      <c r="CH128" s="441">
        <v>9.8564937915928742E-4</v>
      </c>
      <c r="CI128" s="441">
        <v>2.8800854860851115E-3</v>
      </c>
      <c r="CJ128" s="441">
        <v>4.8003246654915715E-3</v>
      </c>
      <c r="CK128" s="441">
        <v>7.3226765589857687E-4</v>
      </c>
      <c r="CL128" s="441">
        <v>1.0964912280701755E-4</v>
      </c>
      <c r="CM128" s="441">
        <v>1.4564424407327228E-4</v>
      </c>
      <c r="CN128" s="441">
        <v>2.9035161580674197E-4</v>
      </c>
      <c r="CO128" s="441">
        <v>3.8703101757478929E-3</v>
      </c>
      <c r="CP128" s="441">
        <v>1.6245051479250971E-3</v>
      </c>
      <c r="CQ128" s="441">
        <v>2.6627218934911242E-3</v>
      </c>
      <c r="CR128" s="441">
        <v>3.6392919641336163E-4</v>
      </c>
      <c r="CS128" s="441">
        <v>2.8169588831121464E-3</v>
      </c>
      <c r="CT128" s="441">
        <v>7.5075816696466499E-4</v>
      </c>
      <c r="CU128" s="441">
        <v>3.7979907970072708E-4</v>
      </c>
      <c r="CV128" s="441">
        <v>1.1521375474979783E-3</v>
      </c>
      <c r="CW128" s="441">
        <v>1.9984755814169658E-3</v>
      </c>
      <c r="CX128" s="441">
        <v>1.3607902099233009E-3</v>
      </c>
      <c r="CY128" s="441">
        <v>7.8730858560012594E-5</v>
      </c>
      <c r="CZ128" s="441">
        <v>5.7628811969248385E-3</v>
      </c>
      <c r="DA128" s="443">
        <v>1.3341068361298052E-3</v>
      </c>
    </row>
    <row r="129" spans="2:105" ht="20.100000000000001" customHeight="1" x14ac:dyDescent="0.4">
      <c r="B129" s="11">
        <v>74</v>
      </c>
      <c r="C129" s="8" t="s">
        <v>342</v>
      </c>
      <c r="D129" s="441">
        <v>7.5755450183777112E-4</v>
      </c>
      <c r="E129" s="441">
        <v>8.4682440846824407E-4</v>
      </c>
      <c r="F129" s="441">
        <v>3.0741131376533842E-3</v>
      </c>
      <c r="G129" s="441">
        <v>5.1177072671443195E-4</v>
      </c>
      <c r="H129" s="441">
        <v>2.5035989234524627E-4</v>
      </c>
      <c r="I129" s="441">
        <v>9.4881731925698252E-4</v>
      </c>
      <c r="J129" s="441">
        <v>0</v>
      </c>
      <c r="K129" s="441">
        <v>3.1183178902352104E-4</v>
      </c>
      <c r="L129" s="441">
        <v>9.6318261509491135E-4</v>
      </c>
      <c r="M129" s="441">
        <v>2.4275348757626151E-3</v>
      </c>
      <c r="N129" s="441">
        <v>3.6872341600839641E-3</v>
      </c>
      <c r="O129" s="441">
        <v>1.5072829779287531E-3</v>
      </c>
      <c r="P129" s="441">
        <v>6.5066042032663153E-4</v>
      </c>
      <c r="Q129" s="441">
        <v>1.9534230687055518E-3</v>
      </c>
      <c r="R129" s="441">
        <v>0</v>
      </c>
      <c r="S129" s="441">
        <v>5.8770102046268096E-4</v>
      </c>
      <c r="T129" s="441">
        <v>1.370634908548193E-3</v>
      </c>
      <c r="U129" s="441">
        <v>1.3430751047598581E-3</v>
      </c>
      <c r="V129" s="441">
        <v>1.2320715898439573E-3</v>
      </c>
      <c r="W129" s="441">
        <v>1.9334880123743233E-3</v>
      </c>
      <c r="X129" s="441">
        <v>1.4606724995204863E-3</v>
      </c>
      <c r="Y129" s="441">
        <v>1.2381059576273387E-3</v>
      </c>
      <c r="Z129" s="441">
        <v>8.2418549557776856E-4</v>
      </c>
      <c r="AA129" s="441">
        <v>6.3394936673970867E-4</v>
      </c>
      <c r="AB129" s="441">
        <v>5.8530059366203075E-4</v>
      </c>
      <c r="AC129" s="441">
        <v>6.8587105624142656E-4</v>
      </c>
      <c r="AD129" s="441">
        <v>1.2135922330097086E-3</v>
      </c>
      <c r="AE129" s="441">
        <v>3.8154473350668358E-3</v>
      </c>
      <c r="AF129" s="441">
        <v>1.4452955629426219E-3</v>
      </c>
      <c r="AG129" s="441">
        <v>1.7842729087896682E-3</v>
      </c>
      <c r="AH129" s="441">
        <v>0</v>
      </c>
      <c r="AI129" s="441">
        <v>1.2859255449109496E-4</v>
      </c>
      <c r="AJ129" s="441">
        <v>2.2017194380373243E-3</v>
      </c>
      <c r="AK129" s="441">
        <v>1.4757584964625202E-3</v>
      </c>
      <c r="AL129" s="441">
        <v>9.3624336188108176E-4</v>
      </c>
      <c r="AM129" s="441">
        <v>8.0589797928543711E-4</v>
      </c>
      <c r="AN129" s="441">
        <v>6.7038571120741253E-4</v>
      </c>
      <c r="AO129" s="441">
        <v>5.7893822729114801E-4</v>
      </c>
      <c r="AP129" s="441">
        <v>4.2220640098018114E-4</v>
      </c>
      <c r="AQ129" s="441">
        <v>5.5297354943188552E-4</v>
      </c>
      <c r="AR129" s="441">
        <v>5.3160519454218671E-4</v>
      </c>
      <c r="AS129" s="441">
        <v>5.4565146099556591E-4</v>
      </c>
      <c r="AT129" s="441">
        <v>5.9560625844730028E-4</v>
      </c>
      <c r="AU129" s="441">
        <v>6.5033600693691746E-4</v>
      </c>
      <c r="AV129" s="441">
        <v>5.4659743099207429E-4</v>
      </c>
      <c r="AW129" s="441">
        <v>8.7197684417047148E-4</v>
      </c>
      <c r="AX129" s="441">
        <v>5.3145944669166496E-4</v>
      </c>
      <c r="AY129" s="441">
        <v>5.7402285654646981E-4</v>
      </c>
      <c r="AZ129" s="441">
        <v>1.0382364246624741E-3</v>
      </c>
      <c r="BA129" s="441">
        <v>6.2087500850513714E-4</v>
      </c>
      <c r="BB129" s="441">
        <v>7.7004524015785922E-4</v>
      </c>
      <c r="BC129" s="441">
        <v>2.3607176581680832E-4</v>
      </c>
      <c r="BD129" s="441">
        <v>1.0463252046240823E-3</v>
      </c>
      <c r="BE129" s="441">
        <v>1.4222911817946729E-3</v>
      </c>
      <c r="BF129" s="441">
        <v>1.1722826450431625E-3</v>
      </c>
      <c r="BG129" s="441">
        <v>1.1493951929622455E-3</v>
      </c>
      <c r="BH129" s="441">
        <v>1.077321599659345E-3</v>
      </c>
      <c r="BI129" s="441">
        <v>1.3911500232447558E-3</v>
      </c>
      <c r="BJ129" s="441">
        <v>1.1816743615406966E-3</v>
      </c>
      <c r="BK129" s="441">
        <v>2.0148565325047336E-3</v>
      </c>
      <c r="BL129" s="441">
        <v>2.3340173300786759E-4</v>
      </c>
      <c r="BM129" s="441">
        <v>2.0483932915119703E-4</v>
      </c>
      <c r="BN129" s="441">
        <v>1.1023570397796015E-4</v>
      </c>
      <c r="BO129" s="441">
        <v>1.6806258374351348E-4</v>
      </c>
      <c r="BP129" s="441">
        <v>1.067488478086318E-4</v>
      </c>
      <c r="BQ129" s="441">
        <v>3.9107871241244727E-5</v>
      </c>
      <c r="BR129" s="441">
        <v>2.3603610408248047E-5</v>
      </c>
      <c r="BS129" s="441">
        <v>5.200213416758624E-6</v>
      </c>
      <c r="BT129" s="441">
        <v>3.1406615436017373E-3</v>
      </c>
      <c r="BU129" s="441">
        <v>1.2068139646280269E-3</v>
      </c>
      <c r="BV129" s="441">
        <v>7.1532486865572096E-4</v>
      </c>
      <c r="BW129" s="441">
        <v>3.0527692978630616E-4</v>
      </c>
      <c r="BX129" s="441">
        <v>8.4636614535418581E-4</v>
      </c>
      <c r="BY129" s="441">
        <v>4.8510048510048507E-3</v>
      </c>
      <c r="BZ129" s="441">
        <v>1.0231923601637107E-4</v>
      </c>
      <c r="CA129" s="441">
        <v>1.2171570457164187E-4</v>
      </c>
      <c r="CB129" s="441">
        <v>1.0309754969949144E-2</v>
      </c>
      <c r="CC129" s="441">
        <v>5.8580477860484735E-5</v>
      </c>
      <c r="CD129" s="441">
        <v>9.203018590097552E-5</v>
      </c>
      <c r="CE129" s="441">
        <v>3.1518145446592826E-4</v>
      </c>
      <c r="CF129" s="441">
        <v>6.0646491600460916E-5</v>
      </c>
      <c r="CG129" s="441">
        <v>1.0484266963942084E-3</v>
      </c>
      <c r="CH129" s="441">
        <v>1.193829578361099E-4</v>
      </c>
      <c r="CI129" s="441">
        <v>1.4234681143142393E-4</v>
      </c>
      <c r="CJ129" s="441">
        <v>3.5737432840883624E-4</v>
      </c>
      <c r="CK129" s="441">
        <v>6.4375178540534235E-4</v>
      </c>
      <c r="CL129" s="441">
        <v>2.4122807017543861E-4</v>
      </c>
      <c r="CM129" s="441">
        <v>3.1114906688380897E-4</v>
      </c>
      <c r="CN129" s="441">
        <v>2.6131645422606777E-4</v>
      </c>
      <c r="CO129" s="441">
        <v>4.2697372045617321E-4</v>
      </c>
      <c r="CP129" s="441">
        <v>9.878747521166131E-5</v>
      </c>
      <c r="CQ129" s="441">
        <v>7.8895463510848124E-4</v>
      </c>
      <c r="CR129" s="441">
        <v>6.3106871292955256E-4</v>
      </c>
      <c r="CS129" s="441">
        <v>1.4154931463352118E-4</v>
      </c>
      <c r="CT129" s="441">
        <v>4.6428465588604283E-4</v>
      </c>
      <c r="CU129" s="441">
        <v>1.0910990902385051E-3</v>
      </c>
      <c r="CV129" s="441">
        <v>2.1048666733136141E-4</v>
      </c>
      <c r="CW129" s="441">
        <v>1.7660946998568534E-4</v>
      </c>
      <c r="CX129" s="441">
        <v>2.6644843271225472E-4</v>
      </c>
      <c r="CY129" s="441">
        <v>3.2279652009605166E-3</v>
      </c>
      <c r="CZ129" s="441">
        <v>1.5838785530660233E-4</v>
      </c>
      <c r="DA129" s="443">
        <v>6.4010148092884863E-4</v>
      </c>
    </row>
    <row r="130" spans="2:105" ht="20.100000000000001" customHeight="1" x14ac:dyDescent="0.4">
      <c r="B130" s="11">
        <v>75</v>
      </c>
      <c r="C130" s="8" t="s">
        <v>343</v>
      </c>
      <c r="D130" s="441">
        <v>1.1223029656855868E-3</v>
      </c>
      <c r="E130" s="441">
        <v>2.2415940224159402E-3</v>
      </c>
      <c r="F130" s="441">
        <v>5.4150695855735348E-3</v>
      </c>
      <c r="G130" s="441">
        <v>1.0700660649483576E-3</v>
      </c>
      <c r="H130" s="441">
        <v>6.2589973086311576E-4</v>
      </c>
      <c r="I130" s="441">
        <v>2.1916343712414807E-3</v>
      </c>
      <c r="J130" s="441">
        <v>0</v>
      </c>
      <c r="K130" s="441">
        <v>4.009265858873842E-4</v>
      </c>
      <c r="L130" s="441">
        <v>2.7596805263955327E-3</v>
      </c>
      <c r="M130" s="441">
        <v>5.9030804027355218E-3</v>
      </c>
      <c r="N130" s="441">
        <v>1.090979395680274E-2</v>
      </c>
      <c r="O130" s="441">
        <v>3.3480356412399735E-3</v>
      </c>
      <c r="P130" s="441">
        <v>1.7676274752206824E-3</v>
      </c>
      <c r="Q130" s="441">
        <v>2.1502914873485334E-2</v>
      </c>
      <c r="R130" s="441">
        <v>0</v>
      </c>
      <c r="S130" s="441">
        <v>1.6562483303948282E-3</v>
      </c>
      <c r="T130" s="441">
        <v>2.116869469868876E-3</v>
      </c>
      <c r="U130" s="441">
        <v>1.9877511550445903E-3</v>
      </c>
      <c r="V130" s="441">
        <v>3.660844293268409E-3</v>
      </c>
      <c r="W130" s="441">
        <v>3.5907634515523145E-3</v>
      </c>
      <c r="X130" s="441">
        <v>2.2869114891482362E-3</v>
      </c>
      <c r="Y130" s="441">
        <v>1.8095394765322644E-3</v>
      </c>
      <c r="Z130" s="441">
        <v>7.0552763402850684E-3</v>
      </c>
      <c r="AA130" s="441">
        <v>1.9294111161643308E-3</v>
      </c>
      <c r="AB130" s="441">
        <v>1.4353800273140278E-3</v>
      </c>
      <c r="AC130" s="441">
        <v>4.8010973936899867E-3</v>
      </c>
      <c r="AD130" s="441">
        <v>4.160887656033287E-3</v>
      </c>
      <c r="AE130" s="441">
        <v>4.155178947093335E-3</v>
      </c>
      <c r="AF130" s="441">
        <v>4.6249458014163899E-3</v>
      </c>
      <c r="AG130" s="441">
        <v>3.8234419474064319E-3</v>
      </c>
      <c r="AH130" s="441">
        <v>0</v>
      </c>
      <c r="AI130" s="441">
        <v>3.9496284593693455E-4</v>
      </c>
      <c r="AJ130" s="441">
        <v>4.0364856364017614E-3</v>
      </c>
      <c r="AK130" s="441">
        <v>2.8213030079430532E-3</v>
      </c>
      <c r="AL130" s="441">
        <v>5.110967860760659E-3</v>
      </c>
      <c r="AM130" s="441">
        <v>1.8107831139499945E-3</v>
      </c>
      <c r="AN130" s="441">
        <v>1.9393300931357291E-3</v>
      </c>
      <c r="AO130" s="441">
        <v>1.3315579227696406E-3</v>
      </c>
      <c r="AP130" s="441">
        <v>9.8514826895375589E-4</v>
      </c>
      <c r="AQ130" s="441">
        <v>1.3034376522323015E-3</v>
      </c>
      <c r="AR130" s="441">
        <v>1.2910411867453106E-3</v>
      </c>
      <c r="AS130" s="441">
        <v>1.2952332659995757E-3</v>
      </c>
      <c r="AT130" s="441">
        <v>1.9700822394795319E-3</v>
      </c>
      <c r="AU130" s="441">
        <v>1.3006720138738349E-3</v>
      </c>
      <c r="AV130" s="441">
        <v>1.184294433816161E-3</v>
      </c>
      <c r="AW130" s="441">
        <v>2.9913650070848121E-3</v>
      </c>
      <c r="AX130" s="441">
        <v>1.2400720422805515E-3</v>
      </c>
      <c r="AY130" s="441">
        <v>1.4089651933413348E-3</v>
      </c>
      <c r="AZ130" s="441">
        <v>1.4067707280731997E-3</v>
      </c>
      <c r="BA130" s="441">
        <v>1.1652037830849834E-3</v>
      </c>
      <c r="BB130" s="441">
        <v>1.6363461353354509E-3</v>
      </c>
      <c r="BC130" s="441">
        <v>2.9508970727101037E-4</v>
      </c>
      <c r="BD130" s="441">
        <v>2.1095266222259726E-3</v>
      </c>
      <c r="BE130" s="441">
        <v>2.4631497284716836E-2</v>
      </c>
      <c r="BF130" s="441">
        <v>1.3161364895371566E-3</v>
      </c>
      <c r="BG130" s="441">
        <v>1.3483793265958003E-3</v>
      </c>
      <c r="BH130" s="441">
        <v>1.4534615521095773E-3</v>
      </c>
      <c r="BI130" s="441">
        <v>1.7040262038220389E-3</v>
      </c>
      <c r="BJ130" s="441">
        <v>1.0221806089174442E-2</v>
      </c>
      <c r="BK130" s="441">
        <v>1.9517405447395251E-2</v>
      </c>
      <c r="BL130" s="441">
        <v>4.4735332159841288E-4</v>
      </c>
      <c r="BM130" s="441">
        <v>3.8407374215849446E-4</v>
      </c>
      <c r="BN130" s="441">
        <v>2.3595906884538577E-4</v>
      </c>
      <c r="BO130" s="441">
        <v>3.7180968869284143E-4</v>
      </c>
      <c r="BP130" s="441">
        <v>2.4598647538510808E-4</v>
      </c>
      <c r="BQ130" s="441">
        <v>1.2123440084785865E-4</v>
      </c>
      <c r="BR130" s="441">
        <v>4.2486498734846484E-5</v>
      </c>
      <c r="BS130" s="441">
        <v>5.200213416758624E-6</v>
      </c>
      <c r="BT130" s="441">
        <v>1.6037420648179083E-4</v>
      </c>
      <c r="BU130" s="441">
        <v>2.8135739830441477E-4</v>
      </c>
      <c r="BV130" s="441">
        <v>9.0865591423834819E-4</v>
      </c>
      <c r="BW130" s="441">
        <v>2.6166593981683385E-4</v>
      </c>
      <c r="BX130" s="441">
        <v>9.5676172953081877E-4</v>
      </c>
      <c r="BY130" s="441">
        <v>0</v>
      </c>
      <c r="BZ130" s="441">
        <v>1.7053206002728513E-4</v>
      </c>
      <c r="CA130" s="441">
        <v>2.9211769097194047E-4</v>
      </c>
      <c r="CB130" s="441">
        <v>1.3869625520110957E-4</v>
      </c>
      <c r="CC130" s="441">
        <v>2.2651118106054098E-4</v>
      </c>
      <c r="CD130" s="441">
        <v>6.4421130130682866E-4</v>
      </c>
      <c r="CE130" s="441">
        <v>8.1689887177903854E-4</v>
      </c>
      <c r="CF130" s="441">
        <v>2.4258596640184366E-4</v>
      </c>
      <c r="CG130" s="441">
        <v>1.9243274807235471E-3</v>
      </c>
      <c r="CH130" s="441">
        <v>4.8917413632349818E-3</v>
      </c>
      <c r="CI130" s="441">
        <v>3.2954261824535129E-4</v>
      </c>
      <c r="CJ130" s="441">
        <v>7.4200602084885489E-4</v>
      </c>
      <c r="CK130" s="441">
        <v>6.3034028987606441E-4</v>
      </c>
      <c r="CL130" s="441">
        <v>5.4824561403508769E-4</v>
      </c>
      <c r="CM130" s="441">
        <v>6.0905774794277508E-4</v>
      </c>
      <c r="CN130" s="441">
        <v>4.4714148834238261E-4</v>
      </c>
      <c r="CO130" s="441">
        <v>7.4376067434301144E-4</v>
      </c>
      <c r="CP130" s="441">
        <v>1.6464579201943552E-4</v>
      </c>
      <c r="CQ130" s="441">
        <v>3.5221189067342911E-4</v>
      </c>
      <c r="CR130" s="441">
        <v>8.5949235748687528E-4</v>
      </c>
      <c r="CS130" s="441">
        <v>2.1423680052641043E-4</v>
      </c>
      <c r="CT130" s="441">
        <v>7.6063656389841058E-4</v>
      </c>
      <c r="CU130" s="441">
        <v>2.063648178720714E-3</v>
      </c>
      <c r="CV130" s="441">
        <v>3.1019087817253259E-4</v>
      </c>
      <c r="CW130" s="441">
        <v>2.9744752839694371E-4</v>
      </c>
      <c r="CX130" s="441">
        <v>3.90156633614373E-4</v>
      </c>
      <c r="CY130" s="441">
        <v>4.1333700744006618E-3</v>
      </c>
      <c r="CZ130" s="441">
        <v>2.3148994237118803E-4</v>
      </c>
      <c r="DA130" s="443">
        <v>1.6463446062878447E-3</v>
      </c>
    </row>
    <row r="131" spans="2:105" ht="20.100000000000001" customHeight="1" x14ac:dyDescent="0.4">
      <c r="B131" s="11">
        <v>76</v>
      </c>
      <c r="C131" s="8" t="s">
        <v>910</v>
      </c>
      <c r="D131" s="441">
        <v>0</v>
      </c>
      <c r="E131" s="441">
        <v>2.4906600249066003E-5</v>
      </c>
      <c r="F131" s="441">
        <v>0</v>
      </c>
      <c r="G131" s="441">
        <v>4.6524611519493813E-5</v>
      </c>
      <c r="H131" s="441">
        <v>0</v>
      </c>
      <c r="I131" s="441">
        <v>2.0179072564479486E-3</v>
      </c>
      <c r="J131" s="441">
        <v>0</v>
      </c>
      <c r="K131" s="441">
        <v>8.9094796863863155E-5</v>
      </c>
      <c r="L131" s="441">
        <v>1.0064717213913118E-3</v>
      </c>
      <c r="M131" s="441">
        <v>4.0102448388148923E-4</v>
      </c>
      <c r="N131" s="441">
        <v>5.5239463072418936E-5</v>
      </c>
      <c r="O131" s="441">
        <v>3.6014726021306491E-4</v>
      </c>
      <c r="P131" s="441">
        <v>7.8079250439195788E-4</v>
      </c>
      <c r="Q131" s="441">
        <v>9.0040594573146543E-4</v>
      </c>
      <c r="R131" s="441">
        <v>0</v>
      </c>
      <c r="S131" s="441">
        <v>2.1370946198642944E-4</v>
      </c>
      <c r="T131" s="441">
        <v>5.93941793704217E-4</v>
      </c>
      <c r="U131" s="441">
        <v>8.0584506285591494E-4</v>
      </c>
      <c r="V131" s="441">
        <v>2.9770150855081266E-3</v>
      </c>
      <c r="W131" s="441">
        <v>1.1048502927853276E-4</v>
      </c>
      <c r="X131" s="441">
        <v>1.696740782271272E-3</v>
      </c>
      <c r="Y131" s="441">
        <v>1.2640802084866536E-3</v>
      </c>
      <c r="Z131" s="441">
        <v>4.1416356561696912E-6</v>
      </c>
      <c r="AA131" s="441">
        <v>1.9569741321095353E-3</v>
      </c>
      <c r="AB131" s="441">
        <v>5.0168622313888345E-4</v>
      </c>
      <c r="AC131" s="441">
        <v>6.8587105624142656E-4</v>
      </c>
      <c r="AD131" s="441">
        <v>9.7087378640776691E-3</v>
      </c>
      <c r="AE131" s="441">
        <v>1.3066600462557657E-5</v>
      </c>
      <c r="AF131" s="441">
        <v>4.5526810232692583E-3</v>
      </c>
      <c r="AG131" s="441">
        <v>4.2482688304515908E-4</v>
      </c>
      <c r="AH131" s="441">
        <v>0</v>
      </c>
      <c r="AI131" s="441">
        <v>1.3869625520110957E-3</v>
      </c>
      <c r="AJ131" s="441">
        <v>3.6695323967288738E-4</v>
      </c>
      <c r="AK131" s="441">
        <v>3.9064195494596118E-4</v>
      </c>
      <c r="AL131" s="441">
        <v>1.0897258802222427E-3</v>
      </c>
      <c r="AM131" s="441">
        <v>6.9645504382692095E-5</v>
      </c>
      <c r="AN131" s="441">
        <v>7.9009744535159341E-4</v>
      </c>
      <c r="AO131" s="441">
        <v>4.0525675910380363E-4</v>
      </c>
      <c r="AP131" s="441">
        <v>3.4356011060151994E-4</v>
      </c>
      <c r="AQ131" s="441">
        <v>9.3478861927771123E-4</v>
      </c>
      <c r="AR131" s="441">
        <v>4.8097612839531173E-4</v>
      </c>
      <c r="AS131" s="441">
        <v>1.2676751114038399E-3</v>
      </c>
      <c r="AT131" s="441">
        <v>2.7489519620644627E-3</v>
      </c>
      <c r="AU131" s="441">
        <v>2.1677866897897247E-4</v>
      </c>
      <c r="AV131" s="441">
        <v>8.1989614648811154E-4</v>
      </c>
      <c r="AW131" s="441">
        <v>1.8408400043598843E-3</v>
      </c>
      <c r="AX131" s="441">
        <v>2.8049248575393428E-4</v>
      </c>
      <c r="AY131" s="441">
        <v>1.8264363617387675E-3</v>
      </c>
      <c r="AZ131" s="441">
        <v>9.9068361131915463E-5</v>
      </c>
      <c r="BA131" s="441">
        <v>8.845342586922501E-4</v>
      </c>
      <c r="BB131" s="441">
        <v>2.8876696505919725E-4</v>
      </c>
      <c r="BC131" s="441">
        <v>5.901794145420208E-5</v>
      </c>
      <c r="BD131" s="441">
        <v>1.5019829550248925E-3</v>
      </c>
      <c r="BE131" s="441">
        <v>3.8789759503491078E-4</v>
      </c>
      <c r="BF131" s="441">
        <v>0</v>
      </c>
      <c r="BG131" s="441">
        <v>0</v>
      </c>
      <c r="BH131" s="441">
        <v>2.1290940704730137E-5</v>
      </c>
      <c r="BI131" s="441">
        <v>0</v>
      </c>
      <c r="BJ131" s="441">
        <v>0</v>
      </c>
      <c r="BK131" s="441">
        <v>0</v>
      </c>
      <c r="BL131" s="441">
        <v>0</v>
      </c>
      <c r="BM131" s="441">
        <v>0</v>
      </c>
      <c r="BN131" s="441">
        <v>8.4498855735171928E-3</v>
      </c>
      <c r="BO131" s="441">
        <v>5.9857906538785617E-4</v>
      </c>
      <c r="BP131" s="441">
        <v>4.641254252549209E-6</v>
      </c>
      <c r="BQ131" s="441">
        <v>0</v>
      </c>
      <c r="BR131" s="441">
        <v>0</v>
      </c>
      <c r="BS131" s="441">
        <v>0</v>
      </c>
      <c r="BT131" s="441">
        <v>3.951887738055463E-2</v>
      </c>
      <c r="BU131" s="441">
        <v>2.9956424482279136E-2</v>
      </c>
      <c r="BV131" s="441">
        <v>0.12274588084041005</v>
      </c>
      <c r="BW131" s="441">
        <v>4.2128216310510246E-2</v>
      </c>
      <c r="BX131" s="441">
        <v>0.26524379024839007</v>
      </c>
      <c r="BY131" s="441">
        <v>4.0887040887040885E-2</v>
      </c>
      <c r="BZ131" s="441">
        <v>1.0334242837653478E-2</v>
      </c>
      <c r="CA131" s="441">
        <v>1.9604342816339115E-2</v>
      </c>
      <c r="CB131" s="441">
        <v>0</v>
      </c>
      <c r="CC131" s="441">
        <v>0</v>
      </c>
      <c r="CD131" s="441">
        <v>0</v>
      </c>
      <c r="CE131" s="441">
        <v>0</v>
      </c>
      <c r="CF131" s="441">
        <v>0</v>
      </c>
      <c r="CG131" s="441">
        <v>2.1101246167934068E-3</v>
      </c>
      <c r="CH131" s="441">
        <v>2.4271245973291763E-4</v>
      </c>
      <c r="CI131" s="441">
        <v>0</v>
      </c>
      <c r="CJ131" s="441">
        <v>2.422876802771771E-5</v>
      </c>
      <c r="CK131" s="441">
        <v>0</v>
      </c>
      <c r="CL131" s="441">
        <v>0</v>
      </c>
      <c r="CM131" s="441">
        <v>0</v>
      </c>
      <c r="CN131" s="441">
        <v>0</v>
      </c>
      <c r="CO131" s="441">
        <v>0</v>
      </c>
      <c r="CP131" s="441">
        <v>4.7381400147815337E-3</v>
      </c>
      <c r="CQ131" s="441">
        <v>0</v>
      </c>
      <c r="CR131" s="441">
        <v>0</v>
      </c>
      <c r="CS131" s="441">
        <v>0</v>
      </c>
      <c r="CT131" s="441">
        <v>6.8378263575386983E-2</v>
      </c>
      <c r="CU131" s="441">
        <v>3.2974463451473533E-3</v>
      </c>
      <c r="CV131" s="441">
        <v>0</v>
      </c>
      <c r="CW131" s="441">
        <v>3.420646576564853E-3</v>
      </c>
      <c r="CX131" s="441">
        <v>0</v>
      </c>
      <c r="CY131" s="441">
        <v>0</v>
      </c>
      <c r="CZ131" s="441">
        <v>1.9774114550970431E-2</v>
      </c>
      <c r="DA131" s="443">
        <v>4.4039858739248526E-3</v>
      </c>
    </row>
    <row r="132" spans="2:105" ht="20.100000000000001" customHeight="1" x14ac:dyDescent="0.4">
      <c r="B132" s="11">
        <v>77</v>
      </c>
      <c r="C132" s="8" t="s">
        <v>353</v>
      </c>
      <c r="D132" s="441">
        <v>5.611514828427934E-5</v>
      </c>
      <c r="E132" s="441">
        <v>1.2453300124533001E-4</v>
      </c>
      <c r="F132" s="441">
        <v>1.5434877678594398E-4</v>
      </c>
      <c r="G132" s="441">
        <v>3.721968921559505E-4</v>
      </c>
      <c r="H132" s="441">
        <v>1.2517994617262314E-4</v>
      </c>
      <c r="I132" s="441">
        <v>2.4054523586796741E-4</v>
      </c>
      <c r="J132" s="441">
        <v>0</v>
      </c>
      <c r="K132" s="441">
        <v>4.009265858873842E-4</v>
      </c>
      <c r="L132" s="441">
        <v>7.5755936018700898E-5</v>
      </c>
      <c r="M132" s="441">
        <v>1.2832783484207657E-4</v>
      </c>
      <c r="N132" s="441">
        <v>1.3809865768104734E-5</v>
      </c>
      <c r="O132" s="441">
        <v>1.1560282426592206E-4</v>
      </c>
      <c r="P132" s="441">
        <v>9.7599063048994734E-5</v>
      </c>
      <c r="Q132" s="441">
        <v>3.0522235448524247E-5</v>
      </c>
      <c r="R132" s="441">
        <v>0</v>
      </c>
      <c r="S132" s="441">
        <v>1.6028209648982208E-4</v>
      </c>
      <c r="T132" s="441">
        <v>7.6146383808232943E-5</v>
      </c>
      <c r="U132" s="441">
        <v>1.6116901257118299E-4</v>
      </c>
      <c r="V132" s="441">
        <v>1.3558682567660775E-4</v>
      </c>
      <c r="W132" s="441">
        <v>2.2097005855706552E-4</v>
      </c>
      <c r="X132" s="441">
        <v>2.3606828275078565E-4</v>
      </c>
      <c r="Y132" s="441">
        <v>2.0779400687451839E-4</v>
      </c>
      <c r="Z132" s="441">
        <v>2.6920631765102993E-5</v>
      </c>
      <c r="AA132" s="441">
        <v>1.7915960364383072E-4</v>
      </c>
      <c r="AB132" s="441">
        <v>9.7550098943671791E-5</v>
      </c>
      <c r="AC132" s="441">
        <v>0</v>
      </c>
      <c r="AD132" s="441">
        <v>3.4674063800277393E-4</v>
      </c>
      <c r="AE132" s="441">
        <v>1.1759940416301891E-4</v>
      </c>
      <c r="AF132" s="441">
        <v>1.4452955629426219E-4</v>
      </c>
      <c r="AG132" s="441">
        <v>2.1241344152257954E-4</v>
      </c>
      <c r="AH132" s="441">
        <v>0</v>
      </c>
      <c r="AI132" s="441">
        <v>6.4296277245547479E-5</v>
      </c>
      <c r="AJ132" s="441">
        <v>5.2421891381841059E-5</v>
      </c>
      <c r="AK132" s="441">
        <v>4.3404661660662356E-5</v>
      </c>
      <c r="AL132" s="441">
        <v>6.1393007336464376E-5</v>
      </c>
      <c r="AM132" s="441">
        <v>1.4924036653434021E-4</v>
      </c>
      <c r="AN132" s="441">
        <v>1.4365408097301698E-4</v>
      </c>
      <c r="AO132" s="441">
        <v>1.1578764545822961E-4</v>
      </c>
      <c r="AP132" s="441">
        <v>1.3659618855241154E-4</v>
      </c>
      <c r="AQ132" s="441">
        <v>1.0532829512988295E-4</v>
      </c>
      <c r="AR132" s="441">
        <v>5.0629066146874923E-5</v>
      </c>
      <c r="AS132" s="441">
        <v>6.6139571029765558E-5</v>
      </c>
      <c r="AT132" s="441">
        <v>1.3744759810322316E-4</v>
      </c>
      <c r="AU132" s="441">
        <v>0</v>
      </c>
      <c r="AV132" s="441">
        <v>2.7329871549603714E-4</v>
      </c>
      <c r="AW132" s="441">
        <v>9.6886316018941274E-5</v>
      </c>
      <c r="AX132" s="441">
        <v>1.4762762408101804E-4</v>
      </c>
      <c r="AY132" s="441">
        <v>5.2183896049679068E-5</v>
      </c>
      <c r="AZ132" s="441">
        <v>1.5850937781106474E-5</v>
      </c>
      <c r="BA132" s="441">
        <v>4.6778254065455535E-5</v>
      </c>
      <c r="BB132" s="441">
        <v>0</v>
      </c>
      <c r="BC132" s="441">
        <v>1.1803588290840416E-4</v>
      </c>
      <c r="BD132" s="441">
        <v>1.6876212977807781E-4</v>
      </c>
      <c r="BE132" s="441">
        <v>7.7579519006982156E-4</v>
      </c>
      <c r="BF132" s="441">
        <v>2.4354203497667422E-4</v>
      </c>
      <c r="BG132" s="441">
        <v>8.4306435565795678E-4</v>
      </c>
      <c r="BH132" s="441">
        <v>4.825946559738831E-4</v>
      </c>
      <c r="BI132" s="441">
        <v>4.8257173614462301E-4</v>
      </c>
      <c r="BJ132" s="441">
        <v>8.265263293836567E-4</v>
      </c>
      <c r="BK132" s="441">
        <v>2.4032626110598631E-3</v>
      </c>
      <c r="BL132" s="441">
        <v>1.1183833039960323E-3</v>
      </c>
      <c r="BM132" s="441">
        <v>6.9133273588529E-4</v>
      </c>
      <c r="BN132" s="441">
        <v>1.1114674285381105E-3</v>
      </c>
      <c r="BO132" s="441">
        <v>1.4803320732476599E-3</v>
      </c>
      <c r="BP132" s="441">
        <v>7.2101884813351958E-3</v>
      </c>
      <c r="BQ132" s="441">
        <v>3.7934635104007382E-4</v>
      </c>
      <c r="BR132" s="441">
        <v>7.6003625514558702E-4</v>
      </c>
      <c r="BS132" s="441">
        <v>0</v>
      </c>
      <c r="BT132" s="441">
        <v>7.617774807885065E-4</v>
      </c>
      <c r="BU132" s="441">
        <v>1.2323919099284283E-4</v>
      </c>
      <c r="BV132" s="441">
        <v>0</v>
      </c>
      <c r="BW132" s="441">
        <v>1.41735717400785E-3</v>
      </c>
      <c r="BX132" s="441">
        <v>5.5197792088316469E-4</v>
      </c>
      <c r="BY132" s="441">
        <v>1.386001386001386E-3</v>
      </c>
      <c r="BZ132" s="441">
        <v>9.8908594815825374E-4</v>
      </c>
      <c r="CA132" s="441">
        <v>1.4037877927262695E-3</v>
      </c>
      <c r="CB132" s="441">
        <v>1.7521960240406843E-2</v>
      </c>
      <c r="CC132" s="441">
        <v>7.4084777667559696E-3</v>
      </c>
      <c r="CD132" s="441">
        <v>1.95564145039573E-3</v>
      </c>
      <c r="CE132" s="441">
        <v>9.3911208881684741E-4</v>
      </c>
      <c r="CF132" s="441">
        <v>1.8800412396142883E-3</v>
      </c>
      <c r="CG132" s="441">
        <v>2.534803784953086E-3</v>
      </c>
      <c r="CH132" s="441">
        <v>4.325412290524841E-3</v>
      </c>
      <c r="CI132" s="441">
        <v>9.379289903906152E-4</v>
      </c>
      <c r="CJ132" s="441">
        <v>5.0032405977237073E-3</v>
      </c>
      <c r="CK132" s="441">
        <v>3.1785244404388779E-4</v>
      </c>
      <c r="CL132" s="441">
        <v>4.1666666666666666E-3</v>
      </c>
      <c r="CM132" s="441">
        <v>4.8459812118925149E-3</v>
      </c>
      <c r="CN132" s="441">
        <v>1.2136697540721813E-3</v>
      </c>
      <c r="CO132" s="441">
        <v>4.9859511872624102E-3</v>
      </c>
      <c r="CP132" s="441">
        <v>4.5734942227620978E-4</v>
      </c>
      <c r="CQ132" s="441">
        <v>1.9723865877712031E-4</v>
      </c>
      <c r="CR132" s="441">
        <v>8.0916172394034655E-4</v>
      </c>
      <c r="CS132" s="441">
        <v>1.00742305009443E-3</v>
      </c>
      <c r="CT132" s="441">
        <v>1.1952860289832167E-3</v>
      </c>
      <c r="CU132" s="441">
        <v>1.0274333485545681E-3</v>
      </c>
      <c r="CV132" s="441">
        <v>1.1299810561999403E-3</v>
      </c>
      <c r="CW132" s="441">
        <v>6.9714264468033688E-4</v>
      </c>
      <c r="CX132" s="441">
        <v>2.4075519098643015E-3</v>
      </c>
      <c r="CY132" s="441">
        <v>0</v>
      </c>
      <c r="CZ132" s="441">
        <v>6.0918405887154742E-4</v>
      </c>
      <c r="DA132" s="443">
        <v>1.2075254754824777E-3</v>
      </c>
    </row>
    <row r="133" spans="2:105" ht="20.100000000000001" customHeight="1" x14ac:dyDescent="0.4">
      <c r="B133" s="11">
        <v>78</v>
      </c>
      <c r="C133" s="8" t="s">
        <v>911</v>
      </c>
      <c r="D133" s="441">
        <v>7.0143935355349173E-5</v>
      </c>
      <c r="E133" s="441">
        <v>2.7397260273972601E-4</v>
      </c>
      <c r="F133" s="441">
        <v>2.1866076711342063E-4</v>
      </c>
      <c r="G133" s="441">
        <v>2.1866567414162092E-3</v>
      </c>
      <c r="H133" s="441">
        <v>5.0071978469049254E-4</v>
      </c>
      <c r="I133" s="441">
        <v>2.7395429640518507E-3</v>
      </c>
      <c r="J133" s="441">
        <v>0</v>
      </c>
      <c r="K133" s="441">
        <v>1.4255167498218105E-3</v>
      </c>
      <c r="L133" s="441">
        <v>3.8960195666760462E-4</v>
      </c>
      <c r="M133" s="441">
        <v>1.0480106512102919E-3</v>
      </c>
      <c r="N133" s="441">
        <v>1.3809865768104734E-4</v>
      </c>
      <c r="O133" s="441">
        <v>6.7583189570846747E-4</v>
      </c>
      <c r="P133" s="441">
        <v>2.8195284880820702E-4</v>
      </c>
      <c r="Q133" s="441">
        <v>2.1365564813966974E-4</v>
      </c>
      <c r="R133" s="441">
        <v>0</v>
      </c>
      <c r="S133" s="441">
        <v>1.0685473099321472E-3</v>
      </c>
      <c r="T133" s="441">
        <v>4.7210757961104426E-4</v>
      </c>
      <c r="U133" s="441">
        <v>9.6701407542709793E-4</v>
      </c>
      <c r="V133" s="441">
        <v>4.7750142955674897E-4</v>
      </c>
      <c r="W133" s="441">
        <v>9.9436526350679482E-4</v>
      </c>
      <c r="X133" s="441">
        <v>1.5049353025362586E-3</v>
      </c>
      <c r="Y133" s="441">
        <v>2.6840059221291961E-3</v>
      </c>
      <c r="Z133" s="441">
        <v>1.138949805446665E-4</v>
      </c>
      <c r="AA133" s="441">
        <v>6.2016785876710628E-4</v>
      </c>
      <c r="AB133" s="441">
        <v>8.5007943365199702E-4</v>
      </c>
      <c r="AC133" s="441">
        <v>1.3717421124828531E-3</v>
      </c>
      <c r="AD133" s="441">
        <v>8.6685159500693486E-4</v>
      </c>
      <c r="AE133" s="441">
        <v>6.4026342266532512E-4</v>
      </c>
      <c r="AF133" s="441">
        <v>1.1562364503540975E-3</v>
      </c>
      <c r="AG133" s="441">
        <v>8.9213645439483412E-4</v>
      </c>
      <c r="AH133" s="441">
        <v>0</v>
      </c>
      <c r="AI133" s="441">
        <v>1.7451846680934316E-4</v>
      </c>
      <c r="AJ133" s="441">
        <v>2.621094569092053E-4</v>
      </c>
      <c r="AK133" s="441">
        <v>3.0383263162463646E-4</v>
      </c>
      <c r="AL133" s="441">
        <v>3.5300979218467018E-4</v>
      </c>
      <c r="AM133" s="441">
        <v>5.4721467729258071E-4</v>
      </c>
      <c r="AN133" s="441">
        <v>6.9432805803624868E-4</v>
      </c>
      <c r="AO133" s="441">
        <v>1.2736641000405256E-3</v>
      </c>
      <c r="AP133" s="441">
        <v>8.6096991572429094E-4</v>
      </c>
      <c r="AQ133" s="441">
        <v>5.7930562321435622E-4</v>
      </c>
      <c r="AR133" s="441">
        <v>3.2908892995468699E-4</v>
      </c>
      <c r="AS133" s="441">
        <v>4.8502352088494749E-4</v>
      </c>
      <c r="AT133" s="441">
        <v>7.7886972258493119E-4</v>
      </c>
      <c r="AU133" s="441">
        <v>8.6711467591588987E-4</v>
      </c>
      <c r="AV133" s="441">
        <v>1.6397922929762231E-3</v>
      </c>
      <c r="AW133" s="441">
        <v>5.6920710661127998E-4</v>
      </c>
      <c r="AX133" s="441">
        <v>1.1514954678319407E-3</v>
      </c>
      <c r="AY133" s="441">
        <v>3.6528727234775351E-4</v>
      </c>
      <c r="AZ133" s="441">
        <v>1.6247211225634136E-4</v>
      </c>
      <c r="BA133" s="441">
        <v>3.3170034700959379E-4</v>
      </c>
      <c r="BB133" s="441">
        <v>5.775339301183945E-4</v>
      </c>
      <c r="BC133" s="441">
        <v>6.4919735599622286E-4</v>
      </c>
      <c r="BD133" s="441">
        <v>9.9569656569065894E-4</v>
      </c>
      <c r="BE133" s="441">
        <v>2.5859839668994052E-4</v>
      </c>
      <c r="BF133" s="441">
        <v>5.1610721401792624E-4</v>
      </c>
      <c r="BG133" s="441">
        <v>1.4483950358695083E-2</v>
      </c>
      <c r="BH133" s="441">
        <v>4.3731592207515704E-3</v>
      </c>
      <c r="BI133" s="441">
        <v>4.1858237039943862E-3</v>
      </c>
      <c r="BJ133" s="441">
        <v>3.0349013657056146E-4</v>
      </c>
      <c r="BK133" s="441">
        <v>7.5253677720056318E-4</v>
      </c>
      <c r="BL133" s="441">
        <v>1.7894132863936515E-3</v>
      </c>
      <c r="BM133" s="441">
        <v>3.315836640635002E-3</v>
      </c>
      <c r="BN133" s="441">
        <v>1.3262903954637553E-2</v>
      </c>
      <c r="BO133" s="441">
        <v>1.1412140104336936E-2</v>
      </c>
      <c r="BP133" s="441">
        <v>1.238286634580129E-2</v>
      </c>
      <c r="BQ133" s="441">
        <v>4.3331521335299153E-3</v>
      </c>
      <c r="BR133" s="441">
        <v>4.494127421730428E-3</v>
      </c>
      <c r="BS133" s="441">
        <v>0</v>
      </c>
      <c r="BT133" s="441">
        <v>3.1005679919812895E-3</v>
      </c>
      <c r="BU133" s="441">
        <v>2.3531709676369232E-3</v>
      </c>
      <c r="BV133" s="441">
        <v>0</v>
      </c>
      <c r="BW133" s="441">
        <v>1.0292193632795465E-2</v>
      </c>
      <c r="BX133" s="441">
        <v>2.1343146274149035E-3</v>
      </c>
      <c r="BY133" s="441">
        <v>2.772002772002772E-3</v>
      </c>
      <c r="BZ133" s="441">
        <v>1.3301500682128241E-3</v>
      </c>
      <c r="CA133" s="441">
        <v>1.9961375549749265E-3</v>
      </c>
      <c r="CB133" s="441">
        <v>3.1437817845584837E-3</v>
      </c>
      <c r="CC133" s="441">
        <v>0.17690132704309181</v>
      </c>
      <c r="CD133" s="441">
        <v>4.5854040125161054E-2</v>
      </c>
      <c r="CE133" s="441">
        <v>3.7757451790102017E-3</v>
      </c>
      <c r="CF133" s="441">
        <v>3.3355570380253503E-2</v>
      </c>
      <c r="CG133" s="441">
        <v>1.4677973749518918E-2</v>
      </c>
      <c r="CH133" s="441">
        <v>7.7579189873167942E-3</v>
      </c>
      <c r="CI133" s="441">
        <v>5.4598776987395479E-4</v>
      </c>
      <c r="CJ133" s="441">
        <v>1.2980562470849763E-2</v>
      </c>
      <c r="CK133" s="441">
        <v>1.6965541844536627E-3</v>
      </c>
      <c r="CL133" s="441">
        <v>3.9473684210526317E-3</v>
      </c>
      <c r="CM133" s="441">
        <v>9.9236691757197803E-3</v>
      </c>
      <c r="CN133" s="441">
        <v>2.0324613106471939E-3</v>
      </c>
      <c r="CO133" s="441">
        <v>1.3732025783703377E-2</v>
      </c>
      <c r="CP133" s="441">
        <v>1.0390978874115487E-3</v>
      </c>
      <c r="CQ133" s="441">
        <v>6.1566638489715412E-3</v>
      </c>
      <c r="CR133" s="441">
        <v>2.3965124742539451E-3</v>
      </c>
      <c r="CS133" s="441">
        <v>3.2900651509413029E-3</v>
      </c>
      <c r="CT133" s="441">
        <v>5.6998350307712062E-3</v>
      </c>
      <c r="CU133" s="441">
        <v>6.1953352769679301E-3</v>
      </c>
      <c r="CV133" s="441">
        <v>6.1151915982584999E-3</v>
      </c>
      <c r="CW133" s="441">
        <v>2.2494469335018869E-3</v>
      </c>
      <c r="CX133" s="441">
        <v>3.3591534552652115E-3</v>
      </c>
      <c r="CY133" s="441">
        <v>0</v>
      </c>
      <c r="CZ133" s="441">
        <v>4.939264349330507E-2</v>
      </c>
      <c r="DA133" s="443">
        <v>7.2653316754847375E-3</v>
      </c>
    </row>
    <row r="134" spans="2:105" ht="20.100000000000001" customHeight="1" x14ac:dyDescent="0.4">
      <c r="B134" s="11">
        <v>79</v>
      </c>
      <c r="C134" s="8" t="s">
        <v>912</v>
      </c>
      <c r="D134" s="441">
        <v>4.2086361213209507E-5</v>
      </c>
      <c r="E134" s="441">
        <v>1.2453300124533001E-4</v>
      </c>
      <c r="F134" s="441">
        <v>3.8587194196485995E-5</v>
      </c>
      <c r="G134" s="441">
        <v>9.3049223038987625E-5</v>
      </c>
      <c r="H134" s="441">
        <v>0</v>
      </c>
      <c r="I134" s="441">
        <v>0</v>
      </c>
      <c r="J134" s="441">
        <v>0</v>
      </c>
      <c r="K134" s="441">
        <v>4.4547398431931578E-5</v>
      </c>
      <c r="L134" s="441">
        <v>2.1644553148200257E-5</v>
      </c>
      <c r="M134" s="441">
        <v>1.0693986236839714E-5</v>
      </c>
      <c r="N134" s="441">
        <v>0</v>
      </c>
      <c r="O134" s="441">
        <v>1.7785049887064935E-5</v>
      </c>
      <c r="P134" s="441">
        <v>1.0844340338777192E-5</v>
      </c>
      <c r="Q134" s="441">
        <v>0</v>
      </c>
      <c r="R134" s="441">
        <v>0</v>
      </c>
      <c r="S134" s="441">
        <v>0</v>
      </c>
      <c r="T134" s="441">
        <v>0</v>
      </c>
      <c r="U134" s="441">
        <v>0</v>
      </c>
      <c r="V134" s="441">
        <v>5.8950793772438148E-6</v>
      </c>
      <c r="W134" s="441">
        <v>0</v>
      </c>
      <c r="X134" s="441">
        <v>2.9508535343848207E-5</v>
      </c>
      <c r="Y134" s="441">
        <v>0</v>
      </c>
      <c r="Z134" s="441">
        <v>2.0708178280848457E-5</v>
      </c>
      <c r="AA134" s="441">
        <v>0</v>
      </c>
      <c r="AB134" s="441">
        <v>0</v>
      </c>
      <c r="AC134" s="441">
        <v>0</v>
      </c>
      <c r="AD134" s="441">
        <v>0</v>
      </c>
      <c r="AE134" s="441">
        <v>1.3066600462557657E-5</v>
      </c>
      <c r="AF134" s="441">
        <v>0</v>
      </c>
      <c r="AG134" s="441">
        <v>0</v>
      </c>
      <c r="AH134" s="441">
        <v>0</v>
      </c>
      <c r="AI134" s="441">
        <v>0</v>
      </c>
      <c r="AJ134" s="441">
        <v>0</v>
      </c>
      <c r="AK134" s="441">
        <v>0</v>
      </c>
      <c r="AL134" s="441">
        <v>1.5348251834116094E-5</v>
      </c>
      <c r="AM134" s="441">
        <v>2.9848073306868042E-5</v>
      </c>
      <c r="AN134" s="441">
        <v>0</v>
      </c>
      <c r="AO134" s="441">
        <v>0</v>
      </c>
      <c r="AP134" s="441">
        <v>1.6557113763928671E-5</v>
      </c>
      <c r="AQ134" s="441">
        <v>1.3166036891235369E-5</v>
      </c>
      <c r="AR134" s="441">
        <v>0</v>
      </c>
      <c r="AS134" s="441">
        <v>5.5116309191471304E-6</v>
      </c>
      <c r="AT134" s="441">
        <v>2.2907933017203857E-5</v>
      </c>
      <c r="AU134" s="441">
        <v>0</v>
      </c>
      <c r="AV134" s="441">
        <v>0</v>
      </c>
      <c r="AW134" s="441">
        <v>2.4221579004735319E-5</v>
      </c>
      <c r="AX134" s="441">
        <v>0</v>
      </c>
      <c r="AY134" s="441">
        <v>0</v>
      </c>
      <c r="AZ134" s="441">
        <v>1.1888203335829857E-5</v>
      </c>
      <c r="BA134" s="441">
        <v>0</v>
      </c>
      <c r="BB134" s="441">
        <v>0</v>
      </c>
      <c r="BC134" s="441">
        <v>0</v>
      </c>
      <c r="BD134" s="441">
        <v>0</v>
      </c>
      <c r="BE134" s="441">
        <v>6.464959917248513E-5</v>
      </c>
      <c r="BF134" s="441">
        <v>8.8331308022627958E-5</v>
      </c>
      <c r="BG134" s="441">
        <v>8.3782793108865263E-5</v>
      </c>
      <c r="BH134" s="441">
        <v>5.9614633973244387E-5</v>
      </c>
      <c r="BI134" s="441">
        <v>8.8383101857989569E-5</v>
      </c>
      <c r="BJ134" s="441">
        <v>0</v>
      </c>
      <c r="BK134" s="441">
        <v>0</v>
      </c>
      <c r="BL134" s="441">
        <v>9.7250722086611501E-6</v>
      </c>
      <c r="BM134" s="441">
        <v>2.0483932915119703E-4</v>
      </c>
      <c r="BN134" s="441">
        <v>1.2207920936402198E-4</v>
      </c>
      <c r="BO134" s="441">
        <v>5.1454777351609944E-4</v>
      </c>
      <c r="BP134" s="441">
        <v>3.0864340779452237E-4</v>
      </c>
      <c r="BQ134" s="441">
        <v>1.3296676222023207E-4</v>
      </c>
      <c r="BR134" s="441">
        <v>8.4972997469692969E-5</v>
      </c>
      <c r="BS134" s="441">
        <v>0</v>
      </c>
      <c r="BT134" s="441">
        <v>1.7373872368860676E-4</v>
      </c>
      <c r="BU134" s="441">
        <v>2.3252677545819401E-5</v>
      </c>
      <c r="BV134" s="441">
        <v>0</v>
      </c>
      <c r="BW134" s="441">
        <v>8.7221979938944616E-5</v>
      </c>
      <c r="BX134" s="441">
        <v>3.6798528058877646E-5</v>
      </c>
      <c r="BY134" s="441">
        <v>0</v>
      </c>
      <c r="BZ134" s="441">
        <v>0</v>
      </c>
      <c r="CA134" s="441">
        <v>4.8686281828656748E-4</v>
      </c>
      <c r="CB134" s="441">
        <v>9.246417013407305E-5</v>
      </c>
      <c r="CC134" s="441">
        <v>6.6391208241882703E-5</v>
      </c>
      <c r="CD134" s="441">
        <v>4.9201638137309038E-2</v>
      </c>
      <c r="CE134" s="441">
        <v>1.9296823742811934E-5</v>
      </c>
      <c r="CF134" s="441">
        <v>0.1847898599066044</v>
      </c>
      <c r="CG134" s="441">
        <v>1.2740375044790382E-3</v>
      </c>
      <c r="CH134" s="441">
        <v>6.9064521062212335E-6</v>
      </c>
      <c r="CI134" s="441">
        <v>9.359790340696369E-5</v>
      </c>
      <c r="CJ134" s="441">
        <v>4.845753605543542E-5</v>
      </c>
      <c r="CK134" s="441">
        <v>9.3880468704945761E-5</v>
      </c>
      <c r="CL134" s="441">
        <v>1.5350877192982457E-4</v>
      </c>
      <c r="CM134" s="441">
        <v>1.7874520863537963E-4</v>
      </c>
      <c r="CN134" s="441">
        <v>1.9163206643244969E-4</v>
      </c>
      <c r="CO134" s="441">
        <v>4.1320037463500635E-4</v>
      </c>
      <c r="CP134" s="441">
        <v>1.4269301975017746E-4</v>
      </c>
      <c r="CQ134" s="441">
        <v>0.30311355311355309</v>
      </c>
      <c r="CR134" s="441">
        <v>1.3163396466015208E-4</v>
      </c>
      <c r="CS134" s="441">
        <v>7.396270494364169E-5</v>
      </c>
      <c r="CT134" s="441">
        <v>1.4224891584593653E-3</v>
      </c>
      <c r="CU134" s="441">
        <v>6.0372686079595353E-3</v>
      </c>
      <c r="CV134" s="441">
        <v>7.4999723043858773E-3</v>
      </c>
      <c r="CW134" s="441">
        <v>1.570894759346359E-3</v>
      </c>
      <c r="CX134" s="441">
        <v>9.5160154540090974E-5</v>
      </c>
      <c r="CY134" s="441">
        <v>0</v>
      </c>
      <c r="CZ134" s="441">
        <v>6.0918405887154742E-4</v>
      </c>
      <c r="DA134" s="443">
        <v>1.9249135331831182E-3</v>
      </c>
    </row>
    <row r="135" spans="2:105" ht="20.100000000000001" customHeight="1" x14ac:dyDescent="0.4">
      <c r="B135" s="11">
        <v>80</v>
      </c>
      <c r="C135" s="8" t="s">
        <v>360</v>
      </c>
      <c r="D135" s="441">
        <v>7.0143935355349181E-4</v>
      </c>
      <c r="E135" s="441">
        <v>2.6899128268991282E-3</v>
      </c>
      <c r="F135" s="441">
        <v>2.7654155840814961E-3</v>
      </c>
      <c r="G135" s="441">
        <v>4.5128873173909002E-3</v>
      </c>
      <c r="H135" s="441">
        <v>6.2589973086311568E-5</v>
      </c>
      <c r="I135" s="441">
        <v>1.403180542563143E-3</v>
      </c>
      <c r="J135" s="441">
        <v>0</v>
      </c>
      <c r="K135" s="441">
        <v>5.3456878118317893E-4</v>
      </c>
      <c r="L135" s="441">
        <v>2.1103439319495247E-3</v>
      </c>
      <c r="M135" s="441">
        <v>1.6040979355259569E-3</v>
      </c>
      <c r="N135" s="441">
        <v>5.9382422802850359E-4</v>
      </c>
      <c r="O135" s="441">
        <v>2.5299233464349869E-3</v>
      </c>
      <c r="P135" s="441">
        <v>4.7064437070293017E-3</v>
      </c>
      <c r="Q135" s="441">
        <v>2.5638677776760369E-3</v>
      </c>
      <c r="R135" s="441">
        <v>0</v>
      </c>
      <c r="S135" s="441">
        <v>2.0302398888710797E-3</v>
      </c>
      <c r="T135" s="441">
        <v>1.9645767022524099E-3</v>
      </c>
      <c r="U135" s="441">
        <v>4.4590093478027292E-3</v>
      </c>
      <c r="V135" s="441">
        <v>4.2857227072562532E-3</v>
      </c>
      <c r="W135" s="441">
        <v>3.1488233344381836E-3</v>
      </c>
      <c r="X135" s="441">
        <v>3.6885669179810262E-3</v>
      </c>
      <c r="Y135" s="441">
        <v>5.0476627503268428E-3</v>
      </c>
      <c r="Z135" s="441">
        <v>3.6860557339910249E-4</v>
      </c>
      <c r="AA135" s="441">
        <v>3.7072256446300353E-3</v>
      </c>
      <c r="AB135" s="441">
        <v>5.9644917639845038E-3</v>
      </c>
      <c r="AC135" s="441">
        <v>6.8587105624142656E-4</v>
      </c>
      <c r="AD135" s="441">
        <v>3.9875173370319001E-3</v>
      </c>
      <c r="AE135" s="441">
        <v>2.5349204897361852E-3</v>
      </c>
      <c r="AF135" s="441">
        <v>8.5995085995085995E-3</v>
      </c>
      <c r="AG135" s="441">
        <v>5.0554399082373934E-3</v>
      </c>
      <c r="AH135" s="441">
        <v>0</v>
      </c>
      <c r="AI135" s="441">
        <v>8.8177751651036544E-4</v>
      </c>
      <c r="AJ135" s="441">
        <v>4.3510169846928074E-3</v>
      </c>
      <c r="AK135" s="441">
        <v>3.5591822561743132E-3</v>
      </c>
      <c r="AL135" s="441">
        <v>2.9775608558185221E-3</v>
      </c>
      <c r="AM135" s="441">
        <v>3.4424777880587808E-3</v>
      </c>
      <c r="AN135" s="441">
        <v>3.7110637584696054E-3</v>
      </c>
      <c r="AO135" s="441">
        <v>2.7789034909975105E-3</v>
      </c>
      <c r="AP135" s="441">
        <v>1.0087421560673543E-2</v>
      </c>
      <c r="AQ135" s="441">
        <v>1.8695772385554225E-3</v>
      </c>
      <c r="AR135" s="441">
        <v>5.5691972761562417E-3</v>
      </c>
      <c r="AS135" s="441">
        <v>8.6697954358184361E-3</v>
      </c>
      <c r="AT135" s="441">
        <v>1.0995807848257851E-2</v>
      </c>
      <c r="AU135" s="441">
        <v>2.8181226967266423E-3</v>
      </c>
      <c r="AV135" s="441">
        <v>1.7400018219914368E-2</v>
      </c>
      <c r="AW135" s="441">
        <v>5.679960276610432E-3</v>
      </c>
      <c r="AX135" s="441">
        <v>1.2061176887419174E-2</v>
      </c>
      <c r="AY135" s="441">
        <v>2.8127119970777017E-2</v>
      </c>
      <c r="AZ135" s="441">
        <v>1.7594540937028186E-3</v>
      </c>
      <c r="BA135" s="441">
        <v>1.7563108117302851E-3</v>
      </c>
      <c r="BB135" s="441">
        <v>2.2138800654538456E-3</v>
      </c>
      <c r="BC135" s="441">
        <v>1.7115203021718602E-3</v>
      </c>
      <c r="BD135" s="441">
        <v>5.2485022360982195E-3</v>
      </c>
      <c r="BE135" s="441">
        <v>6.464959917248513E-5</v>
      </c>
      <c r="BF135" s="441">
        <v>1.7956493045171368E-3</v>
      </c>
      <c r="BG135" s="441">
        <v>1.9741320626276379E-3</v>
      </c>
      <c r="BH135" s="441">
        <v>2.8458890741989286E-3</v>
      </c>
      <c r="BI135" s="441">
        <v>4.4969322225345094E-3</v>
      </c>
      <c r="BJ135" s="441">
        <v>1.027992122170923E-2</v>
      </c>
      <c r="BK135" s="441">
        <v>8.2779045492061953E-3</v>
      </c>
      <c r="BL135" s="441">
        <v>3.3337547531290417E-2</v>
      </c>
      <c r="BM135" s="441">
        <v>3.9815644603763923E-3</v>
      </c>
      <c r="BN135" s="441">
        <v>1.3845968835182135E-2</v>
      </c>
      <c r="BO135" s="441">
        <v>2.0911129426607299E-2</v>
      </c>
      <c r="BP135" s="441">
        <v>3.8139506820323126E-2</v>
      </c>
      <c r="BQ135" s="441">
        <v>3.6448535996840086E-3</v>
      </c>
      <c r="BR135" s="441">
        <v>2.6105593111522339E-3</v>
      </c>
      <c r="BS135" s="441">
        <v>0</v>
      </c>
      <c r="BT135" s="441">
        <v>9.4888072168392912E-4</v>
      </c>
      <c r="BU135" s="441">
        <v>3.7762348334410708E-3</v>
      </c>
      <c r="BV135" s="441">
        <v>0</v>
      </c>
      <c r="BW135" s="441">
        <v>3.9467945922372436E-3</v>
      </c>
      <c r="BX135" s="441">
        <v>5.8877644894204228E-3</v>
      </c>
      <c r="BY135" s="441">
        <v>4.1580041580041582E-3</v>
      </c>
      <c r="BZ135" s="441">
        <v>9.4133697135061391E-3</v>
      </c>
      <c r="CA135" s="441">
        <v>2.1008130609065385E-2</v>
      </c>
      <c r="CB135" s="441">
        <v>3.1900138696255203E-3</v>
      </c>
      <c r="CC135" s="441">
        <v>2.7396136812753359E-2</v>
      </c>
      <c r="CD135" s="441">
        <v>7.6385054297809681E-3</v>
      </c>
      <c r="CE135" s="441">
        <v>2.6391622605585786E-2</v>
      </c>
      <c r="CF135" s="441">
        <v>6.8651828491721759E-2</v>
      </c>
      <c r="CG135" s="441">
        <v>2.611776884182028E-2</v>
      </c>
      <c r="CH135" s="441">
        <v>1.6365331583698801E-2</v>
      </c>
      <c r="CI135" s="441">
        <v>2.5154436540621491E-3</v>
      </c>
      <c r="CJ135" s="441">
        <v>2.8968520773139987E-2</v>
      </c>
      <c r="CK135" s="441">
        <v>5.8889876869059549E-3</v>
      </c>
      <c r="CL135" s="441">
        <v>2.0482456140350876E-2</v>
      </c>
      <c r="CM135" s="441">
        <v>1.1704501069161155E-2</v>
      </c>
      <c r="CN135" s="441">
        <v>9.8138846142678776E-4</v>
      </c>
      <c r="CO135" s="441">
        <v>3.4819018235909868E-2</v>
      </c>
      <c r="CP135" s="441">
        <v>1.046049598630147E-2</v>
      </c>
      <c r="CQ135" s="441">
        <v>7.664130741053818E-3</v>
      </c>
      <c r="CR135" s="441">
        <v>1.9861242314899415E-3</v>
      </c>
      <c r="CS135" s="441">
        <v>1.5134299694329993E-2</v>
      </c>
      <c r="CT135" s="441">
        <v>1.3454376623761496E-2</v>
      </c>
      <c r="CU135" s="441">
        <v>1.8375250272225929E-3</v>
      </c>
      <c r="CV135" s="441">
        <v>2.4372140427841846E-4</v>
      </c>
      <c r="CW135" s="441">
        <v>6.3858266252718853E-3</v>
      </c>
      <c r="CX135" s="441">
        <v>7.3749119768570506E-3</v>
      </c>
      <c r="CY135" s="441">
        <v>0</v>
      </c>
      <c r="CZ135" s="441">
        <v>4.0693495132619372E-3</v>
      </c>
      <c r="DA135" s="443">
        <v>8.8105011267258729E-3</v>
      </c>
    </row>
    <row r="136" spans="2:105" ht="20.100000000000001" customHeight="1" x14ac:dyDescent="0.4">
      <c r="B136" s="11">
        <v>81</v>
      </c>
      <c r="C136" s="8" t="s">
        <v>361</v>
      </c>
      <c r="D136" s="441">
        <v>1.4028787071069835E-5</v>
      </c>
      <c r="E136" s="441">
        <v>2.4906600249066003E-5</v>
      </c>
      <c r="F136" s="441">
        <v>5.1449592261981322E-5</v>
      </c>
      <c r="G136" s="441">
        <v>3.721968921559505E-4</v>
      </c>
      <c r="H136" s="441">
        <v>0</v>
      </c>
      <c r="I136" s="441">
        <v>1.0690899371909662E-4</v>
      </c>
      <c r="J136" s="441">
        <v>0</v>
      </c>
      <c r="K136" s="441">
        <v>2.6728439059158947E-4</v>
      </c>
      <c r="L136" s="441">
        <v>6.6015887102010781E-4</v>
      </c>
      <c r="M136" s="441">
        <v>9.6245876131557424E-5</v>
      </c>
      <c r="N136" s="441">
        <v>5.5239463072418936E-5</v>
      </c>
      <c r="O136" s="441">
        <v>3.6903978515659739E-4</v>
      </c>
      <c r="P136" s="441">
        <v>2.0604246643676666E-4</v>
      </c>
      <c r="Q136" s="441">
        <v>1.8313341269114551E-4</v>
      </c>
      <c r="R136" s="441">
        <v>0</v>
      </c>
      <c r="S136" s="441">
        <v>5.342736549660736E-5</v>
      </c>
      <c r="T136" s="441">
        <v>1.0660493733152613E-4</v>
      </c>
      <c r="U136" s="441">
        <v>5.3723004190394329E-5</v>
      </c>
      <c r="V136" s="441">
        <v>2.7058414341549109E-3</v>
      </c>
      <c r="W136" s="441">
        <v>4.9718263175339741E-4</v>
      </c>
      <c r="X136" s="441">
        <v>1.0327987370346873E-4</v>
      </c>
      <c r="Y136" s="441">
        <v>9.3507303093533277E-4</v>
      </c>
      <c r="Z136" s="441">
        <v>9.1115984435733205E-5</v>
      </c>
      <c r="AA136" s="441">
        <v>3.7210071526026377E-4</v>
      </c>
      <c r="AB136" s="441">
        <v>2.6477883998996627E-4</v>
      </c>
      <c r="AC136" s="441">
        <v>0</v>
      </c>
      <c r="AD136" s="441">
        <v>1.7337031900138697E-4</v>
      </c>
      <c r="AE136" s="441">
        <v>1.5679920555069187E-4</v>
      </c>
      <c r="AF136" s="441">
        <v>7.2264778147131093E-5</v>
      </c>
      <c r="AG136" s="441">
        <v>5.5227494795870682E-4</v>
      </c>
      <c r="AH136" s="441">
        <v>0</v>
      </c>
      <c r="AI136" s="441">
        <v>5.6948131274627771E-4</v>
      </c>
      <c r="AJ136" s="441">
        <v>3.6695323967288738E-4</v>
      </c>
      <c r="AK136" s="441">
        <v>8.6809323321324712E-5</v>
      </c>
      <c r="AL136" s="441">
        <v>4.1440279952113454E-4</v>
      </c>
      <c r="AM136" s="441">
        <v>1.6913908207225224E-4</v>
      </c>
      <c r="AN136" s="441">
        <v>1.3407714224148251E-3</v>
      </c>
      <c r="AO136" s="441">
        <v>1.7368146818734441E-4</v>
      </c>
      <c r="AP136" s="441">
        <v>1.2417835322946504E-4</v>
      </c>
      <c r="AQ136" s="441">
        <v>5.7930562321435622E-4</v>
      </c>
      <c r="AR136" s="441">
        <v>9.1132319064374852E-4</v>
      </c>
      <c r="AS136" s="441">
        <v>6.2557010932319925E-4</v>
      </c>
      <c r="AT136" s="441">
        <v>4.1234279430966942E-4</v>
      </c>
      <c r="AU136" s="441">
        <v>0</v>
      </c>
      <c r="AV136" s="441">
        <v>2.095290152136285E-3</v>
      </c>
      <c r="AW136" s="441">
        <v>7.2664737014205952E-5</v>
      </c>
      <c r="AX136" s="441">
        <v>6.2889367858513685E-3</v>
      </c>
      <c r="AY136" s="441">
        <v>1.5655168814903721E-4</v>
      </c>
      <c r="AZ136" s="441">
        <v>2.7342867672408669E-4</v>
      </c>
      <c r="BA136" s="441">
        <v>2.0412329046744235E-4</v>
      </c>
      <c r="BB136" s="441">
        <v>1.6363461353354509E-3</v>
      </c>
      <c r="BC136" s="441">
        <v>1.1803588290840416E-4</v>
      </c>
      <c r="BD136" s="441">
        <v>2.3626698168930892E-4</v>
      </c>
      <c r="BE136" s="441">
        <v>6.464959917248513E-5</v>
      </c>
      <c r="BF136" s="441">
        <v>1.1609257625831103E-4</v>
      </c>
      <c r="BG136" s="441">
        <v>3.3774938472011312E-4</v>
      </c>
      <c r="BH136" s="441">
        <v>1.9871544657748129E-5</v>
      </c>
      <c r="BI136" s="441">
        <v>1.7676620371597912E-5</v>
      </c>
      <c r="BJ136" s="441">
        <v>1.2914473896619636E-5</v>
      </c>
      <c r="BK136" s="441">
        <v>4.8550759819391176E-5</v>
      </c>
      <c r="BL136" s="441">
        <v>2.3340173300786759E-4</v>
      </c>
      <c r="BM136" s="441">
        <v>2.8165407758289594E-4</v>
      </c>
      <c r="BN136" s="441">
        <v>2.5973718350509453E-3</v>
      </c>
      <c r="BO136" s="441">
        <v>7.4442515689678197E-3</v>
      </c>
      <c r="BP136" s="441">
        <v>3.2488779767844461E-3</v>
      </c>
      <c r="BQ136" s="441">
        <v>1.7989620770972575E-4</v>
      </c>
      <c r="BR136" s="441">
        <v>1.1660183541674534E-3</v>
      </c>
      <c r="BS136" s="441">
        <v>0</v>
      </c>
      <c r="BT136" s="441">
        <v>9.3551620447711325E-4</v>
      </c>
      <c r="BU136" s="441">
        <v>1.0370694185435454E-3</v>
      </c>
      <c r="BV136" s="441">
        <v>0</v>
      </c>
      <c r="BW136" s="441">
        <v>6.1055385957261231E-4</v>
      </c>
      <c r="BX136" s="441">
        <v>2.9438822447102117E-4</v>
      </c>
      <c r="BY136" s="441">
        <v>1.386001386001386E-3</v>
      </c>
      <c r="BZ136" s="441">
        <v>7.844474761255116E-4</v>
      </c>
      <c r="CA136" s="441">
        <v>1.0305262987065679E-3</v>
      </c>
      <c r="CB136" s="441">
        <v>1.5718908922792419E-3</v>
      </c>
      <c r="CC136" s="441">
        <v>1.7312483890368588E-2</v>
      </c>
      <c r="CD136" s="441">
        <v>1.1216178906681392E-2</v>
      </c>
      <c r="CE136" s="441">
        <v>1.1250048242059357E-2</v>
      </c>
      <c r="CF136" s="441">
        <v>0.11589544544848081</v>
      </c>
      <c r="CG136" s="441">
        <v>6.9010364825947898E-3</v>
      </c>
      <c r="CH136" s="441">
        <v>6.1072769339299193E-4</v>
      </c>
      <c r="CI136" s="441">
        <v>9.9447772369898912E-5</v>
      </c>
      <c r="CJ136" s="441">
        <v>1.0963517532542263E-3</v>
      </c>
      <c r="CK136" s="441">
        <v>4.2916785693689492E-5</v>
      </c>
      <c r="CL136" s="441">
        <v>2.4122807017543861E-4</v>
      </c>
      <c r="CM136" s="441">
        <v>8.6724527152721228E-4</v>
      </c>
      <c r="CN136" s="441">
        <v>4.6456258529078716E-5</v>
      </c>
      <c r="CO136" s="441">
        <v>6.4734725359484331E-4</v>
      </c>
      <c r="CP136" s="441">
        <v>6.9517112185983891E-4</v>
      </c>
      <c r="CQ136" s="441">
        <v>4.3758805297266834E-2</v>
      </c>
      <c r="CR136" s="441">
        <v>2.2455205736143591E-3</v>
      </c>
      <c r="CS136" s="441">
        <v>8.5401419828891115E-3</v>
      </c>
      <c r="CT136" s="441">
        <v>4.3464946508480601E-4</v>
      </c>
      <c r="CU136" s="441">
        <v>2.2392778109522638E-4</v>
      </c>
      <c r="CV136" s="441">
        <v>4.8744280855683692E-4</v>
      </c>
      <c r="CW136" s="441">
        <v>1.4686471714599096E-3</v>
      </c>
      <c r="CX136" s="441">
        <v>6.4708905087261862E-4</v>
      </c>
      <c r="CY136" s="441">
        <v>0</v>
      </c>
      <c r="CZ136" s="441">
        <v>1.502247889177236E-2</v>
      </c>
      <c r="DA136" s="443">
        <v>2.0902224948455474E-3</v>
      </c>
    </row>
    <row r="137" spans="2:105" ht="20.100000000000001" customHeight="1" x14ac:dyDescent="0.4">
      <c r="B137" s="11">
        <v>82</v>
      </c>
      <c r="C137" s="8" t="s">
        <v>913</v>
      </c>
      <c r="D137" s="441">
        <v>5.1906512162958388E-4</v>
      </c>
      <c r="E137" s="441">
        <v>3.4869240348692405E-4</v>
      </c>
      <c r="F137" s="441">
        <v>2.9583515550639264E-4</v>
      </c>
      <c r="G137" s="441">
        <v>2.977575137247604E-3</v>
      </c>
      <c r="H137" s="441">
        <v>9.3884959629467364E-4</v>
      </c>
      <c r="I137" s="441">
        <v>1.1492716824802887E-3</v>
      </c>
      <c r="J137" s="441">
        <v>0</v>
      </c>
      <c r="K137" s="441">
        <v>1.6037063435495368E-3</v>
      </c>
      <c r="L137" s="441">
        <v>9.3071578537261095E-4</v>
      </c>
      <c r="M137" s="441">
        <v>1.6254859079996365E-3</v>
      </c>
      <c r="N137" s="441">
        <v>1.242887919129426E-4</v>
      </c>
      <c r="O137" s="441">
        <v>1.8318601383676882E-3</v>
      </c>
      <c r="P137" s="441">
        <v>9.3261326913483854E-4</v>
      </c>
      <c r="Q137" s="441">
        <v>8.2410035711015473E-4</v>
      </c>
      <c r="R137" s="441">
        <v>0</v>
      </c>
      <c r="S137" s="441">
        <v>2.8316503713201901E-3</v>
      </c>
      <c r="T137" s="441">
        <v>1.1421957571234943E-3</v>
      </c>
      <c r="U137" s="441">
        <v>2.5249811969485334E-3</v>
      </c>
      <c r="V137" s="441">
        <v>4.3623587391604227E-4</v>
      </c>
      <c r="W137" s="441">
        <v>1.436305380620926E-3</v>
      </c>
      <c r="X137" s="441">
        <v>2.0360889387255263E-3</v>
      </c>
      <c r="Y137" s="441">
        <v>1.2207897903877955E-3</v>
      </c>
      <c r="Z137" s="441">
        <v>1.5738215493444827E-4</v>
      </c>
      <c r="AA137" s="441">
        <v>7.1663841457532287E-4</v>
      </c>
      <c r="AB137" s="441">
        <v>1.5329301262576994E-3</v>
      </c>
      <c r="AC137" s="441">
        <v>2.05761316872428E-3</v>
      </c>
      <c r="AD137" s="441">
        <v>5.2011095700416087E-4</v>
      </c>
      <c r="AE137" s="441">
        <v>5.3573061896486395E-4</v>
      </c>
      <c r="AF137" s="441">
        <v>2.3847376788553257E-3</v>
      </c>
      <c r="AG137" s="441">
        <v>1.9542036620077319E-3</v>
      </c>
      <c r="AH137" s="441">
        <v>0</v>
      </c>
      <c r="AI137" s="441">
        <v>1.837036492729928E-4</v>
      </c>
      <c r="AJ137" s="441">
        <v>5.7664080520025164E-4</v>
      </c>
      <c r="AK137" s="441">
        <v>3.0383263162463646E-4</v>
      </c>
      <c r="AL137" s="441">
        <v>9.3624336188108176E-4</v>
      </c>
      <c r="AM137" s="441">
        <v>1.0844799968162055E-3</v>
      </c>
      <c r="AN137" s="441">
        <v>1.5562525438743507E-3</v>
      </c>
      <c r="AO137" s="441">
        <v>8.6840734093672207E-4</v>
      </c>
      <c r="AP137" s="441">
        <v>1.1010480653012567E-3</v>
      </c>
      <c r="AQ137" s="441">
        <v>1.2244414308848893E-3</v>
      </c>
      <c r="AR137" s="441">
        <v>1.3416702528921854E-3</v>
      </c>
      <c r="AS137" s="441">
        <v>1.9428498989993634E-3</v>
      </c>
      <c r="AT137" s="441">
        <v>1.6493711772386777E-3</v>
      </c>
      <c r="AU137" s="441">
        <v>1.3006720138738349E-3</v>
      </c>
      <c r="AV137" s="441">
        <v>1.4575931493121983E-3</v>
      </c>
      <c r="AW137" s="441">
        <v>1.1868573712320307E-3</v>
      </c>
      <c r="AX137" s="441">
        <v>1.9339218754613364E-3</v>
      </c>
      <c r="AY137" s="441">
        <v>2.2439075301362E-3</v>
      </c>
      <c r="AZ137" s="441">
        <v>3.4475789673906582E-4</v>
      </c>
      <c r="BA137" s="441">
        <v>3.8273116962645435E-4</v>
      </c>
      <c r="BB137" s="441">
        <v>2.1176244104341132E-3</v>
      </c>
      <c r="BC137" s="441">
        <v>2.891879131255902E-3</v>
      </c>
      <c r="BD137" s="441">
        <v>2.075774196270357E-3</v>
      </c>
      <c r="BE137" s="441">
        <v>1.2929919834497026E-3</v>
      </c>
      <c r="BF137" s="441">
        <v>1.9268843907221842E-3</v>
      </c>
      <c r="BG137" s="441">
        <v>1.7568204430015186E-3</v>
      </c>
      <c r="BH137" s="441">
        <v>1.8650864057343601E-3</v>
      </c>
      <c r="BI137" s="441">
        <v>1.6757436112274822E-3</v>
      </c>
      <c r="BJ137" s="441">
        <v>3.0349013657056146E-4</v>
      </c>
      <c r="BK137" s="441">
        <v>2.4275379909695585E-4</v>
      </c>
      <c r="BL137" s="441">
        <v>1.6240870588464119E-3</v>
      </c>
      <c r="BM137" s="441">
        <v>1.869158878504673E-3</v>
      </c>
      <c r="BN137" s="441">
        <v>2.3131277057854612E-3</v>
      </c>
      <c r="BO137" s="441">
        <v>2.8973528991946811E-3</v>
      </c>
      <c r="BP137" s="441">
        <v>3.6689114866401496E-3</v>
      </c>
      <c r="BQ137" s="441">
        <v>1.1732361372373417E-3</v>
      </c>
      <c r="BR137" s="441">
        <v>7.4587408890063826E-4</v>
      </c>
      <c r="BS137" s="441">
        <v>0</v>
      </c>
      <c r="BT137" s="441">
        <v>1.964584029401938E-3</v>
      </c>
      <c r="BU137" s="441">
        <v>2.7949718410074922E-3</v>
      </c>
      <c r="BV137" s="441">
        <v>0</v>
      </c>
      <c r="BW137" s="441">
        <v>9.5944177932839078E-4</v>
      </c>
      <c r="BX137" s="441">
        <v>1.7295308187672493E-3</v>
      </c>
      <c r="BY137" s="441">
        <v>3.4650034650034649E-3</v>
      </c>
      <c r="BZ137" s="441">
        <v>3.0354706684856754E-3</v>
      </c>
      <c r="CA137" s="441">
        <v>2.1178532595465685E-3</v>
      </c>
      <c r="CB137" s="441">
        <v>7.7207582061950995E-3</v>
      </c>
      <c r="CC137" s="441">
        <v>9.931343679947512E-3</v>
      </c>
      <c r="CD137" s="441">
        <v>0.22726854408245906</v>
      </c>
      <c r="CE137" s="441">
        <v>1.0053645170005017E-2</v>
      </c>
      <c r="CF137" s="441">
        <v>6.9137000424525441E-3</v>
      </c>
      <c r="CG137" s="441">
        <v>5.993284760653475E-2</v>
      </c>
      <c r="CH137" s="441">
        <v>6.0974105737781744E-3</v>
      </c>
      <c r="CI137" s="441">
        <v>3.7029670535380006E-3</v>
      </c>
      <c r="CJ137" s="441">
        <v>1.311987788700914E-2</v>
      </c>
      <c r="CK137" s="441">
        <v>2.4368687376698063E-3</v>
      </c>
      <c r="CL137" s="441">
        <v>9.4298245614035084E-4</v>
      </c>
      <c r="CM137" s="441">
        <v>8.9372604317689824E-3</v>
      </c>
      <c r="CN137" s="441">
        <v>2.2124793124473738E-3</v>
      </c>
      <c r="CO137" s="441">
        <v>2.3800341578976366E-2</v>
      </c>
      <c r="CP137" s="441">
        <v>1.9977022765024842E-3</v>
      </c>
      <c r="CQ137" s="441">
        <v>0.18509439278670048</v>
      </c>
      <c r="CR137" s="441">
        <v>5.0717792266117417E-4</v>
      </c>
      <c r="CS137" s="441">
        <v>5.2296733271357688E-3</v>
      </c>
      <c r="CT137" s="441">
        <v>4.4255218263180253E-3</v>
      </c>
      <c r="CU137" s="441">
        <v>2.1448768836278059E-3</v>
      </c>
      <c r="CV137" s="441">
        <v>6.0376438787153666E-3</v>
      </c>
      <c r="CW137" s="441">
        <v>2.057035563570114E-2</v>
      </c>
      <c r="CX137" s="441">
        <v>4.1014026606779209E-3</v>
      </c>
      <c r="CY137" s="441">
        <v>0</v>
      </c>
      <c r="CZ137" s="441">
        <v>6.4573510240384033E-3</v>
      </c>
      <c r="DA137" s="443">
        <v>4.9168314931727283E-3</v>
      </c>
    </row>
    <row r="138" spans="2:105" ht="20.100000000000001" customHeight="1" x14ac:dyDescent="0.4">
      <c r="B138" s="11">
        <v>83</v>
      </c>
      <c r="C138" s="8" t="s">
        <v>29</v>
      </c>
      <c r="D138" s="441">
        <v>0</v>
      </c>
      <c r="E138" s="441">
        <v>0</v>
      </c>
      <c r="F138" s="441">
        <v>0</v>
      </c>
      <c r="G138" s="441">
        <v>0</v>
      </c>
      <c r="H138" s="441">
        <v>0</v>
      </c>
      <c r="I138" s="441">
        <v>0</v>
      </c>
      <c r="J138" s="441">
        <v>0</v>
      </c>
      <c r="K138" s="441">
        <v>0</v>
      </c>
      <c r="L138" s="441">
        <v>0</v>
      </c>
      <c r="M138" s="441">
        <v>0</v>
      </c>
      <c r="N138" s="441">
        <v>0</v>
      </c>
      <c r="O138" s="441">
        <v>0</v>
      </c>
      <c r="P138" s="441">
        <v>0</v>
      </c>
      <c r="Q138" s="441">
        <v>0</v>
      </c>
      <c r="R138" s="441">
        <v>0</v>
      </c>
      <c r="S138" s="441">
        <v>0</v>
      </c>
      <c r="T138" s="441">
        <v>0</v>
      </c>
      <c r="U138" s="441">
        <v>0</v>
      </c>
      <c r="V138" s="441">
        <v>0</v>
      </c>
      <c r="W138" s="441">
        <v>0</v>
      </c>
      <c r="X138" s="441">
        <v>0</v>
      </c>
      <c r="Y138" s="441">
        <v>0</v>
      </c>
      <c r="Z138" s="441">
        <v>0</v>
      </c>
      <c r="AA138" s="441">
        <v>0</v>
      </c>
      <c r="AB138" s="441">
        <v>0</v>
      </c>
      <c r="AC138" s="441">
        <v>0</v>
      </c>
      <c r="AD138" s="441">
        <v>0</v>
      </c>
      <c r="AE138" s="441">
        <v>0</v>
      </c>
      <c r="AF138" s="441">
        <v>0</v>
      </c>
      <c r="AG138" s="441">
        <v>0</v>
      </c>
      <c r="AH138" s="441">
        <v>0</v>
      </c>
      <c r="AI138" s="441">
        <v>0</v>
      </c>
      <c r="AJ138" s="441">
        <v>0</v>
      </c>
      <c r="AK138" s="441">
        <v>0</v>
      </c>
      <c r="AL138" s="441">
        <v>0</v>
      </c>
      <c r="AM138" s="441">
        <v>0</v>
      </c>
      <c r="AN138" s="441">
        <v>0</v>
      </c>
      <c r="AO138" s="441">
        <v>0</v>
      </c>
      <c r="AP138" s="441">
        <v>0</v>
      </c>
      <c r="AQ138" s="441">
        <v>0</v>
      </c>
      <c r="AR138" s="441">
        <v>0</v>
      </c>
      <c r="AS138" s="441">
        <v>0</v>
      </c>
      <c r="AT138" s="441">
        <v>0</v>
      </c>
      <c r="AU138" s="441">
        <v>0</v>
      </c>
      <c r="AV138" s="441">
        <v>0</v>
      </c>
      <c r="AW138" s="441">
        <v>0</v>
      </c>
      <c r="AX138" s="441">
        <v>0</v>
      </c>
      <c r="AY138" s="441">
        <v>0</v>
      </c>
      <c r="AZ138" s="441">
        <v>0</v>
      </c>
      <c r="BA138" s="441">
        <v>0</v>
      </c>
      <c r="BB138" s="441">
        <v>0</v>
      </c>
      <c r="BC138" s="441">
        <v>0</v>
      </c>
      <c r="BD138" s="441">
        <v>0</v>
      </c>
      <c r="BE138" s="441">
        <v>0</v>
      </c>
      <c r="BF138" s="441">
        <v>0</v>
      </c>
      <c r="BG138" s="441">
        <v>0</v>
      </c>
      <c r="BH138" s="441">
        <v>0</v>
      </c>
      <c r="BI138" s="441">
        <v>0</v>
      </c>
      <c r="BJ138" s="441">
        <v>0</v>
      </c>
      <c r="BK138" s="441">
        <v>0</v>
      </c>
      <c r="BL138" s="441">
        <v>0</v>
      </c>
      <c r="BM138" s="441">
        <v>0</v>
      </c>
      <c r="BN138" s="441">
        <v>0</v>
      </c>
      <c r="BO138" s="441">
        <v>0</v>
      </c>
      <c r="BP138" s="441">
        <v>0</v>
      </c>
      <c r="BQ138" s="441">
        <v>0</v>
      </c>
      <c r="BR138" s="441">
        <v>0</v>
      </c>
      <c r="BS138" s="441">
        <v>0</v>
      </c>
      <c r="BT138" s="441">
        <v>0</v>
      </c>
      <c r="BU138" s="441">
        <v>0</v>
      </c>
      <c r="BV138" s="441">
        <v>0</v>
      </c>
      <c r="BW138" s="441">
        <v>0</v>
      </c>
      <c r="BX138" s="441">
        <v>0</v>
      </c>
      <c r="BY138" s="441">
        <v>0</v>
      </c>
      <c r="BZ138" s="441">
        <v>0</v>
      </c>
      <c r="CA138" s="441">
        <v>0</v>
      </c>
      <c r="CB138" s="441">
        <v>0</v>
      </c>
      <c r="CC138" s="441">
        <v>0</v>
      </c>
      <c r="CD138" s="441">
        <v>0</v>
      </c>
      <c r="CE138" s="441">
        <v>0</v>
      </c>
      <c r="CF138" s="441">
        <v>0</v>
      </c>
      <c r="CG138" s="441">
        <v>0</v>
      </c>
      <c r="CH138" s="441">
        <v>0</v>
      </c>
      <c r="CI138" s="441">
        <v>0</v>
      </c>
      <c r="CJ138" s="441">
        <v>0</v>
      </c>
      <c r="CK138" s="441">
        <v>0</v>
      </c>
      <c r="CL138" s="441">
        <v>0</v>
      </c>
      <c r="CM138" s="441">
        <v>0</v>
      </c>
      <c r="CN138" s="441">
        <v>0</v>
      </c>
      <c r="CO138" s="441">
        <v>0</v>
      </c>
      <c r="CP138" s="441">
        <v>0</v>
      </c>
      <c r="CQ138" s="441">
        <v>0</v>
      </c>
      <c r="CR138" s="441">
        <v>0</v>
      </c>
      <c r="CS138" s="441">
        <v>0</v>
      </c>
      <c r="CT138" s="441">
        <v>0</v>
      </c>
      <c r="CU138" s="441">
        <v>0</v>
      </c>
      <c r="CV138" s="441">
        <v>0</v>
      </c>
      <c r="CW138" s="441">
        <v>0</v>
      </c>
      <c r="CX138" s="441">
        <v>0</v>
      </c>
      <c r="CY138" s="441">
        <v>0</v>
      </c>
      <c r="CZ138" s="441">
        <v>0.2465977070312024</v>
      </c>
      <c r="DA138" s="443">
        <v>1.1376584100807777E-3</v>
      </c>
    </row>
    <row r="139" spans="2:105" ht="20.100000000000001" customHeight="1" x14ac:dyDescent="0.4">
      <c r="B139" s="11">
        <v>84</v>
      </c>
      <c r="C139" s="8" t="s">
        <v>914</v>
      </c>
      <c r="D139" s="441">
        <v>0</v>
      </c>
      <c r="E139" s="441">
        <v>0</v>
      </c>
      <c r="F139" s="441">
        <v>0</v>
      </c>
      <c r="G139" s="441">
        <v>3.2567228063645667E-4</v>
      </c>
      <c r="H139" s="441">
        <v>1.2517994617262314E-4</v>
      </c>
      <c r="I139" s="441">
        <v>0</v>
      </c>
      <c r="J139" s="441">
        <v>0</v>
      </c>
      <c r="K139" s="441">
        <v>4.4547398431931578E-5</v>
      </c>
      <c r="L139" s="441">
        <v>1.4068959546330165E-4</v>
      </c>
      <c r="M139" s="441">
        <v>4.7053539442094741E-4</v>
      </c>
      <c r="N139" s="441">
        <v>1.1047892614483787E-4</v>
      </c>
      <c r="O139" s="441">
        <v>4.5796503459192206E-4</v>
      </c>
      <c r="P139" s="441">
        <v>2.1688680677554384E-5</v>
      </c>
      <c r="Q139" s="441">
        <v>2.2891676586393189E-4</v>
      </c>
      <c r="R139" s="441">
        <v>0</v>
      </c>
      <c r="S139" s="441">
        <v>0</v>
      </c>
      <c r="T139" s="441">
        <v>7.6146383808232943E-5</v>
      </c>
      <c r="U139" s="441">
        <v>1.6116901257118299E-4</v>
      </c>
      <c r="V139" s="441">
        <v>2.7706873073045927E-4</v>
      </c>
      <c r="W139" s="441">
        <v>5.524251463926638E-5</v>
      </c>
      <c r="X139" s="441">
        <v>1.4754267671924103E-5</v>
      </c>
      <c r="Y139" s="441">
        <v>3.4632334479086399E-4</v>
      </c>
      <c r="Z139" s="441">
        <v>6.2124534842545364E-6</v>
      </c>
      <c r="AA139" s="441">
        <v>1.3781507972602362E-4</v>
      </c>
      <c r="AB139" s="441">
        <v>1.3935728420524541E-5</v>
      </c>
      <c r="AC139" s="441">
        <v>0</v>
      </c>
      <c r="AD139" s="441">
        <v>3.4674063800277393E-4</v>
      </c>
      <c r="AE139" s="441">
        <v>1.4373260508813423E-4</v>
      </c>
      <c r="AF139" s="441">
        <v>1.4452955629426219E-3</v>
      </c>
      <c r="AG139" s="441">
        <v>1.2744806491354774E-4</v>
      </c>
      <c r="AH139" s="441">
        <v>0</v>
      </c>
      <c r="AI139" s="441">
        <v>2.755554739094892E-5</v>
      </c>
      <c r="AJ139" s="441">
        <v>5.7664080520025164E-4</v>
      </c>
      <c r="AK139" s="441">
        <v>0</v>
      </c>
      <c r="AL139" s="441">
        <v>1.5348251834116094E-5</v>
      </c>
      <c r="AM139" s="441">
        <v>4.0792366852719658E-4</v>
      </c>
      <c r="AN139" s="441">
        <v>2.3942346828836162E-4</v>
      </c>
      <c r="AO139" s="441">
        <v>6.9472587274937764E-4</v>
      </c>
      <c r="AP139" s="441">
        <v>2.856102124277696E-4</v>
      </c>
      <c r="AQ139" s="441">
        <v>2.5015470093347201E-4</v>
      </c>
      <c r="AR139" s="441">
        <v>8.3537959142343618E-4</v>
      </c>
      <c r="AS139" s="441">
        <v>1.5983729665526678E-3</v>
      </c>
      <c r="AT139" s="441">
        <v>1.1453966508601929E-3</v>
      </c>
      <c r="AU139" s="441">
        <v>1.9510080208107522E-3</v>
      </c>
      <c r="AV139" s="441">
        <v>8.1989614648811154E-4</v>
      </c>
      <c r="AW139" s="441">
        <v>1.1263034237201923E-3</v>
      </c>
      <c r="AX139" s="441">
        <v>2.1110750243585582E-3</v>
      </c>
      <c r="AY139" s="441">
        <v>3.1310337629807442E-4</v>
      </c>
      <c r="AZ139" s="441">
        <v>1.1491929891302194E-4</v>
      </c>
      <c r="BA139" s="441">
        <v>3.4871062121521399E-4</v>
      </c>
      <c r="BB139" s="441">
        <v>3.8502262007892961E-4</v>
      </c>
      <c r="BC139" s="441">
        <v>0</v>
      </c>
      <c r="BD139" s="441">
        <v>8.4381064889038903E-5</v>
      </c>
      <c r="BE139" s="441">
        <v>0</v>
      </c>
      <c r="BF139" s="441">
        <v>2.0947138759651773E-4</v>
      </c>
      <c r="BG139" s="441">
        <v>2.6182122846520396E-5</v>
      </c>
      <c r="BH139" s="441">
        <v>1.0361591142968666E-4</v>
      </c>
      <c r="BI139" s="441">
        <v>1.6792789353018016E-4</v>
      </c>
      <c r="BJ139" s="441">
        <v>5.2949342976140509E-4</v>
      </c>
      <c r="BK139" s="441">
        <v>4.3695683837452059E-4</v>
      </c>
      <c r="BL139" s="441">
        <v>1.1670086650393379E-4</v>
      </c>
      <c r="BM139" s="441">
        <v>1.4082703879144797E-4</v>
      </c>
      <c r="BN139" s="441">
        <v>1.6945323090826933E-4</v>
      </c>
      <c r="BO139" s="441">
        <v>2.5439610278983886E-4</v>
      </c>
      <c r="BP139" s="441">
        <v>2.0885644136471441E-4</v>
      </c>
      <c r="BQ139" s="441">
        <v>3.9107871241244725E-6</v>
      </c>
      <c r="BR139" s="441">
        <v>0</v>
      </c>
      <c r="BS139" s="441">
        <v>0</v>
      </c>
      <c r="BT139" s="441">
        <v>6.7089876378215833E-3</v>
      </c>
      <c r="BU139" s="441">
        <v>2.6973105953150505E-4</v>
      </c>
      <c r="BV139" s="441">
        <v>3.4316260590916338E-4</v>
      </c>
      <c r="BW139" s="441">
        <v>1.0902747492368077E-4</v>
      </c>
      <c r="BX139" s="441">
        <v>7.3597056117755293E-5</v>
      </c>
      <c r="BY139" s="441">
        <v>6.93000693000693E-4</v>
      </c>
      <c r="BZ139" s="441">
        <v>3.0695770804911322E-4</v>
      </c>
      <c r="CA139" s="441">
        <v>4.4629091676268683E-4</v>
      </c>
      <c r="CB139" s="441">
        <v>2.311604253351826E-4</v>
      </c>
      <c r="CC139" s="441">
        <v>5.4401737106436823E-3</v>
      </c>
      <c r="CD139" s="441">
        <v>7.1323394073256028E-4</v>
      </c>
      <c r="CE139" s="441">
        <v>4.0523329859905059E-3</v>
      </c>
      <c r="CF139" s="441">
        <v>6.9137000424525441E-3</v>
      </c>
      <c r="CG139" s="441">
        <v>1.260766280474048E-3</v>
      </c>
      <c r="CH139" s="441">
        <v>1.4799540227616929E-4</v>
      </c>
      <c r="CI139" s="441">
        <v>0</v>
      </c>
      <c r="CJ139" s="441">
        <v>0</v>
      </c>
      <c r="CK139" s="441">
        <v>1.0595081468129592E-4</v>
      </c>
      <c r="CL139" s="441">
        <v>0</v>
      </c>
      <c r="CM139" s="441">
        <v>1.1916347242358643E-4</v>
      </c>
      <c r="CN139" s="441">
        <v>2.3228129264539358E-5</v>
      </c>
      <c r="CO139" s="441">
        <v>0</v>
      </c>
      <c r="CP139" s="441">
        <v>4.0246749160306462E-4</v>
      </c>
      <c r="CQ139" s="441">
        <v>1.0425471963933502E-3</v>
      </c>
      <c r="CR139" s="441">
        <v>0</v>
      </c>
      <c r="CS139" s="441">
        <v>5.5472028707731274E-4</v>
      </c>
      <c r="CT139" s="441">
        <v>2.2720312947614862E-4</v>
      </c>
      <c r="CU139" s="441">
        <v>4.2590185816150899E-4</v>
      </c>
      <c r="CV139" s="441">
        <v>9.7488561711367384E-4</v>
      </c>
      <c r="CW139" s="441">
        <v>2.044951757728988E-4</v>
      </c>
      <c r="CX139" s="441">
        <v>4.567687417924367E-4</v>
      </c>
      <c r="CY139" s="441">
        <v>0</v>
      </c>
      <c r="CZ139" s="441">
        <v>1.5838785530660233E-4</v>
      </c>
      <c r="DA139" s="443">
        <v>3.8660150911737102E-4</v>
      </c>
    </row>
    <row r="140" spans="2:105" ht="20.100000000000001" customHeight="1" x14ac:dyDescent="0.4">
      <c r="B140" s="11">
        <v>85</v>
      </c>
      <c r="C140" s="8" t="s">
        <v>915</v>
      </c>
      <c r="D140" s="441">
        <v>0</v>
      </c>
      <c r="E140" s="441">
        <v>0</v>
      </c>
      <c r="F140" s="441">
        <v>0</v>
      </c>
      <c r="G140" s="441">
        <v>0</v>
      </c>
      <c r="H140" s="441">
        <v>0</v>
      </c>
      <c r="I140" s="441">
        <v>0</v>
      </c>
      <c r="J140" s="441">
        <v>0</v>
      </c>
      <c r="K140" s="441">
        <v>0</v>
      </c>
      <c r="L140" s="441">
        <v>0</v>
      </c>
      <c r="M140" s="441">
        <v>0</v>
      </c>
      <c r="N140" s="441">
        <v>0</v>
      </c>
      <c r="O140" s="441">
        <v>0</v>
      </c>
      <c r="P140" s="441">
        <v>0</v>
      </c>
      <c r="Q140" s="441">
        <v>0</v>
      </c>
      <c r="R140" s="441">
        <v>0</v>
      </c>
      <c r="S140" s="441">
        <v>0</v>
      </c>
      <c r="T140" s="441">
        <v>0</v>
      </c>
      <c r="U140" s="441">
        <v>0</v>
      </c>
      <c r="V140" s="441">
        <v>0</v>
      </c>
      <c r="W140" s="441">
        <v>0</v>
      </c>
      <c r="X140" s="441">
        <v>0</v>
      </c>
      <c r="Y140" s="441">
        <v>0</v>
      </c>
      <c r="Z140" s="441">
        <v>0</v>
      </c>
      <c r="AA140" s="441">
        <v>0</v>
      </c>
      <c r="AB140" s="441">
        <v>0</v>
      </c>
      <c r="AC140" s="441">
        <v>0</v>
      </c>
      <c r="AD140" s="441">
        <v>0</v>
      </c>
      <c r="AE140" s="441">
        <v>0</v>
      </c>
      <c r="AF140" s="441">
        <v>0</v>
      </c>
      <c r="AG140" s="441">
        <v>0</v>
      </c>
      <c r="AH140" s="441">
        <v>0</v>
      </c>
      <c r="AI140" s="441">
        <v>0</v>
      </c>
      <c r="AJ140" s="441">
        <v>0</v>
      </c>
      <c r="AK140" s="441">
        <v>0</v>
      </c>
      <c r="AL140" s="441">
        <v>0</v>
      </c>
      <c r="AM140" s="441">
        <v>0</v>
      </c>
      <c r="AN140" s="441">
        <v>0</v>
      </c>
      <c r="AO140" s="441">
        <v>0</v>
      </c>
      <c r="AP140" s="441">
        <v>0</v>
      </c>
      <c r="AQ140" s="441">
        <v>0</v>
      </c>
      <c r="AR140" s="441">
        <v>0</v>
      </c>
      <c r="AS140" s="441">
        <v>0</v>
      </c>
      <c r="AT140" s="441">
        <v>0</v>
      </c>
      <c r="AU140" s="441">
        <v>0</v>
      </c>
      <c r="AV140" s="441">
        <v>0</v>
      </c>
      <c r="AW140" s="441">
        <v>0</v>
      </c>
      <c r="AX140" s="441">
        <v>0</v>
      </c>
      <c r="AY140" s="441">
        <v>0</v>
      </c>
      <c r="AZ140" s="441">
        <v>0</v>
      </c>
      <c r="BA140" s="441">
        <v>0</v>
      </c>
      <c r="BB140" s="441">
        <v>0</v>
      </c>
      <c r="BC140" s="441">
        <v>0</v>
      </c>
      <c r="BD140" s="441">
        <v>0</v>
      </c>
      <c r="BE140" s="441">
        <v>0</v>
      </c>
      <c r="BF140" s="441">
        <v>0</v>
      </c>
      <c r="BG140" s="441">
        <v>0</v>
      </c>
      <c r="BH140" s="441">
        <v>0</v>
      </c>
      <c r="BI140" s="441">
        <v>0</v>
      </c>
      <c r="BJ140" s="441">
        <v>0</v>
      </c>
      <c r="BK140" s="441">
        <v>0</v>
      </c>
      <c r="BL140" s="441">
        <v>0</v>
      </c>
      <c r="BM140" s="441">
        <v>0</v>
      </c>
      <c r="BN140" s="441">
        <v>0</v>
      </c>
      <c r="BO140" s="441">
        <v>0</v>
      </c>
      <c r="BP140" s="441">
        <v>0</v>
      </c>
      <c r="BQ140" s="441">
        <v>0</v>
      </c>
      <c r="BR140" s="441">
        <v>0</v>
      </c>
      <c r="BS140" s="441">
        <v>0</v>
      </c>
      <c r="BT140" s="441">
        <v>0</v>
      </c>
      <c r="BU140" s="441">
        <v>0</v>
      </c>
      <c r="BV140" s="441">
        <v>0</v>
      </c>
      <c r="BW140" s="441">
        <v>0</v>
      </c>
      <c r="BX140" s="441">
        <v>0</v>
      </c>
      <c r="BY140" s="441">
        <v>0</v>
      </c>
      <c r="BZ140" s="441">
        <v>0</v>
      </c>
      <c r="CA140" s="441">
        <v>0</v>
      </c>
      <c r="CB140" s="441">
        <v>0</v>
      </c>
      <c r="CC140" s="441">
        <v>0</v>
      </c>
      <c r="CD140" s="441">
        <v>0</v>
      </c>
      <c r="CE140" s="441">
        <v>0</v>
      </c>
      <c r="CF140" s="441">
        <v>0</v>
      </c>
      <c r="CG140" s="441">
        <v>0</v>
      </c>
      <c r="CH140" s="441">
        <v>0</v>
      </c>
      <c r="CI140" s="441">
        <v>0</v>
      </c>
      <c r="CJ140" s="441">
        <v>0</v>
      </c>
      <c r="CK140" s="441">
        <v>0</v>
      </c>
      <c r="CL140" s="441">
        <v>0</v>
      </c>
      <c r="CM140" s="441">
        <v>0</v>
      </c>
      <c r="CN140" s="441">
        <v>0</v>
      </c>
      <c r="CO140" s="441">
        <v>0</v>
      </c>
      <c r="CP140" s="441">
        <v>0</v>
      </c>
      <c r="CQ140" s="441">
        <v>0</v>
      </c>
      <c r="CR140" s="441">
        <v>0</v>
      </c>
      <c r="CS140" s="441">
        <v>0</v>
      </c>
      <c r="CT140" s="441">
        <v>0</v>
      </c>
      <c r="CU140" s="441">
        <v>0</v>
      </c>
      <c r="CV140" s="441">
        <v>0</v>
      </c>
      <c r="CW140" s="441">
        <v>0</v>
      </c>
      <c r="CX140" s="441">
        <v>0</v>
      </c>
      <c r="CY140" s="441">
        <v>0</v>
      </c>
      <c r="CZ140" s="441">
        <v>0</v>
      </c>
      <c r="DA140" s="443">
        <v>0</v>
      </c>
    </row>
    <row r="141" spans="2:105" ht="20.100000000000001" customHeight="1" x14ac:dyDescent="0.4">
      <c r="B141" s="11">
        <v>86</v>
      </c>
      <c r="C141" s="8" t="s">
        <v>916</v>
      </c>
      <c r="D141" s="441">
        <v>0</v>
      </c>
      <c r="E141" s="441">
        <v>0</v>
      </c>
      <c r="F141" s="441">
        <v>0</v>
      </c>
      <c r="G141" s="441">
        <v>0</v>
      </c>
      <c r="H141" s="441">
        <v>0</v>
      </c>
      <c r="I141" s="441">
        <v>0</v>
      </c>
      <c r="J141" s="441">
        <v>0</v>
      </c>
      <c r="K141" s="441">
        <v>0</v>
      </c>
      <c r="L141" s="441">
        <v>0</v>
      </c>
      <c r="M141" s="441">
        <v>0</v>
      </c>
      <c r="N141" s="441">
        <v>0</v>
      </c>
      <c r="O141" s="441">
        <v>0</v>
      </c>
      <c r="P141" s="441">
        <v>0</v>
      </c>
      <c r="Q141" s="441">
        <v>0</v>
      </c>
      <c r="R141" s="441">
        <v>0</v>
      </c>
      <c r="S141" s="441">
        <v>0</v>
      </c>
      <c r="T141" s="441">
        <v>0</v>
      </c>
      <c r="U141" s="441">
        <v>0</v>
      </c>
      <c r="V141" s="441">
        <v>0</v>
      </c>
      <c r="W141" s="441">
        <v>0</v>
      </c>
      <c r="X141" s="441">
        <v>0</v>
      </c>
      <c r="Y141" s="441">
        <v>0</v>
      </c>
      <c r="Z141" s="441">
        <v>0</v>
      </c>
      <c r="AA141" s="441">
        <v>0</v>
      </c>
      <c r="AB141" s="441">
        <v>0</v>
      </c>
      <c r="AC141" s="441">
        <v>0</v>
      </c>
      <c r="AD141" s="441">
        <v>0</v>
      </c>
      <c r="AE141" s="441">
        <v>0</v>
      </c>
      <c r="AF141" s="441">
        <v>0</v>
      </c>
      <c r="AG141" s="441">
        <v>0</v>
      </c>
      <c r="AH141" s="441">
        <v>0</v>
      </c>
      <c r="AI141" s="441">
        <v>0</v>
      </c>
      <c r="AJ141" s="441">
        <v>0</v>
      </c>
      <c r="AK141" s="441">
        <v>0</v>
      </c>
      <c r="AL141" s="441">
        <v>0</v>
      </c>
      <c r="AM141" s="441">
        <v>0</v>
      </c>
      <c r="AN141" s="441">
        <v>0</v>
      </c>
      <c r="AO141" s="441">
        <v>0</v>
      </c>
      <c r="AP141" s="441">
        <v>0</v>
      </c>
      <c r="AQ141" s="441">
        <v>0</v>
      </c>
      <c r="AR141" s="441">
        <v>0</v>
      </c>
      <c r="AS141" s="441">
        <v>0</v>
      </c>
      <c r="AT141" s="441">
        <v>0</v>
      </c>
      <c r="AU141" s="441">
        <v>0</v>
      </c>
      <c r="AV141" s="441">
        <v>0</v>
      </c>
      <c r="AW141" s="441">
        <v>0</v>
      </c>
      <c r="AX141" s="441">
        <v>0</v>
      </c>
      <c r="AY141" s="441">
        <v>0</v>
      </c>
      <c r="AZ141" s="441">
        <v>0</v>
      </c>
      <c r="BA141" s="441">
        <v>0</v>
      </c>
      <c r="BB141" s="441">
        <v>0</v>
      </c>
      <c r="BC141" s="441">
        <v>0</v>
      </c>
      <c r="BD141" s="441">
        <v>0</v>
      </c>
      <c r="BE141" s="441">
        <v>0</v>
      </c>
      <c r="BF141" s="441">
        <v>0</v>
      </c>
      <c r="BG141" s="441">
        <v>0</v>
      </c>
      <c r="BH141" s="441">
        <v>0</v>
      </c>
      <c r="BI141" s="441">
        <v>0</v>
      </c>
      <c r="BJ141" s="441">
        <v>0</v>
      </c>
      <c r="BK141" s="441">
        <v>0</v>
      </c>
      <c r="BL141" s="441">
        <v>0</v>
      </c>
      <c r="BM141" s="441">
        <v>0</v>
      </c>
      <c r="BN141" s="441">
        <v>0</v>
      </c>
      <c r="BO141" s="441">
        <v>0</v>
      </c>
      <c r="BP141" s="441">
        <v>0</v>
      </c>
      <c r="BQ141" s="441">
        <v>0</v>
      </c>
      <c r="BR141" s="441">
        <v>0</v>
      </c>
      <c r="BS141" s="441">
        <v>0</v>
      </c>
      <c r="BT141" s="441">
        <v>0</v>
      </c>
      <c r="BU141" s="441">
        <v>0</v>
      </c>
      <c r="BV141" s="441">
        <v>0</v>
      </c>
      <c r="BW141" s="441">
        <v>0</v>
      </c>
      <c r="BX141" s="441">
        <v>0</v>
      </c>
      <c r="BY141" s="441">
        <v>0</v>
      </c>
      <c r="BZ141" s="441">
        <v>0</v>
      </c>
      <c r="CA141" s="441">
        <v>0</v>
      </c>
      <c r="CB141" s="441">
        <v>0</v>
      </c>
      <c r="CC141" s="441">
        <v>0</v>
      </c>
      <c r="CD141" s="441">
        <v>0</v>
      </c>
      <c r="CE141" s="441">
        <v>0</v>
      </c>
      <c r="CF141" s="441">
        <v>0</v>
      </c>
      <c r="CG141" s="441">
        <v>0</v>
      </c>
      <c r="CH141" s="441">
        <v>0</v>
      </c>
      <c r="CI141" s="441">
        <v>0</v>
      </c>
      <c r="CJ141" s="441">
        <v>0</v>
      </c>
      <c r="CK141" s="441">
        <v>7.0759050412470548E-3</v>
      </c>
      <c r="CL141" s="441">
        <v>0</v>
      </c>
      <c r="CM141" s="441">
        <v>0</v>
      </c>
      <c r="CN141" s="441">
        <v>5.923172962457536E-4</v>
      </c>
      <c r="CO141" s="441">
        <v>0</v>
      </c>
      <c r="CP141" s="441">
        <v>0</v>
      </c>
      <c r="CQ141" s="441">
        <v>0</v>
      </c>
      <c r="CR141" s="441">
        <v>0</v>
      </c>
      <c r="CS141" s="441">
        <v>0</v>
      </c>
      <c r="CT141" s="441">
        <v>0</v>
      </c>
      <c r="CU141" s="441">
        <v>0</v>
      </c>
      <c r="CV141" s="441">
        <v>0</v>
      </c>
      <c r="CW141" s="441">
        <v>0</v>
      </c>
      <c r="CX141" s="441">
        <v>0</v>
      </c>
      <c r="CY141" s="441">
        <v>0</v>
      </c>
      <c r="CZ141" s="441">
        <v>0</v>
      </c>
      <c r="DA141" s="443">
        <v>3.0228887991177978E-4</v>
      </c>
    </row>
    <row r="142" spans="2:105" ht="20.100000000000001" customHeight="1" x14ac:dyDescent="0.4">
      <c r="B142" s="11">
        <v>87</v>
      </c>
      <c r="C142" s="8" t="s">
        <v>388</v>
      </c>
      <c r="D142" s="441">
        <v>0</v>
      </c>
      <c r="E142" s="441">
        <v>0</v>
      </c>
      <c r="F142" s="441">
        <v>0</v>
      </c>
      <c r="G142" s="441">
        <v>4.0011165906764677E-3</v>
      </c>
      <c r="H142" s="441">
        <v>0</v>
      </c>
      <c r="I142" s="441">
        <v>0</v>
      </c>
      <c r="J142" s="441">
        <v>0</v>
      </c>
      <c r="K142" s="441">
        <v>0</v>
      </c>
      <c r="L142" s="441">
        <v>0</v>
      </c>
      <c r="M142" s="441">
        <v>0</v>
      </c>
      <c r="N142" s="441">
        <v>0</v>
      </c>
      <c r="O142" s="441">
        <v>0</v>
      </c>
      <c r="P142" s="441">
        <v>0</v>
      </c>
      <c r="Q142" s="441">
        <v>0</v>
      </c>
      <c r="R142" s="441">
        <v>0</v>
      </c>
      <c r="S142" s="441">
        <v>0</v>
      </c>
      <c r="T142" s="441">
        <v>0</v>
      </c>
      <c r="U142" s="441">
        <v>0</v>
      </c>
      <c r="V142" s="441">
        <v>0</v>
      </c>
      <c r="W142" s="441">
        <v>0</v>
      </c>
      <c r="X142" s="441">
        <v>2.9508535343848207E-5</v>
      </c>
      <c r="Y142" s="441">
        <v>8.6580836197715997E-6</v>
      </c>
      <c r="Z142" s="441">
        <v>0</v>
      </c>
      <c r="AA142" s="441">
        <v>0</v>
      </c>
      <c r="AB142" s="441">
        <v>0</v>
      </c>
      <c r="AC142" s="441">
        <v>0</v>
      </c>
      <c r="AD142" s="441">
        <v>0</v>
      </c>
      <c r="AE142" s="441">
        <v>0</v>
      </c>
      <c r="AF142" s="441">
        <v>0</v>
      </c>
      <c r="AG142" s="441">
        <v>0</v>
      </c>
      <c r="AH142" s="441">
        <v>0</v>
      </c>
      <c r="AI142" s="441">
        <v>0</v>
      </c>
      <c r="AJ142" s="441">
        <v>0</v>
      </c>
      <c r="AK142" s="441">
        <v>0</v>
      </c>
      <c r="AL142" s="441">
        <v>0</v>
      </c>
      <c r="AM142" s="441">
        <v>0</v>
      </c>
      <c r="AN142" s="441">
        <v>0</v>
      </c>
      <c r="AO142" s="441">
        <v>0</v>
      </c>
      <c r="AP142" s="441">
        <v>0</v>
      </c>
      <c r="AQ142" s="441">
        <v>0</v>
      </c>
      <c r="AR142" s="441">
        <v>0</v>
      </c>
      <c r="AS142" s="441">
        <v>0</v>
      </c>
      <c r="AT142" s="441">
        <v>0</v>
      </c>
      <c r="AU142" s="441">
        <v>0</v>
      </c>
      <c r="AV142" s="441">
        <v>0</v>
      </c>
      <c r="AW142" s="441">
        <v>0</v>
      </c>
      <c r="AX142" s="441">
        <v>0</v>
      </c>
      <c r="AY142" s="441">
        <v>0</v>
      </c>
      <c r="AZ142" s="441">
        <v>0</v>
      </c>
      <c r="BA142" s="441">
        <v>0</v>
      </c>
      <c r="BB142" s="441">
        <v>0</v>
      </c>
      <c r="BC142" s="441">
        <v>0</v>
      </c>
      <c r="BD142" s="441">
        <v>0</v>
      </c>
      <c r="BE142" s="441">
        <v>0</v>
      </c>
      <c r="BF142" s="441">
        <v>0</v>
      </c>
      <c r="BG142" s="441">
        <v>2.6182122846520395E-6</v>
      </c>
      <c r="BH142" s="441">
        <v>1.4193960469820091E-6</v>
      </c>
      <c r="BI142" s="441">
        <v>0</v>
      </c>
      <c r="BJ142" s="441">
        <v>1.9371710844929456E-5</v>
      </c>
      <c r="BK142" s="441">
        <v>0</v>
      </c>
      <c r="BL142" s="441">
        <v>3.2092738288581793E-4</v>
      </c>
      <c r="BM142" s="441">
        <v>0</v>
      </c>
      <c r="BN142" s="441">
        <v>2.0042855268720028E-5</v>
      </c>
      <c r="BO142" s="441">
        <v>3.2231180443961487E-5</v>
      </c>
      <c r="BP142" s="441">
        <v>1.531613903341239E-4</v>
      </c>
      <c r="BQ142" s="441">
        <v>1.9553935620622364E-5</v>
      </c>
      <c r="BR142" s="441">
        <v>1.8882888326598438E-5</v>
      </c>
      <c r="BS142" s="441">
        <v>0</v>
      </c>
      <c r="BT142" s="441">
        <v>9.3551620447711328E-5</v>
      </c>
      <c r="BU142" s="441">
        <v>4.6505355091638803E-6</v>
      </c>
      <c r="BV142" s="441">
        <v>0</v>
      </c>
      <c r="BW142" s="441">
        <v>3.0527692978630616E-4</v>
      </c>
      <c r="BX142" s="441">
        <v>0</v>
      </c>
      <c r="BY142" s="441">
        <v>0</v>
      </c>
      <c r="BZ142" s="441">
        <v>2.4693042291950885E-2</v>
      </c>
      <c r="CA142" s="441">
        <v>1.0548694396208961E-3</v>
      </c>
      <c r="CB142" s="441">
        <v>4.6232085067036525E-5</v>
      </c>
      <c r="CC142" s="441">
        <v>1.3161080692655571E-3</v>
      </c>
      <c r="CD142" s="441">
        <v>4.1413583655438983E-4</v>
      </c>
      <c r="CE142" s="441">
        <v>4.5025922066561176E-5</v>
      </c>
      <c r="CF142" s="441">
        <v>4.2452544120322638E-4</v>
      </c>
      <c r="CG142" s="441">
        <v>2.9196692810977957E-4</v>
      </c>
      <c r="CH142" s="441">
        <v>2.9599080455233857E-5</v>
      </c>
      <c r="CI142" s="441">
        <v>1.754960688880569E-5</v>
      </c>
      <c r="CJ142" s="441">
        <v>2.1200172024252997E-5</v>
      </c>
      <c r="CK142" s="441">
        <v>1.2292976802136183E-2</v>
      </c>
      <c r="CL142" s="441">
        <v>6.0241228070175436E-2</v>
      </c>
      <c r="CM142" s="441">
        <v>3.2902358774734696E-3</v>
      </c>
      <c r="CN142" s="441">
        <v>1.4111088528207659E-3</v>
      </c>
      <c r="CO142" s="441">
        <v>1.3773345821166877E-5</v>
      </c>
      <c r="CP142" s="441">
        <v>0</v>
      </c>
      <c r="CQ142" s="441">
        <v>2.8176951253874332E-5</v>
      </c>
      <c r="CR142" s="441">
        <v>0</v>
      </c>
      <c r="CS142" s="441">
        <v>5.9935295385364824E-5</v>
      </c>
      <c r="CT142" s="441">
        <v>0</v>
      </c>
      <c r="CU142" s="441">
        <v>9.8791668130246939E-5</v>
      </c>
      <c r="CV142" s="441">
        <v>0</v>
      </c>
      <c r="CW142" s="441">
        <v>1.2083805841125839E-4</v>
      </c>
      <c r="CX142" s="441">
        <v>8.564413908608188E-5</v>
      </c>
      <c r="CY142" s="441">
        <v>0</v>
      </c>
      <c r="CZ142" s="441">
        <v>2.4367362354861897E-3</v>
      </c>
      <c r="DA142" s="443">
        <v>8.1811354539158691E-4</v>
      </c>
    </row>
    <row r="143" spans="2:105" ht="20.100000000000001" customHeight="1" x14ac:dyDescent="0.4">
      <c r="B143" s="11">
        <v>88</v>
      </c>
      <c r="C143" s="8" t="s">
        <v>917</v>
      </c>
      <c r="D143" s="441">
        <v>0</v>
      </c>
      <c r="E143" s="441">
        <v>0</v>
      </c>
      <c r="F143" s="441">
        <v>0</v>
      </c>
      <c r="G143" s="441">
        <v>0</v>
      </c>
      <c r="H143" s="441">
        <v>0</v>
      </c>
      <c r="I143" s="441">
        <v>0</v>
      </c>
      <c r="J143" s="441">
        <v>0</v>
      </c>
      <c r="K143" s="441">
        <v>0</v>
      </c>
      <c r="L143" s="441">
        <v>0</v>
      </c>
      <c r="M143" s="441">
        <v>0</v>
      </c>
      <c r="N143" s="441">
        <v>0</v>
      </c>
      <c r="O143" s="441">
        <v>0</v>
      </c>
      <c r="P143" s="441">
        <v>0</v>
      </c>
      <c r="Q143" s="441">
        <v>0</v>
      </c>
      <c r="R143" s="441">
        <v>0</v>
      </c>
      <c r="S143" s="441">
        <v>0</v>
      </c>
      <c r="T143" s="441">
        <v>0</v>
      </c>
      <c r="U143" s="441">
        <v>0</v>
      </c>
      <c r="V143" s="441">
        <v>0</v>
      </c>
      <c r="W143" s="441">
        <v>0</v>
      </c>
      <c r="X143" s="441">
        <v>0</v>
      </c>
      <c r="Y143" s="441">
        <v>0</v>
      </c>
      <c r="Z143" s="441">
        <v>0</v>
      </c>
      <c r="AA143" s="441">
        <v>0</v>
      </c>
      <c r="AB143" s="441">
        <v>0</v>
      </c>
      <c r="AC143" s="441">
        <v>0</v>
      </c>
      <c r="AD143" s="441">
        <v>0</v>
      </c>
      <c r="AE143" s="441">
        <v>0</v>
      </c>
      <c r="AF143" s="441">
        <v>0</v>
      </c>
      <c r="AG143" s="441">
        <v>0</v>
      </c>
      <c r="AH143" s="441">
        <v>0</v>
      </c>
      <c r="AI143" s="441">
        <v>0</v>
      </c>
      <c r="AJ143" s="441">
        <v>0</v>
      </c>
      <c r="AK143" s="441">
        <v>0</v>
      </c>
      <c r="AL143" s="441">
        <v>0</v>
      </c>
      <c r="AM143" s="441">
        <v>0</v>
      </c>
      <c r="AN143" s="441">
        <v>0</v>
      </c>
      <c r="AO143" s="441">
        <v>0</v>
      </c>
      <c r="AP143" s="441">
        <v>0</v>
      </c>
      <c r="AQ143" s="441">
        <v>0</v>
      </c>
      <c r="AR143" s="441">
        <v>0</v>
      </c>
      <c r="AS143" s="441">
        <v>0</v>
      </c>
      <c r="AT143" s="441">
        <v>0</v>
      </c>
      <c r="AU143" s="441">
        <v>0</v>
      </c>
      <c r="AV143" s="441">
        <v>0</v>
      </c>
      <c r="AW143" s="441">
        <v>0</v>
      </c>
      <c r="AX143" s="441">
        <v>0</v>
      </c>
      <c r="AY143" s="441">
        <v>0</v>
      </c>
      <c r="AZ143" s="441">
        <v>0</v>
      </c>
      <c r="BA143" s="441">
        <v>0</v>
      </c>
      <c r="BB143" s="441">
        <v>0</v>
      </c>
      <c r="BC143" s="441">
        <v>0</v>
      </c>
      <c r="BD143" s="441">
        <v>0</v>
      </c>
      <c r="BE143" s="441">
        <v>0</v>
      </c>
      <c r="BF143" s="441">
        <v>0</v>
      </c>
      <c r="BG143" s="441">
        <v>0</v>
      </c>
      <c r="BH143" s="441">
        <v>0</v>
      </c>
      <c r="BI143" s="441">
        <v>0</v>
      </c>
      <c r="BJ143" s="441">
        <v>0</v>
      </c>
      <c r="BK143" s="441">
        <v>0</v>
      </c>
      <c r="BL143" s="441">
        <v>0</v>
      </c>
      <c r="BM143" s="441">
        <v>0</v>
      </c>
      <c r="BN143" s="441">
        <v>0</v>
      </c>
      <c r="BO143" s="441">
        <v>0</v>
      </c>
      <c r="BP143" s="441">
        <v>0</v>
      </c>
      <c r="BQ143" s="441">
        <v>0</v>
      </c>
      <c r="BR143" s="441">
        <v>0</v>
      </c>
      <c r="BS143" s="441">
        <v>0</v>
      </c>
      <c r="BT143" s="441">
        <v>0</v>
      </c>
      <c r="BU143" s="441">
        <v>0</v>
      </c>
      <c r="BV143" s="441">
        <v>0</v>
      </c>
      <c r="BW143" s="441">
        <v>0</v>
      </c>
      <c r="BX143" s="441">
        <v>0</v>
      </c>
      <c r="BY143" s="441">
        <v>0</v>
      </c>
      <c r="BZ143" s="441">
        <v>0</v>
      </c>
      <c r="CA143" s="441">
        <v>0</v>
      </c>
      <c r="CB143" s="441">
        <v>0</v>
      </c>
      <c r="CC143" s="441">
        <v>0</v>
      </c>
      <c r="CD143" s="441">
        <v>0</v>
      </c>
      <c r="CE143" s="441">
        <v>0</v>
      </c>
      <c r="CF143" s="441">
        <v>0</v>
      </c>
      <c r="CG143" s="441">
        <v>0</v>
      </c>
      <c r="CH143" s="441">
        <v>0</v>
      </c>
      <c r="CI143" s="441">
        <v>0</v>
      </c>
      <c r="CJ143" s="441">
        <v>0</v>
      </c>
      <c r="CK143" s="441">
        <v>0</v>
      </c>
      <c r="CL143" s="441">
        <v>0</v>
      </c>
      <c r="CM143" s="441">
        <v>0</v>
      </c>
      <c r="CN143" s="441">
        <v>0</v>
      </c>
      <c r="CO143" s="441">
        <v>0</v>
      </c>
      <c r="CP143" s="441">
        <v>0</v>
      </c>
      <c r="CQ143" s="441">
        <v>0</v>
      </c>
      <c r="CR143" s="441">
        <v>0</v>
      </c>
      <c r="CS143" s="441">
        <v>0</v>
      </c>
      <c r="CT143" s="441">
        <v>0</v>
      </c>
      <c r="CU143" s="441">
        <v>0</v>
      </c>
      <c r="CV143" s="441">
        <v>0</v>
      </c>
      <c r="CW143" s="441">
        <v>0</v>
      </c>
      <c r="CX143" s="441">
        <v>0</v>
      </c>
      <c r="CY143" s="441">
        <v>0</v>
      </c>
      <c r="CZ143" s="441">
        <v>0</v>
      </c>
      <c r="DA143" s="443">
        <v>0</v>
      </c>
    </row>
    <row r="144" spans="2:105" ht="20.100000000000001" customHeight="1" x14ac:dyDescent="0.4">
      <c r="B144" s="11">
        <v>89</v>
      </c>
      <c r="C144" s="8" t="s">
        <v>918</v>
      </c>
      <c r="D144" s="441">
        <v>0</v>
      </c>
      <c r="E144" s="441">
        <v>0</v>
      </c>
      <c r="F144" s="441">
        <v>0</v>
      </c>
      <c r="G144" s="441">
        <v>0</v>
      </c>
      <c r="H144" s="441">
        <v>0</v>
      </c>
      <c r="I144" s="441">
        <v>0</v>
      </c>
      <c r="J144" s="441">
        <v>0</v>
      </c>
      <c r="K144" s="441">
        <v>0</v>
      </c>
      <c r="L144" s="441">
        <v>0</v>
      </c>
      <c r="M144" s="441">
        <v>0</v>
      </c>
      <c r="N144" s="441">
        <v>0</v>
      </c>
      <c r="O144" s="441">
        <v>0</v>
      </c>
      <c r="P144" s="441">
        <v>0</v>
      </c>
      <c r="Q144" s="441">
        <v>0</v>
      </c>
      <c r="R144" s="441">
        <v>0</v>
      </c>
      <c r="S144" s="441">
        <v>0</v>
      </c>
      <c r="T144" s="441">
        <v>0</v>
      </c>
      <c r="U144" s="441">
        <v>0</v>
      </c>
      <c r="V144" s="441">
        <v>0</v>
      </c>
      <c r="W144" s="441">
        <v>0</v>
      </c>
      <c r="X144" s="441">
        <v>0</v>
      </c>
      <c r="Y144" s="441">
        <v>0</v>
      </c>
      <c r="Z144" s="441">
        <v>0</v>
      </c>
      <c r="AA144" s="441">
        <v>0</v>
      </c>
      <c r="AB144" s="441">
        <v>0</v>
      </c>
      <c r="AC144" s="441">
        <v>0</v>
      </c>
      <c r="AD144" s="441">
        <v>0</v>
      </c>
      <c r="AE144" s="441">
        <v>0</v>
      </c>
      <c r="AF144" s="441">
        <v>0</v>
      </c>
      <c r="AG144" s="441">
        <v>0</v>
      </c>
      <c r="AH144" s="441">
        <v>0</v>
      </c>
      <c r="AI144" s="441">
        <v>0</v>
      </c>
      <c r="AJ144" s="441">
        <v>0</v>
      </c>
      <c r="AK144" s="441">
        <v>0</v>
      </c>
      <c r="AL144" s="441">
        <v>0</v>
      </c>
      <c r="AM144" s="441">
        <v>0</v>
      </c>
      <c r="AN144" s="441">
        <v>0</v>
      </c>
      <c r="AO144" s="441">
        <v>0</v>
      </c>
      <c r="AP144" s="441">
        <v>0</v>
      </c>
      <c r="AQ144" s="441">
        <v>0</v>
      </c>
      <c r="AR144" s="441">
        <v>0</v>
      </c>
      <c r="AS144" s="441">
        <v>0</v>
      </c>
      <c r="AT144" s="441">
        <v>0</v>
      </c>
      <c r="AU144" s="441">
        <v>0</v>
      </c>
      <c r="AV144" s="441">
        <v>0</v>
      </c>
      <c r="AW144" s="441">
        <v>0</v>
      </c>
      <c r="AX144" s="441">
        <v>0</v>
      </c>
      <c r="AY144" s="441">
        <v>0</v>
      </c>
      <c r="AZ144" s="441">
        <v>0</v>
      </c>
      <c r="BA144" s="441">
        <v>0</v>
      </c>
      <c r="BB144" s="441">
        <v>0</v>
      </c>
      <c r="BC144" s="441">
        <v>0</v>
      </c>
      <c r="BD144" s="441">
        <v>0</v>
      </c>
      <c r="BE144" s="441">
        <v>0</v>
      </c>
      <c r="BF144" s="441">
        <v>0</v>
      </c>
      <c r="BG144" s="441">
        <v>0</v>
      </c>
      <c r="BH144" s="441">
        <v>0</v>
      </c>
      <c r="BI144" s="441">
        <v>0</v>
      </c>
      <c r="BJ144" s="441">
        <v>0</v>
      </c>
      <c r="BK144" s="441">
        <v>0</v>
      </c>
      <c r="BL144" s="441">
        <v>0</v>
      </c>
      <c r="BM144" s="441">
        <v>0</v>
      </c>
      <c r="BN144" s="441">
        <v>0</v>
      </c>
      <c r="BO144" s="441">
        <v>0</v>
      </c>
      <c r="BP144" s="441">
        <v>0</v>
      </c>
      <c r="BQ144" s="441">
        <v>0</v>
      </c>
      <c r="BR144" s="441">
        <v>0</v>
      </c>
      <c r="BS144" s="441">
        <v>0</v>
      </c>
      <c r="BT144" s="441">
        <v>0</v>
      </c>
      <c r="BU144" s="441">
        <v>0</v>
      </c>
      <c r="BV144" s="441">
        <v>0</v>
      </c>
      <c r="BW144" s="441">
        <v>0</v>
      </c>
      <c r="BX144" s="441">
        <v>0</v>
      </c>
      <c r="BY144" s="441">
        <v>0</v>
      </c>
      <c r="BZ144" s="441">
        <v>0</v>
      </c>
      <c r="CA144" s="441">
        <v>0</v>
      </c>
      <c r="CB144" s="441">
        <v>0</v>
      </c>
      <c r="CC144" s="441">
        <v>0</v>
      </c>
      <c r="CD144" s="441">
        <v>0</v>
      </c>
      <c r="CE144" s="441">
        <v>0</v>
      </c>
      <c r="CF144" s="441">
        <v>0</v>
      </c>
      <c r="CG144" s="441">
        <v>0</v>
      </c>
      <c r="CH144" s="441">
        <v>0</v>
      </c>
      <c r="CI144" s="441">
        <v>0</v>
      </c>
      <c r="CJ144" s="441">
        <v>0</v>
      </c>
      <c r="CK144" s="441">
        <v>0</v>
      </c>
      <c r="CL144" s="441">
        <v>0</v>
      </c>
      <c r="CM144" s="441">
        <v>0</v>
      </c>
      <c r="CN144" s="441">
        <v>0</v>
      </c>
      <c r="CO144" s="441">
        <v>0</v>
      </c>
      <c r="CP144" s="441">
        <v>0</v>
      </c>
      <c r="CQ144" s="441">
        <v>0</v>
      </c>
      <c r="CR144" s="441">
        <v>0</v>
      </c>
      <c r="CS144" s="441">
        <v>0</v>
      </c>
      <c r="CT144" s="441">
        <v>0</v>
      </c>
      <c r="CU144" s="441">
        <v>0</v>
      </c>
      <c r="CV144" s="441">
        <v>0</v>
      </c>
      <c r="CW144" s="441">
        <v>0</v>
      </c>
      <c r="CX144" s="441">
        <v>0</v>
      </c>
      <c r="CY144" s="441">
        <v>0</v>
      </c>
      <c r="CZ144" s="441">
        <v>0</v>
      </c>
      <c r="DA144" s="443">
        <v>0</v>
      </c>
    </row>
    <row r="145" spans="2:119" ht="20.100000000000001" customHeight="1" x14ac:dyDescent="0.4">
      <c r="B145" s="11">
        <v>90</v>
      </c>
      <c r="C145" s="8" t="s">
        <v>32</v>
      </c>
      <c r="D145" s="441">
        <v>0</v>
      </c>
      <c r="E145" s="441">
        <v>2.4906600249066003E-5</v>
      </c>
      <c r="F145" s="441">
        <v>0</v>
      </c>
      <c r="G145" s="441">
        <v>9.3049223038987623E-4</v>
      </c>
      <c r="H145" s="441">
        <v>6.2589973086311568E-5</v>
      </c>
      <c r="I145" s="441">
        <v>7.8444474141387138E-3</v>
      </c>
      <c r="J145" s="441">
        <v>0</v>
      </c>
      <c r="K145" s="441">
        <v>2.2273699215965789E-3</v>
      </c>
      <c r="L145" s="441">
        <v>9.0907123222441072E-4</v>
      </c>
      <c r="M145" s="441">
        <v>4.6518840130252751E-4</v>
      </c>
      <c r="N145" s="441">
        <v>4.2810583881124677E-4</v>
      </c>
      <c r="O145" s="441">
        <v>4.8019634695075318E-4</v>
      </c>
      <c r="P145" s="441">
        <v>1.6049623701390244E-3</v>
      </c>
      <c r="Q145" s="441">
        <v>2.182339834569484E-3</v>
      </c>
      <c r="R145" s="441">
        <v>0</v>
      </c>
      <c r="S145" s="441">
        <v>9.0826521344232513E-4</v>
      </c>
      <c r="T145" s="441">
        <v>9.4421515922208852E-4</v>
      </c>
      <c r="U145" s="441">
        <v>2.2026431718061676E-3</v>
      </c>
      <c r="V145" s="441">
        <v>9.4910777973625411E-4</v>
      </c>
      <c r="W145" s="441">
        <v>1.0496077781460612E-3</v>
      </c>
      <c r="X145" s="441">
        <v>6.4918777756466063E-4</v>
      </c>
      <c r="Y145" s="441">
        <v>1.3766352955436843E-3</v>
      </c>
      <c r="Z145" s="441">
        <v>1.5324051927827857E-4</v>
      </c>
      <c r="AA145" s="441">
        <v>4.8235277904108269E-4</v>
      </c>
      <c r="AB145" s="441">
        <v>1.5747373115192731E-3</v>
      </c>
      <c r="AC145" s="441">
        <v>0</v>
      </c>
      <c r="AD145" s="441">
        <v>8.6685159500693486E-4</v>
      </c>
      <c r="AE145" s="441">
        <v>1.8162574642955143E-3</v>
      </c>
      <c r="AF145" s="441">
        <v>6.5038300332417984E-4</v>
      </c>
      <c r="AG145" s="441">
        <v>3.3986150643612731E-4</v>
      </c>
      <c r="AH145" s="441">
        <v>0</v>
      </c>
      <c r="AI145" s="441">
        <v>6.2459240752817558E-4</v>
      </c>
      <c r="AJ145" s="441">
        <v>6.2906269658209268E-4</v>
      </c>
      <c r="AK145" s="441">
        <v>7.3787924823126008E-4</v>
      </c>
      <c r="AL145" s="441">
        <v>4.1440279952113454E-4</v>
      </c>
      <c r="AM145" s="441">
        <v>5.4721467729258071E-4</v>
      </c>
      <c r="AN145" s="441">
        <v>1.0295209136399551E-3</v>
      </c>
      <c r="AO145" s="441">
        <v>2.1999652637063626E-3</v>
      </c>
      <c r="AP145" s="441">
        <v>2.0323857145222446E-3</v>
      </c>
      <c r="AQ145" s="441">
        <v>1.0137848406251233E-3</v>
      </c>
      <c r="AR145" s="441">
        <v>7.8475052527656125E-4</v>
      </c>
      <c r="AS145" s="441">
        <v>7.0548875765083269E-4</v>
      </c>
      <c r="AT145" s="441">
        <v>6.4142212448170804E-4</v>
      </c>
      <c r="AU145" s="441">
        <v>0</v>
      </c>
      <c r="AV145" s="441">
        <v>7.2879657465609916E-4</v>
      </c>
      <c r="AW145" s="441">
        <v>1.2353005292415013E-3</v>
      </c>
      <c r="AX145" s="441">
        <v>4.1335734742685052E-4</v>
      </c>
      <c r="AY145" s="441">
        <v>4.6965506444711163E-4</v>
      </c>
      <c r="AZ145" s="441">
        <v>2.2191312893549064E-4</v>
      </c>
      <c r="BA145" s="441">
        <v>1.1056678233653126E-4</v>
      </c>
      <c r="BB145" s="441">
        <v>4.8127827509866203E-4</v>
      </c>
      <c r="BC145" s="441">
        <v>4.7214353163361664E-4</v>
      </c>
      <c r="BD145" s="441">
        <v>1.0294489916462745E-3</v>
      </c>
      <c r="BE145" s="441">
        <v>1.6808895784846134E-3</v>
      </c>
      <c r="BF145" s="441">
        <v>6.7762732011644592E-4</v>
      </c>
      <c r="BG145" s="441">
        <v>2.2176258051002777E-3</v>
      </c>
      <c r="BH145" s="441">
        <v>1.087257371988219E-3</v>
      </c>
      <c r="BI145" s="441">
        <v>1.2479693982348128E-3</v>
      </c>
      <c r="BJ145" s="441">
        <v>9.362993575049237E-4</v>
      </c>
      <c r="BK145" s="441">
        <v>3.762683886002816E-3</v>
      </c>
      <c r="BL145" s="441">
        <v>9.9779240860863386E-3</v>
      </c>
      <c r="BM145" s="441">
        <v>1.9715785430802716E-3</v>
      </c>
      <c r="BN145" s="441">
        <v>3.6077139483696051E-4</v>
      </c>
      <c r="BO145" s="441">
        <v>8.0923285186089021E-4</v>
      </c>
      <c r="BP145" s="441">
        <v>2.8961426535907063E-3</v>
      </c>
      <c r="BQ145" s="441">
        <v>8.3299765743851263E-4</v>
      </c>
      <c r="BR145" s="441">
        <v>9.4414441632992188E-4</v>
      </c>
      <c r="BS145" s="441">
        <v>0</v>
      </c>
      <c r="BT145" s="441">
        <v>9.622452388907451E-4</v>
      </c>
      <c r="BU145" s="441">
        <v>1.5416525212878264E-3</v>
      </c>
      <c r="BV145" s="441">
        <v>0</v>
      </c>
      <c r="BW145" s="441">
        <v>1.2647187091146968E-3</v>
      </c>
      <c r="BX145" s="441">
        <v>1.1039558417663293E-4</v>
      </c>
      <c r="BY145" s="441">
        <v>6.93000693000693E-4</v>
      </c>
      <c r="BZ145" s="441">
        <v>4.4679399727148702E-3</v>
      </c>
      <c r="CA145" s="441">
        <v>2.0367094564988073E-3</v>
      </c>
      <c r="CB145" s="441">
        <v>4.6232085067036525E-5</v>
      </c>
      <c r="CC145" s="441">
        <v>1.0232056799631334E-3</v>
      </c>
      <c r="CD145" s="441">
        <v>2.7609055770292656E-3</v>
      </c>
      <c r="CE145" s="441">
        <v>9.6484118714059667E-4</v>
      </c>
      <c r="CF145" s="441">
        <v>9.7034386560737465E-4</v>
      </c>
      <c r="CG145" s="441">
        <v>2.4419052169181565E-3</v>
      </c>
      <c r="CH145" s="441">
        <v>2.9599080455233856E-6</v>
      </c>
      <c r="CI145" s="441">
        <v>2.9639336078871834E-4</v>
      </c>
      <c r="CJ145" s="441">
        <v>3.9068888444694812E-3</v>
      </c>
      <c r="CK145" s="441">
        <v>1.3009150663399625E-3</v>
      </c>
      <c r="CL145" s="441">
        <v>9.8684210526315793E-4</v>
      </c>
      <c r="CM145" s="441">
        <v>2.6480771649685871E-5</v>
      </c>
      <c r="CN145" s="441">
        <v>3.7165006823262973E-4</v>
      </c>
      <c r="CO145" s="441">
        <v>0</v>
      </c>
      <c r="CP145" s="441">
        <v>2.1147837286051938E-3</v>
      </c>
      <c r="CQ145" s="441">
        <v>2.2118906734291351E-3</v>
      </c>
      <c r="CR145" s="441">
        <v>1.6647824942313352E-3</v>
      </c>
      <c r="CS145" s="441">
        <v>2.0837079289294917E-3</v>
      </c>
      <c r="CT145" s="441">
        <v>1.4916379369955843E-3</v>
      </c>
      <c r="CU145" s="441">
        <v>1.527977800414486E-3</v>
      </c>
      <c r="CV145" s="441">
        <v>1.4290936887234537E-3</v>
      </c>
      <c r="CW145" s="441">
        <v>8.0124927961926721E-3</v>
      </c>
      <c r="CX145" s="441">
        <v>2.2743276935081741E-3</v>
      </c>
      <c r="CY145" s="441">
        <v>0</v>
      </c>
      <c r="CZ145" s="441">
        <v>4.8125540650852247E-3</v>
      </c>
      <c r="DA145" s="443">
        <v>1.1548019780192478E-3</v>
      </c>
    </row>
    <row r="146" spans="2:119" ht="20.100000000000001" customHeight="1" x14ac:dyDescent="0.4">
      <c r="B146" s="11">
        <v>91</v>
      </c>
      <c r="C146" s="8" t="s">
        <v>919</v>
      </c>
      <c r="D146" s="441">
        <v>4.3068376308184391E-3</v>
      </c>
      <c r="E146" s="441">
        <v>2.2415940224159402E-3</v>
      </c>
      <c r="F146" s="441">
        <v>4.4246649345303941E-3</v>
      </c>
      <c r="G146" s="441">
        <v>7.0717409509630591E-3</v>
      </c>
      <c r="H146" s="441">
        <v>2.6287788696250859E-3</v>
      </c>
      <c r="I146" s="441">
        <v>9.4881731925698252E-4</v>
      </c>
      <c r="J146" s="441">
        <v>0</v>
      </c>
      <c r="K146" s="441">
        <v>6.2366357804704209E-3</v>
      </c>
      <c r="L146" s="441">
        <v>2.2402112508387263E-3</v>
      </c>
      <c r="M146" s="441">
        <v>2.5291277450125924E-3</v>
      </c>
      <c r="N146" s="441">
        <v>7.3192288570955093E-4</v>
      </c>
      <c r="O146" s="441">
        <v>3.3613744286552722E-3</v>
      </c>
      <c r="P146" s="441">
        <v>3.4701889084087015E-3</v>
      </c>
      <c r="Q146" s="441">
        <v>9.9197265207703802E-4</v>
      </c>
      <c r="R146" s="441">
        <v>0</v>
      </c>
      <c r="S146" s="441">
        <v>2.7782230058235827E-3</v>
      </c>
      <c r="T146" s="441">
        <v>5.1931833757214866E-3</v>
      </c>
      <c r="U146" s="441">
        <v>6.0706994735145589E-3</v>
      </c>
      <c r="V146" s="441">
        <v>1.2379666692212011E-3</v>
      </c>
      <c r="W146" s="441">
        <v>2.4859131587669872E-3</v>
      </c>
      <c r="X146" s="441">
        <v>8.8378063354825377E-3</v>
      </c>
      <c r="Y146" s="441">
        <v>2.1558628213231281E-3</v>
      </c>
      <c r="Z146" s="441">
        <v>7.9519404598458066E-4</v>
      </c>
      <c r="AA146" s="441">
        <v>3.927729772191673E-3</v>
      </c>
      <c r="AB146" s="441">
        <v>3.9577468714289696E-3</v>
      </c>
      <c r="AC146" s="441">
        <v>2.05761316872428E-3</v>
      </c>
      <c r="AD146" s="441">
        <v>2.4271844660194173E-3</v>
      </c>
      <c r="AE146" s="441">
        <v>4.2466451503312382E-3</v>
      </c>
      <c r="AF146" s="441">
        <v>2.0956785662668014E-3</v>
      </c>
      <c r="AG146" s="441">
        <v>6.7972301287225452E-3</v>
      </c>
      <c r="AH146" s="441">
        <v>0</v>
      </c>
      <c r="AI146" s="441">
        <v>7.3481459709197122E-4</v>
      </c>
      <c r="AJ146" s="441">
        <v>4.2985950933109663E-3</v>
      </c>
      <c r="AK146" s="441">
        <v>2.9081123312643779E-3</v>
      </c>
      <c r="AL146" s="441">
        <v>2.6552475673020841E-3</v>
      </c>
      <c r="AM146" s="441">
        <v>2.3977952223183992E-3</v>
      </c>
      <c r="AN146" s="441">
        <v>4.8842387530825771E-3</v>
      </c>
      <c r="AO146" s="441">
        <v>4.1104614137671509E-3</v>
      </c>
      <c r="AP146" s="441">
        <v>6.8008344785337018E-3</v>
      </c>
      <c r="AQ146" s="441">
        <v>2.9096941529630168E-3</v>
      </c>
      <c r="AR146" s="441">
        <v>1.0885249221578108E-2</v>
      </c>
      <c r="AS146" s="441">
        <v>5.6576891385045295E-3</v>
      </c>
      <c r="AT146" s="441">
        <v>1.2003756901014821E-2</v>
      </c>
      <c r="AU146" s="441">
        <v>4.769130717537394E-3</v>
      </c>
      <c r="AV146" s="441">
        <v>4.19058030427257E-3</v>
      </c>
      <c r="AW146" s="441">
        <v>3.7422339562316067E-3</v>
      </c>
      <c r="AX146" s="441">
        <v>2.1110750243585582E-3</v>
      </c>
      <c r="AY146" s="441">
        <v>1.2002296091426186E-3</v>
      </c>
      <c r="AZ146" s="441">
        <v>2.8848706761613785E-3</v>
      </c>
      <c r="BA146" s="441">
        <v>3.0448390828060148E-3</v>
      </c>
      <c r="BB146" s="441">
        <v>9.4330541919337759E-3</v>
      </c>
      <c r="BC146" s="441">
        <v>4.6624173748819643E-3</v>
      </c>
      <c r="BD146" s="441">
        <v>5.3497595139650666E-3</v>
      </c>
      <c r="BE146" s="441">
        <v>5.0362037755365914E-2</v>
      </c>
      <c r="BF146" s="441">
        <v>1.7801282318217322E-2</v>
      </c>
      <c r="BG146" s="441">
        <v>1.0106299418756872E-2</v>
      </c>
      <c r="BH146" s="441">
        <v>4.3075831233810015E-2</v>
      </c>
      <c r="BI146" s="441">
        <v>5.6600538429856517E-2</v>
      </c>
      <c r="BJ146" s="441">
        <v>3.6418816388467377E-3</v>
      </c>
      <c r="BK146" s="441">
        <v>7.064135553721416E-3</v>
      </c>
      <c r="BL146" s="441">
        <v>2.0228150194015189E-3</v>
      </c>
      <c r="BM146" s="441">
        <v>5.8507233388810651E-3</v>
      </c>
      <c r="BN146" s="441">
        <v>7.8112473215457053E-3</v>
      </c>
      <c r="BO146" s="441">
        <v>9.9064835321690196E-3</v>
      </c>
      <c r="BP146" s="441">
        <v>8.3890670614826957E-3</v>
      </c>
      <c r="BQ146" s="441">
        <v>1.5330285526567932E-3</v>
      </c>
      <c r="BR146" s="441">
        <v>1.7513878922920049E-3</v>
      </c>
      <c r="BS146" s="441">
        <v>0</v>
      </c>
      <c r="BT146" s="441">
        <v>2.3120614767791516E-3</v>
      </c>
      <c r="BU146" s="441">
        <v>1.0021904022248162E-2</v>
      </c>
      <c r="BV146" s="441">
        <v>0.12796581907114099</v>
      </c>
      <c r="BW146" s="441">
        <v>3.1399912778020062E-3</v>
      </c>
      <c r="BX146" s="441">
        <v>9.0413983440662371E-2</v>
      </c>
      <c r="BY146" s="441">
        <v>1.3167013167013167E-2</v>
      </c>
      <c r="BZ146" s="441">
        <v>5.5934515688949521E-3</v>
      </c>
      <c r="CA146" s="441">
        <v>8.1062659244713481E-3</v>
      </c>
      <c r="CB146" s="441">
        <v>3.2362459546925567E-4</v>
      </c>
      <c r="CC146" s="441">
        <v>1.1345085878980544E-2</v>
      </c>
      <c r="CD146" s="441">
        <v>1.3793024111908705E-2</v>
      </c>
      <c r="CE146" s="441">
        <v>9.8542446579959614E-3</v>
      </c>
      <c r="CF146" s="441">
        <v>4.9912062587179333E-2</v>
      </c>
      <c r="CG146" s="441">
        <v>8.8386351873233262E-3</v>
      </c>
      <c r="CH146" s="441">
        <v>1.4457177530351391E-2</v>
      </c>
      <c r="CI146" s="441">
        <v>1.9967552726818921E-3</v>
      </c>
      <c r="CJ146" s="441">
        <v>4.2309486168402057E-3</v>
      </c>
      <c r="CK146" s="441">
        <v>6.0231026421987341E-3</v>
      </c>
      <c r="CL146" s="441">
        <v>1.3399122807017544E-2</v>
      </c>
      <c r="CM146" s="441">
        <v>1.0241438435516011E-2</v>
      </c>
      <c r="CN146" s="441">
        <v>1.9244505095670859E-2</v>
      </c>
      <c r="CO146" s="441">
        <v>6.8453528731199382E-3</v>
      </c>
      <c r="CP146" s="441">
        <v>2.7258025567662102E-3</v>
      </c>
      <c r="CQ146" s="441">
        <v>1.5497323189630882E-3</v>
      </c>
      <c r="CR146" s="441">
        <v>7.9986991467021814E-3</v>
      </c>
      <c r="CS146" s="441">
        <v>9.3550069563199216E-3</v>
      </c>
      <c r="CT146" s="441">
        <v>8.4954213630212081E-3</v>
      </c>
      <c r="CU146" s="441">
        <v>1.5828620604868453E-3</v>
      </c>
      <c r="CV146" s="441">
        <v>3.2570042208115921E-3</v>
      </c>
      <c r="CW146" s="441">
        <v>5.251807923258538E-3</v>
      </c>
      <c r="CX146" s="441">
        <v>3.8920503206897206E-3</v>
      </c>
      <c r="CY146" s="441">
        <v>0</v>
      </c>
      <c r="CZ146" s="441">
        <v>4.6176151662463295E-3</v>
      </c>
      <c r="DA146" s="443">
        <v>1.132419785386137E-2</v>
      </c>
    </row>
    <row r="147" spans="2:119" ht="20.100000000000001" customHeight="1" x14ac:dyDescent="0.4">
      <c r="B147" s="11">
        <v>92</v>
      </c>
      <c r="C147" s="8" t="s">
        <v>400</v>
      </c>
      <c r="D147" s="441">
        <v>0</v>
      </c>
      <c r="E147" s="441">
        <v>3.9850560398505604E-4</v>
      </c>
      <c r="F147" s="441">
        <v>0</v>
      </c>
      <c r="G147" s="441">
        <v>3.1171489718060854E-3</v>
      </c>
      <c r="H147" s="441">
        <v>1.5647493271577894E-3</v>
      </c>
      <c r="I147" s="441">
        <v>9.3545369504209543E-4</v>
      </c>
      <c r="J147" s="441">
        <v>0</v>
      </c>
      <c r="K147" s="441">
        <v>2.4501069137562365E-3</v>
      </c>
      <c r="L147" s="441">
        <v>7.2292807514988851E-3</v>
      </c>
      <c r="M147" s="441">
        <v>1.9837344469337669E-3</v>
      </c>
      <c r="N147" s="441">
        <v>4.9715516765177039E-4</v>
      </c>
      <c r="O147" s="441">
        <v>1.0128585910683479E-2</v>
      </c>
      <c r="P147" s="441">
        <v>3.3227058798013319E-2</v>
      </c>
      <c r="Q147" s="441">
        <v>1.5261117724262125E-4</v>
      </c>
      <c r="R147" s="441">
        <v>0</v>
      </c>
      <c r="S147" s="441">
        <v>6.518138590586098E-3</v>
      </c>
      <c r="T147" s="441">
        <v>1.0660493733152612E-3</v>
      </c>
      <c r="U147" s="441">
        <v>6.3393144944665306E-3</v>
      </c>
      <c r="V147" s="441">
        <v>1.5621960349696108E-3</v>
      </c>
      <c r="W147" s="441">
        <v>2.9278532758811181E-3</v>
      </c>
      <c r="X147" s="441">
        <v>1.0918158077223837E-3</v>
      </c>
      <c r="Y147" s="441">
        <v>1.3342106858068034E-2</v>
      </c>
      <c r="Z147" s="441">
        <v>1.6773624407487249E-4</v>
      </c>
      <c r="AA147" s="441">
        <v>4.8235277904108264E-3</v>
      </c>
      <c r="AB147" s="441">
        <v>7.9433651996989891E-3</v>
      </c>
      <c r="AC147" s="441">
        <v>2.05761316872428E-3</v>
      </c>
      <c r="AD147" s="441">
        <v>2.6005547850208046E-3</v>
      </c>
      <c r="AE147" s="441">
        <v>3.0053181063882607E-4</v>
      </c>
      <c r="AF147" s="441">
        <v>6.7928891458303225E-3</v>
      </c>
      <c r="AG147" s="441">
        <v>1.7417902204851523E-3</v>
      </c>
      <c r="AH147" s="441">
        <v>0</v>
      </c>
      <c r="AI147" s="441">
        <v>4.3170357579153307E-4</v>
      </c>
      <c r="AJ147" s="441">
        <v>6.2906269658209268E-4</v>
      </c>
      <c r="AK147" s="441">
        <v>1.7361864664264942E-4</v>
      </c>
      <c r="AL147" s="441">
        <v>1.1204223838904748E-3</v>
      </c>
      <c r="AM147" s="441">
        <v>1.3033658677332378E-3</v>
      </c>
      <c r="AN147" s="441">
        <v>1.3647137692436612E-3</v>
      </c>
      <c r="AO147" s="441">
        <v>4.0525675910380362E-3</v>
      </c>
      <c r="AP147" s="441">
        <v>2.3055780916270674E-3</v>
      </c>
      <c r="AQ147" s="441">
        <v>3.6864903295459033E-3</v>
      </c>
      <c r="AR147" s="441">
        <v>7.1893273928562386E-3</v>
      </c>
      <c r="AS147" s="441">
        <v>2.598733978377872E-3</v>
      </c>
      <c r="AT147" s="441">
        <v>4.1463358761138986E-3</v>
      </c>
      <c r="AU147" s="441">
        <v>1.2139605462822459E-2</v>
      </c>
      <c r="AV147" s="441">
        <v>5.0104764507606812E-3</v>
      </c>
      <c r="AW147" s="441">
        <v>1.3806300032699131E-3</v>
      </c>
      <c r="AX147" s="441">
        <v>6.0232070625055364E-3</v>
      </c>
      <c r="AY147" s="441">
        <v>5.3227573970672654E-3</v>
      </c>
      <c r="AZ147" s="441">
        <v>7.3191705204259149E-3</v>
      </c>
      <c r="BA147" s="441">
        <v>4.0271824181805811E-3</v>
      </c>
      <c r="BB147" s="441">
        <v>1.2513235152565214E-3</v>
      </c>
      <c r="BC147" s="441">
        <v>1.6525023607176581E-3</v>
      </c>
      <c r="BD147" s="441">
        <v>5.6197789216099903E-3</v>
      </c>
      <c r="BE147" s="441">
        <v>1.2929919834497026E-4</v>
      </c>
      <c r="BF147" s="441">
        <v>2.8720293865643035E-3</v>
      </c>
      <c r="BG147" s="441">
        <v>4.5556893752945489E-4</v>
      </c>
      <c r="BH147" s="441">
        <v>8.1757212306163729E-4</v>
      </c>
      <c r="BI147" s="441">
        <v>9.4923451395480794E-4</v>
      </c>
      <c r="BJ147" s="441">
        <v>2.5118651728925192E-3</v>
      </c>
      <c r="BK147" s="441">
        <v>9.6616012040588433E-3</v>
      </c>
      <c r="BL147" s="441">
        <v>6.8561759071061107E-3</v>
      </c>
      <c r="BM147" s="441">
        <v>8.5776469082063757E-4</v>
      </c>
      <c r="BN147" s="441">
        <v>4.2126437619346094E-3</v>
      </c>
      <c r="BO147" s="441">
        <v>1.6540351135688667E-2</v>
      </c>
      <c r="BP147" s="441">
        <v>3.09502039831244E-2</v>
      </c>
      <c r="BQ147" s="441">
        <v>1.3378802751629821E-2</v>
      </c>
      <c r="BR147" s="441">
        <v>1.2944219947883228E-2</v>
      </c>
      <c r="BS147" s="441">
        <v>0</v>
      </c>
      <c r="BT147" s="441">
        <v>4.7711326428332779E-3</v>
      </c>
      <c r="BU147" s="441">
        <v>3.6274176971478264E-3</v>
      </c>
      <c r="BV147" s="441">
        <v>0</v>
      </c>
      <c r="BW147" s="441">
        <v>2.0715220235499347E-3</v>
      </c>
      <c r="BX147" s="441">
        <v>1.1113155473781049E-2</v>
      </c>
      <c r="BY147" s="441">
        <v>4.1580041580041582E-3</v>
      </c>
      <c r="BZ147" s="441">
        <v>5.1159618008185536E-4</v>
      </c>
      <c r="CA147" s="441">
        <v>1.287752154367971E-2</v>
      </c>
      <c r="CB147" s="441">
        <v>9.2464170134073042E-4</v>
      </c>
      <c r="CC147" s="441">
        <v>2.103039155191402E-2</v>
      </c>
      <c r="CD147" s="441">
        <v>2.2282808761273698E-2</v>
      </c>
      <c r="CE147" s="441">
        <v>1.7135579483616995E-2</v>
      </c>
      <c r="CF147" s="441">
        <v>2.9838073867426769E-2</v>
      </c>
      <c r="CG147" s="441">
        <v>3.6509137237727439E-2</v>
      </c>
      <c r="CH147" s="441">
        <v>1.2678272794991836E-3</v>
      </c>
      <c r="CI147" s="441">
        <v>3.1979283664045925E-3</v>
      </c>
      <c r="CJ147" s="441">
        <v>2.2229894665431E-3</v>
      </c>
      <c r="CK147" s="441">
        <v>1.3934543854919807E-3</v>
      </c>
      <c r="CL147" s="441">
        <v>1.0263157894736842E-2</v>
      </c>
      <c r="CM147" s="441">
        <v>9.6654816521353428E-4</v>
      </c>
      <c r="CN147" s="441">
        <v>1.4517580790337097E-3</v>
      </c>
      <c r="CO147" s="441">
        <v>4.9033111123354088E-3</v>
      </c>
      <c r="CP147" s="441">
        <v>7.8737276539072275E-3</v>
      </c>
      <c r="CQ147" s="441">
        <v>7.6077768385460697E-4</v>
      </c>
      <c r="CR147" s="441">
        <v>2.4119988230374926E-3</v>
      </c>
      <c r="CS147" s="441">
        <v>1.4828247122149408E-2</v>
      </c>
      <c r="CT147" s="441">
        <v>2.8943703015874584E-3</v>
      </c>
      <c r="CU147" s="441">
        <v>1.0820980715866381E-2</v>
      </c>
      <c r="CV147" s="441">
        <v>1.3105564602789502E-2</v>
      </c>
      <c r="CW147" s="441">
        <v>1.2093101076388243E-2</v>
      </c>
      <c r="CX147" s="441">
        <v>9.1068267894867053E-3</v>
      </c>
      <c r="CY147" s="441">
        <v>0</v>
      </c>
      <c r="CZ147" s="441">
        <v>5.0440440074564132E-3</v>
      </c>
      <c r="DA147" s="443">
        <v>6.00654412144526E-3</v>
      </c>
    </row>
    <row r="148" spans="2:119" ht="20.100000000000001" customHeight="1" x14ac:dyDescent="0.4">
      <c r="B148" s="11">
        <v>93</v>
      </c>
      <c r="C148" s="8" t="s">
        <v>920</v>
      </c>
      <c r="D148" s="441">
        <v>3.4665132852613564E-2</v>
      </c>
      <c r="E148" s="441">
        <v>1.5790784557907847E-2</v>
      </c>
      <c r="F148" s="441">
        <v>4.8619864687572348E-3</v>
      </c>
      <c r="G148" s="441">
        <v>1.9493812226667906E-2</v>
      </c>
      <c r="H148" s="441">
        <v>1.9841021468360767E-2</v>
      </c>
      <c r="I148" s="441">
        <v>1.9778163838032876E-3</v>
      </c>
      <c r="J148" s="441">
        <v>0</v>
      </c>
      <c r="K148" s="441">
        <v>9.1767640769779037E-3</v>
      </c>
      <c r="L148" s="441">
        <v>2.8570810155624338E-3</v>
      </c>
      <c r="M148" s="441">
        <v>4.0851027424727701E-3</v>
      </c>
      <c r="N148" s="441">
        <v>2.1957686571286526E-3</v>
      </c>
      <c r="O148" s="441">
        <v>5.2021270919664925E-3</v>
      </c>
      <c r="P148" s="441">
        <v>4.641377664996638E-3</v>
      </c>
      <c r="Q148" s="441">
        <v>2.1976009522937461E-3</v>
      </c>
      <c r="R148" s="441">
        <v>0</v>
      </c>
      <c r="S148" s="441">
        <v>4.8084628946946624E-3</v>
      </c>
      <c r="T148" s="441">
        <v>9.0005025661331339E-3</v>
      </c>
      <c r="U148" s="441">
        <v>1.2893521005694639E-3</v>
      </c>
      <c r="V148" s="441">
        <v>5.5708500114954049E-3</v>
      </c>
      <c r="W148" s="441">
        <v>2.0992155562921224E-3</v>
      </c>
      <c r="X148" s="441">
        <v>3.1574132817917583E-3</v>
      </c>
      <c r="Y148" s="441">
        <v>5.8788387778249164E-3</v>
      </c>
      <c r="Z148" s="441">
        <v>2.1080925489903729E-3</v>
      </c>
      <c r="AA148" s="441">
        <v>7.3317622414244563E-3</v>
      </c>
      <c r="AB148" s="441">
        <v>1.184536915744586E-2</v>
      </c>
      <c r="AC148" s="441">
        <v>2.7434842249657062E-3</v>
      </c>
      <c r="AD148" s="441">
        <v>8.1484049930651871E-3</v>
      </c>
      <c r="AE148" s="441">
        <v>1.1681540813526545E-2</v>
      </c>
      <c r="AF148" s="441">
        <v>1.0189333718745483E-2</v>
      </c>
      <c r="AG148" s="441">
        <v>1.3806873698967671E-2</v>
      </c>
      <c r="AH148" s="441">
        <v>0</v>
      </c>
      <c r="AI148" s="441">
        <v>4.8130356109524113E-3</v>
      </c>
      <c r="AJ148" s="441">
        <v>8.3350807297127277E-3</v>
      </c>
      <c r="AK148" s="441">
        <v>1.2153305264985459E-3</v>
      </c>
      <c r="AL148" s="441">
        <v>5.8169874451299997E-3</v>
      </c>
      <c r="AM148" s="441">
        <v>6.8053607139659132E-3</v>
      </c>
      <c r="AN148" s="441">
        <v>6.3447219096415828E-3</v>
      </c>
      <c r="AO148" s="441">
        <v>5.6157008047241358E-3</v>
      </c>
      <c r="AP148" s="441">
        <v>6.6104276702485219E-3</v>
      </c>
      <c r="AQ148" s="441">
        <v>3.4363356286124312E-3</v>
      </c>
      <c r="AR148" s="441">
        <v>8.3537959142343625E-3</v>
      </c>
      <c r="AS148" s="441">
        <v>9.0941910165927651E-3</v>
      </c>
      <c r="AT148" s="441">
        <v>5.3375483930084991E-3</v>
      </c>
      <c r="AU148" s="441">
        <v>5.4194667244743117E-3</v>
      </c>
      <c r="AV148" s="441">
        <v>7.1968661747289784E-3</v>
      </c>
      <c r="AW148" s="441">
        <v>3.0761405336013855E-3</v>
      </c>
      <c r="AX148" s="441">
        <v>3.6611650772092473E-3</v>
      </c>
      <c r="AY148" s="441">
        <v>4.226895580024005E-3</v>
      </c>
      <c r="AZ148" s="441">
        <v>2.3816034016112477E-3</v>
      </c>
      <c r="BA148" s="441">
        <v>4.2568211199564537E-3</v>
      </c>
      <c r="BB148" s="441">
        <v>1.6363461353354509E-3</v>
      </c>
      <c r="BC148" s="441">
        <v>3.5410764872521248E-4</v>
      </c>
      <c r="BD148" s="441">
        <v>1.6538688718251624E-3</v>
      </c>
      <c r="BE148" s="441">
        <v>2.0687871735195242E-3</v>
      </c>
      <c r="BF148" s="441">
        <v>2.9767650803625622E-3</v>
      </c>
      <c r="BG148" s="441">
        <v>8.7317379693145521E-3</v>
      </c>
      <c r="BH148" s="441">
        <v>1.0333203222029026E-2</v>
      </c>
      <c r="BI148" s="441">
        <v>6.9911033569669745E-3</v>
      </c>
      <c r="BJ148" s="441">
        <v>2.4989506989958995E-2</v>
      </c>
      <c r="BK148" s="441">
        <v>1.8692042530465602E-3</v>
      </c>
      <c r="BL148" s="441">
        <v>2.2114814202495454E-2</v>
      </c>
      <c r="BM148" s="441">
        <v>1.9216489565996673E-2</v>
      </c>
      <c r="BN148" s="441">
        <v>3.9903502762269873E-4</v>
      </c>
      <c r="BO148" s="441">
        <v>6.9642372030702501E-4</v>
      </c>
      <c r="BP148" s="441">
        <v>2.6037436356801062E-3</v>
      </c>
      <c r="BQ148" s="441">
        <v>2.1900407895097044E-3</v>
      </c>
      <c r="BR148" s="441">
        <v>1.3973337361682843E-3</v>
      </c>
      <c r="BS148" s="441">
        <v>0</v>
      </c>
      <c r="BT148" s="441">
        <v>2.071500167056465E-3</v>
      </c>
      <c r="BU148" s="441">
        <v>3.3823344758148903E-2</v>
      </c>
      <c r="BV148" s="441">
        <v>0.19933880782410743</v>
      </c>
      <c r="BW148" s="441">
        <v>1.3737461840383778E-3</v>
      </c>
      <c r="BX148" s="441">
        <v>8.2060717571297154E-3</v>
      </c>
      <c r="BY148" s="441">
        <v>1.3167013167013167E-2</v>
      </c>
      <c r="BZ148" s="441">
        <v>7.3669849931787173E-3</v>
      </c>
      <c r="CA148" s="441">
        <v>8.1792953472143333E-3</v>
      </c>
      <c r="CB148" s="441">
        <v>6.010171058714748E-4</v>
      </c>
      <c r="CC148" s="441">
        <v>3.5695037842988697E-3</v>
      </c>
      <c r="CD148" s="441">
        <v>7.5004601509295046E-3</v>
      </c>
      <c r="CE148" s="441">
        <v>1.5238058482240489E-2</v>
      </c>
      <c r="CF148" s="441">
        <v>4.4271938868336467E-3</v>
      </c>
      <c r="CG148" s="441">
        <v>3.5434168093323249E-3</v>
      </c>
      <c r="CH148" s="441">
        <v>1.1371966710900848E-2</v>
      </c>
      <c r="CI148" s="441">
        <v>2.2385498564832149E-3</v>
      </c>
      <c r="CJ148" s="441">
        <v>1.3295536455210094E-2</v>
      </c>
      <c r="CK148" s="441">
        <v>1.7957992513703196E-3</v>
      </c>
      <c r="CL148" s="441">
        <v>1.1688596491228069E-2</v>
      </c>
      <c r="CM148" s="441">
        <v>4.8724619835422006E-3</v>
      </c>
      <c r="CN148" s="441">
        <v>1.8756714381115531E-3</v>
      </c>
      <c r="CO148" s="441">
        <v>8.0023139220979558E-3</v>
      </c>
      <c r="CP148" s="441">
        <v>0.10969800302948257</v>
      </c>
      <c r="CQ148" s="441">
        <v>1.6624401239785855E-3</v>
      </c>
      <c r="CR148" s="441">
        <v>6.4655506171309987E-3</v>
      </c>
      <c r="CS148" s="441">
        <v>3.7771988283287362E-3</v>
      </c>
      <c r="CT148" s="441">
        <v>1.9164090051466448E-3</v>
      </c>
      <c r="CU148" s="441">
        <v>4.2216972847658853E-3</v>
      </c>
      <c r="CV148" s="441">
        <v>6.7355733546035652E-3</v>
      </c>
      <c r="CW148" s="441">
        <v>5.632912569017122E-3</v>
      </c>
      <c r="CX148" s="441">
        <v>1.3988542717393374E-3</v>
      </c>
      <c r="CY148" s="441">
        <v>0</v>
      </c>
      <c r="CZ148" s="441">
        <v>3.1677571061320469E-3</v>
      </c>
      <c r="DA148" s="443">
        <v>9.7056202067918994E-3</v>
      </c>
    </row>
    <row r="149" spans="2:119" ht="20.100000000000001" customHeight="1" x14ac:dyDescent="0.4">
      <c r="B149" s="11">
        <v>94</v>
      </c>
      <c r="C149" s="8" t="s">
        <v>408</v>
      </c>
      <c r="D149" s="441">
        <v>1.4028787071069835E-4</v>
      </c>
      <c r="E149" s="441">
        <v>6.7247820672478205E-4</v>
      </c>
      <c r="F149" s="441">
        <v>9.3895505878115919E-4</v>
      </c>
      <c r="G149" s="441">
        <v>1.646971247790081E-2</v>
      </c>
      <c r="H149" s="441">
        <v>3.1294986543155788E-4</v>
      </c>
      <c r="I149" s="441">
        <v>8.2319925163704399E-3</v>
      </c>
      <c r="J149" s="441">
        <v>0</v>
      </c>
      <c r="K149" s="441">
        <v>1.5057020669992873E-2</v>
      </c>
      <c r="L149" s="441">
        <v>1.3679357589662561E-2</v>
      </c>
      <c r="M149" s="441">
        <v>1.2100245426984135E-2</v>
      </c>
      <c r="N149" s="441">
        <v>1.0081202010716456E-3</v>
      </c>
      <c r="O149" s="441">
        <v>2.1066391591228414E-2</v>
      </c>
      <c r="P149" s="441">
        <v>9.5755525191402614E-3</v>
      </c>
      <c r="Q149" s="441">
        <v>5.6008302048041999E-3</v>
      </c>
      <c r="R149" s="441">
        <v>0</v>
      </c>
      <c r="S149" s="441">
        <v>3.4514078110808359E-2</v>
      </c>
      <c r="T149" s="441">
        <v>6.9140916497875517E-3</v>
      </c>
      <c r="U149" s="441">
        <v>2.1757816697109703E-2</v>
      </c>
      <c r="V149" s="441">
        <v>6.1721481079742742E-3</v>
      </c>
      <c r="W149" s="441">
        <v>1.082753286929621E-2</v>
      </c>
      <c r="X149" s="441">
        <v>2.8180651253375037E-2</v>
      </c>
      <c r="Y149" s="441">
        <v>1.1619148217733487E-2</v>
      </c>
      <c r="Z149" s="441">
        <v>1.7167079794823369E-3</v>
      </c>
      <c r="AA149" s="441">
        <v>2.1016799658218604E-2</v>
      </c>
      <c r="AB149" s="441">
        <v>1.3629142395273E-2</v>
      </c>
      <c r="AC149" s="441">
        <v>2.3319615912208505E-2</v>
      </c>
      <c r="AD149" s="441">
        <v>4.958391123439667E-2</v>
      </c>
      <c r="AE149" s="441">
        <v>3.8402738759456954E-2</v>
      </c>
      <c r="AF149" s="441">
        <v>1.3368983957219251E-2</v>
      </c>
      <c r="AG149" s="441">
        <v>3.6237733123752072E-2</v>
      </c>
      <c r="AH149" s="441">
        <v>0</v>
      </c>
      <c r="AI149" s="441">
        <v>1.7819253979480302E-3</v>
      </c>
      <c r="AJ149" s="441">
        <v>1.1323128538477669E-2</v>
      </c>
      <c r="AK149" s="441">
        <v>4.9047267676548458E-3</v>
      </c>
      <c r="AL149" s="441">
        <v>8.7178070417779415E-3</v>
      </c>
      <c r="AM149" s="441">
        <v>1.2585937577729358E-2</v>
      </c>
      <c r="AN149" s="441">
        <v>2.3271961117628751E-2</v>
      </c>
      <c r="AO149" s="441">
        <v>2.6168007873559891E-2</v>
      </c>
      <c r="AP149" s="441">
        <v>1.8523271023395203E-2</v>
      </c>
      <c r="AQ149" s="441">
        <v>2.871512645978434E-2</v>
      </c>
      <c r="AR149" s="441">
        <v>2.3947548287471837E-2</v>
      </c>
      <c r="AS149" s="441">
        <v>2.2550837905690485E-2</v>
      </c>
      <c r="AT149" s="441">
        <v>2.3549355141685567E-2</v>
      </c>
      <c r="AU149" s="441">
        <v>1.2573162800780403E-2</v>
      </c>
      <c r="AV149" s="441">
        <v>1.9859706659378702E-2</v>
      </c>
      <c r="AW149" s="441">
        <v>2.2065858473313875E-2</v>
      </c>
      <c r="AX149" s="441">
        <v>2.4668575983938113E-2</v>
      </c>
      <c r="AY149" s="441">
        <v>2.4839534519647238E-2</v>
      </c>
      <c r="AZ149" s="441">
        <v>1.0318960495500315E-2</v>
      </c>
      <c r="BA149" s="441">
        <v>1.6100224535619514E-2</v>
      </c>
      <c r="BB149" s="441">
        <v>1.0684377707190298E-2</v>
      </c>
      <c r="BC149" s="441">
        <v>2.5672804532577902E-2</v>
      </c>
      <c r="BD149" s="441">
        <v>1.1138300565353134E-2</v>
      </c>
      <c r="BE149" s="441">
        <v>1.9136281355055598E-2</v>
      </c>
      <c r="BF149" s="441">
        <v>5.9190809505962998E-2</v>
      </c>
      <c r="BG149" s="441">
        <v>1.9212441744776668E-2</v>
      </c>
      <c r="BH149" s="441">
        <v>0.11304212057769419</v>
      </c>
      <c r="BI149" s="441">
        <v>3.0501008451192201E-2</v>
      </c>
      <c r="BJ149" s="441">
        <v>2.806315177735447E-2</v>
      </c>
      <c r="BK149" s="441">
        <v>2.1872117298635724E-2</v>
      </c>
      <c r="BL149" s="441">
        <v>9.2388185982280921E-2</v>
      </c>
      <c r="BM149" s="441">
        <v>3.2492638586608627E-2</v>
      </c>
      <c r="BN149" s="441">
        <v>5.3775891724851685E-2</v>
      </c>
      <c r="BO149" s="441">
        <v>7.8581920149552675E-2</v>
      </c>
      <c r="BP149" s="441">
        <v>7.3271480884994356E-2</v>
      </c>
      <c r="BQ149" s="441">
        <v>7.3401563532692227E-2</v>
      </c>
      <c r="BR149" s="441">
        <v>3.7350353110011704E-2</v>
      </c>
      <c r="BS149" s="441">
        <v>1.4935012932930768E-3</v>
      </c>
      <c r="BT149" s="441">
        <v>2.3468092215168726E-2</v>
      </c>
      <c r="BU149" s="441">
        <v>1.3193569239497929E-2</v>
      </c>
      <c r="BV149" s="441">
        <v>6.1865934586440724E-4</v>
      </c>
      <c r="BW149" s="441">
        <v>8.3733100741386832E-3</v>
      </c>
      <c r="BX149" s="441">
        <v>1.5197792088316467E-2</v>
      </c>
      <c r="BY149" s="441">
        <v>3.6036036036036036E-2</v>
      </c>
      <c r="BZ149" s="441">
        <v>0.11336971350613916</v>
      </c>
      <c r="CA149" s="441">
        <v>0.12673850598029829</v>
      </c>
      <c r="CB149" s="441">
        <v>7.9519186315302817E-3</v>
      </c>
      <c r="CC149" s="441">
        <v>9.0354529052011648E-2</v>
      </c>
      <c r="CD149" s="441">
        <v>7.8386710841155893E-2</v>
      </c>
      <c r="CE149" s="441">
        <v>0.1790680920587138</v>
      </c>
      <c r="CF149" s="441">
        <v>0.13609072715143428</v>
      </c>
      <c r="CG149" s="441">
        <v>4.509561916895595E-2</v>
      </c>
      <c r="CH149" s="441">
        <v>6.526498576777548E-2</v>
      </c>
      <c r="CI149" s="441">
        <v>3.3332553350804942E-2</v>
      </c>
      <c r="CJ149" s="441">
        <v>9.5428031473169667E-2</v>
      </c>
      <c r="CK149" s="441">
        <v>3.1845596134270529E-2</v>
      </c>
      <c r="CL149" s="441">
        <v>4.8640350877192984E-2</v>
      </c>
      <c r="CM149" s="441">
        <v>5.0240644012366519E-2</v>
      </c>
      <c r="CN149" s="441">
        <v>2.4406956824714731E-2</v>
      </c>
      <c r="CO149" s="441">
        <v>6.3247204010798308E-2</v>
      </c>
      <c r="CP149" s="441">
        <v>6.3073973524956639E-2</v>
      </c>
      <c r="CQ149" s="441">
        <v>5.6565229642152721E-2</v>
      </c>
      <c r="CR149" s="441">
        <v>3.4534557787310488E-2</v>
      </c>
      <c r="CS149" s="441">
        <v>0.12940285317510417</v>
      </c>
      <c r="CT149" s="441">
        <v>1.2110914640772096E-2</v>
      </c>
      <c r="CU149" s="441">
        <v>1.5139274298359619E-2</v>
      </c>
      <c r="CV149" s="441">
        <v>2.6299755170771155E-2</v>
      </c>
      <c r="CW149" s="441">
        <v>2.6073134911044599E-2</v>
      </c>
      <c r="CX149" s="441">
        <v>1.897493481529414E-2</v>
      </c>
      <c r="CY149" s="441">
        <v>0</v>
      </c>
      <c r="CZ149" s="441">
        <v>2.7096506938606432E-2</v>
      </c>
      <c r="DA149" s="443">
        <v>4.5528819771019267E-2</v>
      </c>
    </row>
    <row r="150" spans="2:119" ht="20.100000000000001" customHeight="1" x14ac:dyDescent="0.4">
      <c r="B150" s="11">
        <v>95</v>
      </c>
      <c r="C150" s="8" t="s">
        <v>409</v>
      </c>
      <c r="D150" s="441">
        <v>0</v>
      </c>
      <c r="E150" s="441">
        <v>0</v>
      </c>
      <c r="F150" s="441">
        <v>0</v>
      </c>
      <c r="G150" s="441">
        <v>0</v>
      </c>
      <c r="H150" s="441">
        <v>0</v>
      </c>
      <c r="I150" s="441">
        <v>0</v>
      </c>
      <c r="J150" s="441">
        <v>0</v>
      </c>
      <c r="K150" s="441">
        <v>0</v>
      </c>
      <c r="L150" s="441">
        <v>0</v>
      </c>
      <c r="M150" s="441">
        <v>0</v>
      </c>
      <c r="N150" s="441">
        <v>0</v>
      </c>
      <c r="O150" s="441">
        <v>0</v>
      </c>
      <c r="P150" s="441">
        <v>0</v>
      </c>
      <c r="Q150" s="441">
        <v>0</v>
      </c>
      <c r="R150" s="441">
        <v>0</v>
      </c>
      <c r="S150" s="441">
        <v>0</v>
      </c>
      <c r="T150" s="441">
        <v>0</v>
      </c>
      <c r="U150" s="441">
        <v>0</v>
      </c>
      <c r="V150" s="441">
        <v>0</v>
      </c>
      <c r="W150" s="441">
        <v>0</v>
      </c>
      <c r="X150" s="441">
        <v>0</v>
      </c>
      <c r="Y150" s="441">
        <v>0</v>
      </c>
      <c r="Z150" s="441">
        <v>0</v>
      </c>
      <c r="AA150" s="441">
        <v>0</v>
      </c>
      <c r="AB150" s="441">
        <v>0</v>
      </c>
      <c r="AC150" s="441">
        <v>0</v>
      </c>
      <c r="AD150" s="441">
        <v>0</v>
      </c>
      <c r="AE150" s="441">
        <v>0</v>
      </c>
      <c r="AF150" s="441">
        <v>0</v>
      </c>
      <c r="AG150" s="441">
        <v>0</v>
      </c>
      <c r="AH150" s="441">
        <v>0</v>
      </c>
      <c r="AI150" s="441">
        <v>0</v>
      </c>
      <c r="AJ150" s="441">
        <v>0</v>
      </c>
      <c r="AK150" s="441">
        <v>0</v>
      </c>
      <c r="AL150" s="441">
        <v>0</v>
      </c>
      <c r="AM150" s="441">
        <v>0</v>
      </c>
      <c r="AN150" s="441">
        <v>0</v>
      </c>
      <c r="AO150" s="441">
        <v>0</v>
      </c>
      <c r="AP150" s="441">
        <v>0</v>
      </c>
      <c r="AQ150" s="441">
        <v>0</v>
      </c>
      <c r="AR150" s="441">
        <v>0</v>
      </c>
      <c r="AS150" s="441">
        <v>0</v>
      </c>
      <c r="AT150" s="441">
        <v>0</v>
      </c>
      <c r="AU150" s="441">
        <v>0</v>
      </c>
      <c r="AV150" s="441">
        <v>0</v>
      </c>
      <c r="AW150" s="441">
        <v>0</v>
      </c>
      <c r="AX150" s="441">
        <v>0</v>
      </c>
      <c r="AY150" s="441">
        <v>0</v>
      </c>
      <c r="AZ150" s="441">
        <v>0</v>
      </c>
      <c r="BA150" s="441">
        <v>0</v>
      </c>
      <c r="BB150" s="441">
        <v>0</v>
      </c>
      <c r="BC150" s="441">
        <v>0</v>
      </c>
      <c r="BD150" s="441">
        <v>0</v>
      </c>
      <c r="BE150" s="441">
        <v>0</v>
      </c>
      <c r="BF150" s="441">
        <v>0</v>
      </c>
      <c r="BG150" s="441">
        <v>0</v>
      </c>
      <c r="BH150" s="441">
        <v>0</v>
      </c>
      <c r="BI150" s="441">
        <v>0</v>
      </c>
      <c r="BJ150" s="441">
        <v>0</v>
      </c>
      <c r="BK150" s="441">
        <v>0</v>
      </c>
      <c r="BL150" s="441">
        <v>0</v>
      </c>
      <c r="BM150" s="441">
        <v>0</v>
      </c>
      <c r="BN150" s="441">
        <v>0</v>
      </c>
      <c r="BO150" s="441">
        <v>0</v>
      </c>
      <c r="BP150" s="441">
        <v>0</v>
      </c>
      <c r="BQ150" s="441">
        <v>0</v>
      </c>
      <c r="BR150" s="441">
        <v>0</v>
      </c>
      <c r="BS150" s="441">
        <v>0</v>
      </c>
      <c r="BT150" s="441">
        <v>0</v>
      </c>
      <c r="BU150" s="441">
        <v>0</v>
      </c>
      <c r="BV150" s="441">
        <v>0</v>
      </c>
      <c r="BW150" s="441">
        <v>0</v>
      </c>
      <c r="BX150" s="441">
        <v>0</v>
      </c>
      <c r="BY150" s="441">
        <v>0</v>
      </c>
      <c r="BZ150" s="441">
        <v>0</v>
      </c>
      <c r="CA150" s="441">
        <v>0</v>
      </c>
      <c r="CB150" s="441">
        <v>0</v>
      </c>
      <c r="CC150" s="441">
        <v>0</v>
      </c>
      <c r="CD150" s="441">
        <v>0</v>
      </c>
      <c r="CE150" s="441">
        <v>0</v>
      </c>
      <c r="CF150" s="441">
        <v>0</v>
      </c>
      <c r="CG150" s="441">
        <v>0</v>
      </c>
      <c r="CH150" s="441">
        <v>0</v>
      </c>
      <c r="CI150" s="441">
        <v>0</v>
      </c>
      <c r="CJ150" s="441">
        <v>0</v>
      </c>
      <c r="CK150" s="441">
        <v>0</v>
      </c>
      <c r="CL150" s="441">
        <v>0</v>
      </c>
      <c r="CM150" s="441">
        <v>0</v>
      </c>
      <c r="CN150" s="441">
        <v>0</v>
      </c>
      <c r="CO150" s="441">
        <v>0</v>
      </c>
      <c r="CP150" s="441">
        <v>0</v>
      </c>
      <c r="CQ150" s="441">
        <v>0</v>
      </c>
      <c r="CR150" s="441">
        <v>0</v>
      </c>
      <c r="CS150" s="441">
        <v>0</v>
      </c>
      <c r="CT150" s="441">
        <v>0</v>
      </c>
      <c r="CU150" s="441">
        <v>0</v>
      </c>
      <c r="CV150" s="441">
        <v>0</v>
      </c>
      <c r="CW150" s="441">
        <v>0</v>
      </c>
      <c r="CX150" s="441">
        <v>0</v>
      </c>
      <c r="CY150" s="441">
        <v>0</v>
      </c>
      <c r="CZ150" s="441">
        <v>0</v>
      </c>
      <c r="DA150" s="443">
        <v>0</v>
      </c>
    </row>
    <row r="151" spans="2:119" ht="20.100000000000001" customHeight="1" x14ac:dyDescent="0.4">
      <c r="B151" s="11">
        <v>96</v>
      </c>
      <c r="C151" s="8" t="s">
        <v>921</v>
      </c>
      <c r="D151" s="441">
        <v>0</v>
      </c>
      <c r="E151" s="441">
        <v>0</v>
      </c>
      <c r="F151" s="441">
        <v>0</v>
      </c>
      <c r="G151" s="441">
        <v>0</v>
      </c>
      <c r="H151" s="441">
        <v>0</v>
      </c>
      <c r="I151" s="441">
        <v>0</v>
      </c>
      <c r="J151" s="441">
        <v>0</v>
      </c>
      <c r="K151" s="441">
        <v>0</v>
      </c>
      <c r="L151" s="441">
        <v>0</v>
      </c>
      <c r="M151" s="441">
        <v>0</v>
      </c>
      <c r="N151" s="441">
        <v>0</v>
      </c>
      <c r="O151" s="441">
        <v>0</v>
      </c>
      <c r="P151" s="441">
        <v>0</v>
      </c>
      <c r="Q151" s="441">
        <v>0</v>
      </c>
      <c r="R151" s="441">
        <v>0</v>
      </c>
      <c r="S151" s="441">
        <v>0</v>
      </c>
      <c r="T151" s="441">
        <v>0</v>
      </c>
      <c r="U151" s="441">
        <v>0</v>
      </c>
      <c r="V151" s="441">
        <v>0</v>
      </c>
      <c r="W151" s="441">
        <v>0</v>
      </c>
      <c r="X151" s="441">
        <v>0</v>
      </c>
      <c r="Y151" s="441">
        <v>0</v>
      </c>
      <c r="Z151" s="441">
        <v>0</v>
      </c>
      <c r="AA151" s="441">
        <v>0</v>
      </c>
      <c r="AB151" s="441">
        <v>0</v>
      </c>
      <c r="AC151" s="441">
        <v>0</v>
      </c>
      <c r="AD151" s="441">
        <v>0</v>
      </c>
      <c r="AE151" s="441">
        <v>0</v>
      </c>
      <c r="AF151" s="441">
        <v>0</v>
      </c>
      <c r="AG151" s="441">
        <v>0</v>
      </c>
      <c r="AH151" s="441">
        <v>0</v>
      </c>
      <c r="AI151" s="441">
        <v>0</v>
      </c>
      <c r="AJ151" s="441">
        <v>0</v>
      </c>
      <c r="AK151" s="441">
        <v>0</v>
      </c>
      <c r="AL151" s="441">
        <v>0</v>
      </c>
      <c r="AM151" s="441">
        <v>0</v>
      </c>
      <c r="AN151" s="441">
        <v>0</v>
      </c>
      <c r="AO151" s="441">
        <v>0</v>
      </c>
      <c r="AP151" s="441">
        <v>0</v>
      </c>
      <c r="AQ151" s="441">
        <v>0</v>
      </c>
      <c r="AR151" s="441">
        <v>0</v>
      </c>
      <c r="AS151" s="441">
        <v>0</v>
      </c>
      <c r="AT151" s="441">
        <v>0</v>
      </c>
      <c r="AU151" s="441">
        <v>0</v>
      </c>
      <c r="AV151" s="441">
        <v>0</v>
      </c>
      <c r="AW151" s="441">
        <v>0</v>
      </c>
      <c r="AX151" s="441">
        <v>0</v>
      </c>
      <c r="AY151" s="441">
        <v>0</v>
      </c>
      <c r="AZ151" s="441">
        <v>0</v>
      </c>
      <c r="BA151" s="441">
        <v>0</v>
      </c>
      <c r="BB151" s="441">
        <v>0</v>
      </c>
      <c r="BC151" s="441">
        <v>0</v>
      </c>
      <c r="BD151" s="441">
        <v>0</v>
      </c>
      <c r="BE151" s="441">
        <v>0</v>
      </c>
      <c r="BF151" s="441">
        <v>0</v>
      </c>
      <c r="BG151" s="441">
        <v>0</v>
      </c>
      <c r="BH151" s="441">
        <v>0</v>
      </c>
      <c r="BI151" s="441">
        <v>0</v>
      </c>
      <c r="BJ151" s="441">
        <v>0</v>
      </c>
      <c r="BK151" s="441">
        <v>0</v>
      </c>
      <c r="BL151" s="441">
        <v>0</v>
      </c>
      <c r="BM151" s="441">
        <v>0</v>
      </c>
      <c r="BN151" s="441">
        <v>0</v>
      </c>
      <c r="BO151" s="441">
        <v>0</v>
      </c>
      <c r="BP151" s="441">
        <v>0</v>
      </c>
      <c r="BQ151" s="441">
        <v>0</v>
      </c>
      <c r="BR151" s="441">
        <v>0</v>
      </c>
      <c r="BS151" s="441">
        <v>0</v>
      </c>
      <c r="BT151" s="441">
        <v>0</v>
      </c>
      <c r="BU151" s="441">
        <v>0</v>
      </c>
      <c r="BV151" s="441">
        <v>0</v>
      </c>
      <c r="BW151" s="441">
        <v>0</v>
      </c>
      <c r="BX151" s="441">
        <v>0</v>
      </c>
      <c r="BY151" s="441">
        <v>0</v>
      </c>
      <c r="BZ151" s="441">
        <v>0</v>
      </c>
      <c r="CA151" s="441">
        <v>0</v>
      </c>
      <c r="CB151" s="441">
        <v>0</v>
      </c>
      <c r="CC151" s="441">
        <v>0</v>
      </c>
      <c r="CD151" s="441">
        <v>0</v>
      </c>
      <c r="CE151" s="441">
        <v>0</v>
      </c>
      <c r="CF151" s="441">
        <v>0</v>
      </c>
      <c r="CG151" s="441">
        <v>0</v>
      </c>
      <c r="CH151" s="441">
        <v>0</v>
      </c>
      <c r="CI151" s="441">
        <v>2.4627948333957321E-3</v>
      </c>
      <c r="CJ151" s="441">
        <v>0</v>
      </c>
      <c r="CK151" s="441">
        <v>1.5624392291608829E-3</v>
      </c>
      <c r="CL151" s="441">
        <v>0</v>
      </c>
      <c r="CM151" s="441">
        <v>1.4696828265575658E-3</v>
      </c>
      <c r="CN151" s="441">
        <v>5.2553642461020296E-3</v>
      </c>
      <c r="CO151" s="441">
        <v>0</v>
      </c>
      <c r="CP151" s="441">
        <v>0</v>
      </c>
      <c r="CQ151" s="441">
        <v>0</v>
      </c>
      <c r="CR151" s="441">
        <v>0</v>
      </c>
      <c r="CS151" s="441">
        <v>0</v>
      </c>
      <c r="CT151" s="441">
        <v>1.4699054637413441E-2</v>
      </c>
      <c r="CU151" s="441">
        <v>7.0800695493343641E-3</v>
      </c>
      <c r="CV151" s="441">
        <v>0</v>
      </c>
      <c r="CW151" s="441">
        <v>0</v>
      </c>
      <c r="CX151" s="441">
        <v>0</v>
      </c>
      <c r="CY151" s="441">
        <v>0</v>
      </c>
      <c r="CZ151" s="441">
        <v>0</v>
      </c>
      <c r="DA151" s="443">
        <v>4.6473121218121885E-4</v>
      </c>
    </row>
    <row r="152" spans="2:119" ht="20.100000000000001" customHeight="1" x14ac:dyDescent="0.4">
      <c r="B152" s="11">
        <v>97</v>
      </c>
      <c r="C152" s="8" t="s">
        <v>922</v>
      </c>
      <c r="D152" s="441">
        <v>0</v>
      </c>
      <c r="E152" s="441">
        <v>0</v>
      </c>
      <c r="F152" s="441">
        <v>0</v>
      </c>
      <c r="G152" s="441">
        <v>1.8609844607797525E-4</v>
      </c>
      <c r="H152" s="441">
        <v>0</v>
      </c>
      <c r="I152" s="441">
        <v>2.6727248429774155E-5</v>
      </c>
      <c r="J152" s="441">
        <v>0</v>
      </c>
      <c r="K152" s="441">
        <v>0</v>
      </c>
      <c r="L152" s="441">
        <v>1.515118720374018E-4</v>
      </c>
      <c r="M152" s="441">
        <v>3.2081958710519141E-5</v>
      </c>
      <c r="N152" s="441">
        <v>4.1429597304314204E-5</v>
      </c>
      <c r="O152" s="441">
        <v>5.33551496611948E-5</v>
      </c>
      <c r="P152" s="441">
        <v>1.0844340338777192E-4</v>
      </c>
      <c r="Q152" s="441">
        <v>4.5783353172786377E-5</v>
      </c>
      <c r="R152" s="441">
        <v>0</v>
      </c>
      <c r="S152" s="441">
        <v>5.342736549660736E-5</v>
      </c>
      <c r="T152" s="441">
        <v>3.0458553523293179E-5</v>
      </c>
      <c r="U152" s="441">
        <v>0</v>
      </c>
      <c r="V152" s="441">
        <v>5.3055714395194334E-5</v>
      </c>
      <c r="W152" s="441">
        <v>0</v>
      </c>
      <c r="X152" s="441">
        <v>4.426280301577231E-5</v>
      </c>
      <c r="Y152" s="441">
        <v>1.7316167239543199E-5</v>
      </c>
      <c r="Z152" s="441">
        <v>6.2124534842545364E-6</v>
      </c>
      <c r="AA152" s="441">
        <v>4.1344523917807083E-5</v>
      </c>
      <c r="AB152" s="441">
        <v>2.7871456841049082E-5</v>
      </c>
      <c r="AC152" s="441">
        <v>0</v>
      </c>
      <c r="AD152" s="441">
        <v>0</v>
      </c>
      <c r="AE152" s="441">
        <v>0</v>
      </c>
      <c r="AF152" s="441">
        <v>0</v>
      </c>
      <c r="AG152" s="441">
        <v>0</v>
      </c>
      <c r="AH152" s="441">
        <v>0</v>
      </c>
      <c r="AI152" s="441">
        <v>9.1851824636496406E-6</v>
      </c>
      <c r="AJ152" s="441">
        <v>0</v>
      </c>
      <c r="AK152" s="441">
        <v>4.3404661660662356E-5</v>
      </c>
      <c r="AL152" s="441">
        <v>1.5348251834116094E-5</v>
      </c>
      <c r="AM152" s="441">
        <v>2.9848073306868042E-5</v>
      </c>
      <c r="AN152" s="441">
        <v>2.3942346828836164E-5</v>
      </c>
      <c r="AO152" s="441">
        <v>5.7893822729114805E-5</v>
      </c>
      <c r="AP152" s="441">
        <v>0</v>
      </c>
      <c r="AQ152" s="441">
        <v>2.6332073782470738E-5</v>
      </c>
      <c r="AR152" s="441">
        <v>1.5188719844062476E-4</v>
      </c>
      <c r="AS152" s="441">
        <v>9.6453541085074783E-5</v>
      </c>
      <c r="AT152" s="441">
        <v>0</v>
      </c>
      <c r="AU152" s="441">
        <v>0</v>
      </c>
      <c r="AV152" s="441">
        <v>0</v>
      </c>
      <c r="AW152" s="441">
        <v>6.0553947511838298E-5</v>
      </c>
      <c r="AX152" s="441">
        <v>1.4762762408101804E-5</v>
      </c>
      <c r="AY152" s="441">
        <v>1.0436779209935814E-4</v>
      </c>
      <c r="AZ152" s="441">
        <v>3.1701875562212949E-5</v>
      </c>
      <c r="BA152" s="441">
        <v>2.9767979859835342E-5</v>
      </c>
      <c r="BB152" s="441">
        <v>1.9251131003946481E-4</v>
      </c>
      <c r="BC152" s="441">
        <v>0</v>
      </c>
      <c r="BD152" s="441">
        <v>3.3752425955615558E-5</v>
      </c>
      <c r="BE152" s="441">
        <v>0</v>
      </c>
      <c r="BF152" s="441">
        <v>1.009500663115748E-5</v>
      </c>
      <c r="BG152" s="441">
        <v>1.8327485992564276E-5</v>
      </c>
      <c r="BH152" s="441">
        <v>8.2324970724956533E-5</v>
      </c>
      <c r="BI152" s="441">
        <v>3.5353240743195824E-5</v>
      </c>
      <c r="BJ152" s="441">
        <v>5.1657895586478544E-5</v>
      </c>
      <c r="BK152" s="441">
        <v>0</v>
      </c>
      <c r="BL152" s="441">
        <v>3.8900288834644601E-5</v>
      </c>
      <c r="BM152" s="441">
        <v>5.1209832287799257E-5</v>
      </c>
      <c r="BN152" s="441">
        <v>6.4683760185414634E-5</v>
      </c>
      <c r="BO152" s="441">
        <v>5.9857906538785621E-5</v>
      </c>
      <c r="BP152" s="441">
        <v>6.2656932409414318E-5</v>
      </c>
      <c r="BQ152" s="441">
        <v>3.9107871241244727E-5</v>
      </c>
      <c r="BR152" s="441">
        <v>2.3603610408248047E-5</v>
      </c>
      <c r="BS152" s="441">
        <v>0</v>
      </c>
      <c r="BT152" s="441">
        <v>2.6595389241563646E-3</v>
      </c>
      <c r="BU152" s="441">
        <v>9.0685442428695666E-5</v>
      </c>
      <c r="BV152" s="441">
        <v>9.6665522791313631E-6</v>
      </c>
      <c r="BW152" s="441">
        <v>8.7221979938944616E-5</v>
      </c>
      <c r="BX152" s="441">
        <v>2.5758969641214352E-4</v>
      </c>
      <c r="BY152" s="441">
        <v>0</v>
      </c>
      <c r="BZ152" s="441">
        <v>3.4106412005457029E-5</v>
      </c>
      <c r="CA152" s="441">
        <v>4.0571901523880621E-5</v>
      </c>
      <c r="CB152" s="441">
        <v>3.2362459546925567E-4</v>
      </c>
      <c r="CC152" s="441">
        <v>4.3349553616758705E-4</v>
      </c>
      <c r="CD152" s="441">
        <v>6.9022639425731641E-4</v>
      </c>
      <c r="CE152" s="441">
        <v>3.8593647485623868E-5</v>
      </c>
      <c r="CF152" s="441">
        <v>4.8517193280368733E-4</v>
      </c>
      <c r="CG152" s="441">
        <v>2.3888203208981965E-4</v>
      </c>
      <c r="CH152" s="441">
        <v>1.1543641377541204E-4</v>
      </c>
      <c r="CI152" s="441">
        <v>1.1894733557968302E-4</v>
      </c>
      <c r="CJ152" s="441">
        <v>9.9943668114335559E-5</v>
      </c>
      <c r="CK152" s="441">
        <v>9.4738804418819551E-3</v>
      </c>
      <c r="CL152" s="441">
        <v>3.7499999999999999E-3</v>
      </c>
      <c r="CM152" s="441">
        <v>9.8640874395079878E-3</v>
      </c>
      <c r="CN152" s="441">
        <v>9.5467611277256764E-3</v>
      </c>
      <c r="CO152" s="441">
        <v>6.8866729105834383E-5</v>
      </c>
      <c r="CP152" s="441">
        <v>5.4881930673145177E-5</v>
      </c>
      <c r="CQ152" s="441">
        <v>8.0304311073541848E-4</v>
      </c>
      <c r="CR152" s="441">
        <v>1.935793597943413E-5</v>
      </c>
      <c r="CS152" s="441">
        <v>6.3760952537622156E-5</v>
      </c>
      <c r="CT152" s="441">
        <v>1.0905750214855132E-2</v>
      </c>
      <c r="CU152" s="441">
        <v>2.8605676349713724E-3</v>
      </c>
      <c r="CV152" s="441">
        <v>2.1104057961381234E-2</v>
      </c>
      <c r="CW152" s="441">
        <v>1.7660946998568534E-4</v>
      </c>
      <c r="CX152" s="441">
        <v>5.2338084997050039E-4</v>
      </c>
      <c r="CY152" s="441">
        <v>0</v>
      </c>
      <c r="CZ152" s="441">
        <v>7.9193927653301173E-4</v>
      </c>
      <c r="DA152" s="443">
        <v>9.0276342511400054E-4</v>
      </c>
    </row>
    <row r="153" spans="2:119" ht="20.100000000000001" customHeight="1" x14ac:dyDescent="0.4">
      <c r="B153" s="11">
        <v>98</v>
      </c>
      <c r="C153" s="8" t="s">
        <v>923</v>
      </c>
      <c r="D153" s="441">
        <v>0</v>
      </c>
      <c r="E153" s="441">
        <v>0</v>
      </c>
      <c r="F153" s="441">
        <v>0</v>
      </c>
      <c r="G153" s="441">
        <v>0</v>
      </c>
      <c r="H153" s="441">
        <v>0</v>
      </c>
      <c r="I153" s="441">
        <v>0</v>
      </c>
      <c r="J153" s="441">
        <v>0</v>
      </c>
      <c r="K153" s="441">
        <v>0</v>
      </c>
      <c r="L153" s="441">
        <v>0</v>
      </c>
      <c r="M153" s="441">
        <v>0</v>
      </c>
      <c r="N153" s="441">
        <v>0</v>
      </c>
      <c r="O153" s="441">
        <v>0</v>
      </c>
      <c r="P153" s="441">
        <v>0</v>
      </c>
      <c r="Q153" s="441">
        <v>0</v>
      </c>
      <c r="R153" s="441">
        <v>0</v>
      </c>
      <c r="S153" s="441">
        <v>0</v>
      </c>
      <c r="T153" s="441">
        <v>0</v>
      </c>
      <c r="U153" s="441">
        <v>0</v>
      </c>
      <c r="V153" s="441">
        <v>0</v>
      </c>
      <c r="W153" s="441">
        <v>0</v>
      </c>
      <c r="X153" s="441">
        <v>0</v>
      </c>
      <c r="Y153" s="441">
        <v>0</v>
      </c>
      <c r="Z153" s="441">
        <v>0</v>
      </c>
      <c r="AA153" s="441">
        <v>0</v>
      </c>
      <c r="AB153" s="441">
        <v>0</v>
      </c>
      <c r="AC153" s="441">
        <v>0</v>
      </c>
      <c r="AD153" s="441">
        <v>0</v>
      </c>
      <c r="AE153" s="441">
        <v>0</v>
      </c>
      <c r="AF153" s="441">
        <v>0</v>
      </c>
      <c r="AG153" s="441">
        <v>0</v>
      </c>
      <c r="AH153" s="441">
        <v>0</v>
      </c>
      <c r="AI153" s="441">
        <v>0</v>
      </c>
      <c r="AJ153" s="441">
        <v>0</v>
      </c>
      <c r="AK153" s="441">
        <v>0</v>
      </c>
      <c r="AL153" s="441">
        <v>0</v>
      </c>
      <c r="AM153" s="441">
        <v>0</v>
      </c>
      <c r="AN153" s="441">
        <v>0</v>
      </c>
      <c r="AO153" s="441">
        <v>0</v>
      </c>
      <c r="AP153" s="441">
        <v>0</v>
      </c>
      <c r="AQ153" s="441">
        <v>0</v>
      </c>
      <c r="AR153" s="441">
        <v>0</v>
      </c>
      <c r="AS153" s="441">
        <v>0</v>
      </c>
      <c r="AT153" s="441">
        <v>0</v>
      </c>
      <c r="AU153" s="441">
        <v>0</v>
      </c>
      <c r="AV153" s="441">
        <v>0</v>
      </c>
      <c r="AW153" s="441">
        <v>0</v>
      </c>
      <c r="AX153" s="441">
        <v>0</v>
      </c>
      <c r="AY153" s="441">
        <v>0</v>
      </c>
      <c r="AZ153" s="441">
        <v>0</v>
      </c>
      <c r="BA153" s="441">
        <v>0</v>
      </c>
      <c r="BB153" s="441">
        <v>0</v>
      </c>
      <c r="BC153" s="441">
        <v>0</v>
      </c>
      <c r="BD153" s="441">
        <v>4.7253396337861784E-4</v>
      </c>
      <c r="BE153" s="441">
        <v>0</v>
      </c>
      <c r="BF153" s="441">
        <v>0</v>
      </c>
      <c r="BG153" s="441">
        <v>0</v>
      </c>
      <c r="BH153" s="441">
        <v>0</v>
      </c>
      <c r="BI153" s="441">
        <v>0</v>
      </c>
      <c r="BJ153" s="441">
        <v>0</v>
      </c>
      <c r="BK153" s="441">
        <v>0</v>
      </c>
      <c r="BL153" s="441">
        <v>0</v>
      </c>
      <c r="BM153" s="441">
        <v>0</v>
      </c>
      <c r="BN153" s="441">
        <v>0</v>
      </c>
      <c r="BO153" s="441">
        <v>3.338229403124583E-5</v>
      </c>
      <c r="BP153" s="441">
        <v>0</v>
      </c>
      <c r="BQ153" s="441">
        <v>0</v>
      </c>
      <c r="BR153" s="441">
        <v>0</v>
      </c>
      <c r="BS153" s="441">
        <v>0</v>
      </c>
      <c r="BT153" s="441">
        <v>0</v>
      </c>
      <c r="BU153" s="441">
        <v>0</v>
      </c>
      <c r="BV153" s="441">
        <v>0</v>
      </c>
      <c r="BW153" s="441">
        <v>0</v>
      </c>
      <c r="BX153" s="441">
        <v>0</v>
      </c>
      <c r="BY153" s="441">
        <v>0</v>
      </c>
      <c r="BZ153" s="441">
        <v>0</v>
      </c>
      <c r="CA153" s="441">
        <v>0</v>
      </c>
      <c r="CB153" s="441">
        <v>0</v>
      </c>
      <c r="CC153" s="441">
        <v>1.2497168610236745E-4</v>
      </c>
      <c r="CD153" s="441">
        <v>4.6417725013804527E-2</v>
      </c>
      <c r="CE153" s="441">
        <v>0</v>
      </c>
      <c r="CF153" s="441">
        <v>2.4258596640184366E-4</v>
      </c>
      <c r="CG153" s="441">
        <v>3.1333359875781341E-2</v>
      </c>
      <c r="CH153" s="441">
        <v>0</v>
      </c>
      <c r="CI153" s="441">
        <v>1.0724759765381256E-4</v>
      </c>
      <c r="CJ153" s="441">
        <v>9.085788010394142E-6</v>
      </c>
      <c r="CK153" s="441">
        <v>0</v>
      </c>
      <c r="CL153" s="441">
        <v>0</v>
      </c>
      <c r="CM153" s="441">
        <v>0</v>
      </c>
      <c r="CN153" s="441">
        <v>0</v>
      </c>
      <c r="CO153" s="441">
        <v>0</v>
      </c>
      <c r="CP153" s="441">
        <v>0</v>
      </c>
      <c r="CQ153" s="441">
        <v>2.6627218934911242E-3</v>
      </c>
      <c r="CR153" s="441">
        <v>0</v>
      </c>
      <c r="CS153" s="441">
        <v>0</v>
      </c>
      <c r="CT153" s="441">
        <v>2.6078967905088361E-3</v>
      </c>
      <c r="CU153" s="441">
        <v>2.3051389230390951E-4</v>
      </c>
      <c r="CV153" s="441">
        <v>0</v>
      </c>
      <c r="CW153" s="441">
        <v>1.1219348961722221E-2</v>
      </c>
      <c r="CX153" s="441">
        <v>1.9888472298879014E-3</v>
      </c>
      <c r="CY153" s="441">
        <v>0</v>
      </c>
      <c r="CZ153" s="441">
        <v>4.6297988474237607E-4</v>
      </c>
      <c r="DA153" s="443">
        <v>4.8108786224710357E-4</v>
      </c>
    </row>
    <row r="154" spans="2:119" ht="20.100000000000001" customHeight="1" x14ac:dyDescent="0.4">
      <c r="B154" s="11">
        <v>99</v>
      </c>
      <c r="C154" s="8" t="s">
        <v>427</v>
      </c>
      <c r="D154" s="441">
        <v>0</v>
      </c>
      <c r="E154" s="441">
        <v>0</v>
      </c>
      <c r="F154" s="441">
        <v>0</v>
      </c>
      <c r="G154" s="441">
        <v>9.3049223038987623E-4</v>
      </c>
      <c r="H154" s="441">
        <v>1.2517994617262314E-4</v>
      </c>
      <c r="I154" s="441">
        <v>9.2209007082720833E-4</v>
      </c>
      <c r="J154" s="441">
        <v>0</v>
      </c>
      <c r="K154" s="441">
        <v>8.9094796863863155E-5</v>
      </c>
      <c r="L154" s="441">
        <v>1.515118720374018E-4</v>
      </c>
      <c r="M154" s="441">
        <v>3.7428951828938998E-5</v>
      </c>
      <c r="N154" s="441">
        <v>0</v>
      </c>
      <c r="O154" s="441">
        <v>6.2247674604727266E-5</v>
      </c>
      <c r="P154" s="441">
        <v>1.1928774372654911E-4</v>
      </c>
      <c r="Q154" s="441">
        <v>7.6305588621310624E-5</v>
      </c>
      <c r="R154" s="441">
        <v>0</v>
      </c>
      <c r="S154" s="441">
        <v>1.0685473099321472E-4</v>
      </c>
      <c r="T154" s="441">
        <v>3.0458553523293179E-5</v>
      </c>
      <c r="U154" s="441">
        <v>0</v>
      </c>
      <c r="V154" s="441">
        <v>3.5370476263462887E-5</v>
      </c>
      <c r="W154" s="441">
        <v>0</v>
      </c>
      <c r="X154" s="441">
        <v>1.0327987370346873E-4</v>
      </c>
      <c r="Y154" s="441">
        <v>1.7316167239543199E-5</v>
      </c>
      <c r="Z154" s="441">
        <v>1.0354089140424229E-5</v>
      </c>
      <c r="AA154" s="441">
        <v>4.1344523917807083E-5</v>
      </c>
      <c r="AB154" s="441">
        <v>6.9678642102622706E-5</v>
      </c>
      <c r="AC154" s="441">
        <v>0</v>
      </c>
      <c r="AD154" s="441">
        <v>0</v>
      </c>
      <c r="AE154" s="441">
        <v>2.6133200925115313E-5</v>
      </c>
      <c r="AF154" s="441">
        <v>1.4452955629426219E-4</v>
      </c>
      <c r="AG154" s="441">
        <v>0</v>
      </c>
      <c r="AH154" s="441">
        <v>0</v>
      </c>
      <c r="AI154" s="441">
        <v>1.8370364927299281E-5</v>
      </c>
      <c r="AJ154" s="441">
        <v>0</v>
      </c>
      <c r="AK154" s="441">
        <v>4.3404661660662356E-5</v>
      </c>
      <c r="AL154" s="441">
        <v>7.6741259170580466E-5</v>
      </c>
      <c r="AM154" s="441">
        <v>5.9696146613736084E-5</v>
      </c>
      <c r="AN154" s="441">
        <v>2.3942346828836164E-5</v>
      </c>
      <c r="AO154" s="441">
        <v>5.7893822729114805E-5</v>
      </c>
      <c r="AP154" s="441">
        <v>4.553206285080385E-5</v>
      </c>
      <c r="AQ154" s="441">
        <v>6.5830184456176853E-5</v>
      </c>
      <c r="AR154" s="441">
        <v>5.0629066146874923E-5</v>
      </c>
      <c r="AS154" s="441">
        <v>9.3697725625501208E-5</v>
      </c>
      <c r="AT154" s="441">
        <v>4.5815866034407715E-5</v>
      </c>
      <c r="AU154" s="441">
        <v>0</v>
      </c>
      <c r="AV154" s="441">
        <v>0</v>
      </c>
      <c r="AW154" s="441">
        <v>1.453294740284119E-4</v>
      </c>
      <c r="AX154" s="441">
        <v>4.4288287224305409E-5</v>
      </c>
      <c r="AY154" s="441">
        <v>0</v>
      </c>
      <c r="AZ154" s="441">
        <v>4.7552813343319427E-5</v>
      </c>
      <c r="BA154" s="441">
        <v>5.9535959719670683E-5</v>
      </c>
      <c r="BB154" s="441">
        <v>9.6255655019732403E-5</v>
      </c>
      <c r="BC154" s="441">
        <v>0</v>
      </c>
      <c r="BD154" s="441">
        <v>3.3752425955615558E-5</v>
      </c>
      <c r="BE154" s="441">
        <v>6.464959917248513E-5</v>
      </c>
      <c r="BF154" s="441">
        <v>1.8297199518972935E-4</v>
      </c>
      <c r="BG154" s="441">
        <v>1.1781955280934178E-4</v>
      </c>
      <c r="BH154" s="441">
        <v>3.2788048685284413E-4</v>
      </c>
      <c r="BI154" s="441">
        <v>3.8535032410083451E-4</v>
      </c>
      <c r="BJ154" s="441">
        <v>2.5828947793239272E-5</v>
      </c>
      <c r="BK154" s="441">
        <v>2.4275379909695588E-5</v>
      </c>
      <c r="BL154" s="441">
        <v>2.1395158859054529E-4</v>
      </c>
      <c r="BM154" s="441">
        <v>0</v>
      </c>
      <c r="BN154" s="441">
        <v>9.1650510910601575E-4</v>
      </c>
      <c r="BO154" s="441">
        <v>5.9052127027686588E-4</v>
      </c>
      <c r="BP154" s="441">
        <v>1.3691700045020166E-4</v>
      </c>
      <c r="BQ154" s="441">
        <v>1.1497714144925949E-3</v>
      </c>
      <c r="BR154" s="441">
        <v>5.1927942898145701E-4</v>
      </c>
      <c r="BS154" s="441">
        <v>3.0473250622205537E-4</v>
      </c>
      <c r="BT154" s="441">
        <v>1.6037420648179083E-4</v>
      </c>
      <c r="BU154" s="441">
        <v>2.7670686279525087E-4</v>
      </c>
      <c r="BV154" s="441">
        <v>0</v>
      </c>
      <c r="BW154" s="441">
        <v>1.5263846489315308E-4</v>
      </c>
      <c r="BX154" s="441">
        <v>1.4719411223551059E-4</v>
      </c>
      <c r="BY154" s="441">
        <v>0</v>
      </c>
      <c r="BZ154" s="441">
        <v>1.7053206002728513E-4</v>
      </c>
      <c r="CA154" s="441">
        <v>2.3531702883850762E-4</v>
      </c>
      <c r="CB154" s="441">
        <v>1.849283402681461E-4</v>
      </c>
      <c r="CC154" s="441">
        <v>2.9290238930242368E-4</v>
      </c>
      <c r="CD154" s="441">
        <v>1.1963924167126818E-3</v>
      </c>
      <c r="CE154" s="441">
        <v>1.6981204893674502E-3</v>
      </c>
      <c r="CF154" s="441">
        <v>1.8193947480138275E-4</v>
      </c>
      <c r="CG154" s="441">
        <v>4.1538931135618636E-3</v>
      </c>
      <c r="CH154" s="441">
        <v>3.9169449802426136E-4</v>
      </c>
      <c r="CI154" s="441">
        <v>3.2564270560339446E-4</v>
      </c>
      <c r="CJ154" s="441">
        <v>2.2381324465604235E-3</v>
      </c>
      <c r="CK154" s="441">
        <v>3.0980554672632097E-4</v>
      </c>
      <c r="CL154" s="441">
        <v>1.9736842105263157E-4</v>
      </c>
      <c r="CM154" s="441">
        <v>1.7874520863537963E-4</v>
      </c>
      <c r="CN154" s="441">
        <v>2.8454458349060714E-4</v>
      </c>
      <c r="CO154" s="441">
        <v>2.5480689769158725E-3</v>
      </c>
      <c r="CP154" s="441">
        <v>9.6958077522556478E-4</v>
      </c>
      <c r="CQ154" s="441">
        <v>2.6486334178641869E-3</v>
      </c>
      <c r="CR154" s="441">
        <v>4.3748935313521134E-4</v>
      </c>
      <c r="CS154" s="441">
        <v>1.1017892598501108E-3</v>
      </c>
      <c r="CT154" s="441">
        <v>2.5585048058401083E-3</v>
      </c>
      <c r="CU154" s="441">
        <v>3.819944501036215E-4</v>
      </c>
      <c r="CV154" s="441">
        <v>1.9830059711744047E-3</v>
      </c>
      <c r="CW154" s="441">
        <v>3.2626275771039763E-3</v>
      </c>
      <c r="CX154" s="441">
        <v>1.0705517385760234E-2</v>
      </c>
      <c r="CY154" s="441">
        <v>0</v>
      </c>
      <c r="CZ154" s="441">
        <v>4.1424516003265227E-4</v>
      </c>
      <c r="DA154" s="443">
        <v>5.3572244597232665E-4</v>
      </c>
    </row>
    <row r="155" spans="2:119" ht="20.100000000000001" customHeight="1" x14ac:dyDescent="0.4">
      <c r="B155" s="11">
        <v>100</v>
      </c>
      <c r="C155" s="8" t="s">
        <v>851</v>
      </c>
      <c r="D155" s="441">
        <v>9.8201509497488853E-5</v>
      </c>
      <c r="E155" s="441">
        <v>2.4906600249066001E-4</v>
      </c>
      <c r="F155" s="441">
        <v>7.7174388392971987E-4</v>
      </c>
      <c r="G155" s="441">
        <v>2.3262305759746906E-3</v>
      </c>
      <c r="H155" s="441">
        <v>1.8776991925893473E-3</v>
      </c>
      <c r="I155" s="441">
        <v>1.1626353066951757E-3</v>
      </c>
      <c r="J155" s="441">
        <v>0</v>
      </c>
      <c r="K155" s="441">
        <v>6.2366357804704209E-4</v>
      </c>
      <c r="L155" s="441">
        <v>7.7920391333520923E-4</v>
      </c>
      <c r="M155" s="441">
        <v>6.7372113292090189E-4</v>
      </c>
      <c r="N155" s="441">
        <v>8.2859194608628407E-5</v>
      </c>
      <c r="O155" s="441">
        <v>1.0626567307521297E-3</v>
      </c>
      <c r="P155" s="441">
        <v>3.9039625219597894E-4</v>
      </c>
      <c r="Q155" s="441">
        <v>1.5261117724262123E-5</v>
      </c>
      <c r="R155" s="441">
        <v>0</v>
      </c>
      <c r="S155" s="441">
        <v>1.2822567719185766E-3</v>
      </c>
      <c r="T155" s="441">
        <v>7.4623456132068288E-4</v>
      </c>
      <c r="U155" s="441">
        <v>1.3430751047598581E-3</v>
      </c>
      <c r="V155" s="441">
        <v>7.6636031904169595E-4</v>
      </c>
      <c r="W155" s="441">
        <v>8.2863771958899572E-4</v>
      </c>
      <c r="X155" s="441">
        <v>9.590273986750668E-4</v>
      </c>
      <c r="Y155" s="441">
        <v>5.8009160252469715E-4</v>
      </c>
      <c r="Z155" s="441">
        <v>2.6920631765102993E-5</v>
      </c>
      <c r="AA155" s="441">
        <v>1.2403357175342126E-4</v>
      </c>
      <c r="AB155" s="441">
        <v>2.9265029683101537E-4</v>
      </c>
      <c r="AC155" s="441">
        <v>1.3717421124828531E-3</v>
      </c>
      <c r="AD155" s="441">
        <v>1.3869625520110957E-3</v>
      </c>
      <c r="AE155" s="441">
        <v>6.2719682220276746E-4</v>
      </c>
      <c r="AF155" s="441">
        <v>1.2285012285012285E-3</v>
      </c>
      <c r="AG155" s="441">
        <v>1.2319979608309613E-3</v>
      </c>
      <c r="AH155" s="441">
        <v>0</v>
      </c>
      <c r="AI155" s="441">
        <v>6.4296277245547479E-5</v>
      </c>
      <c r="AJ155" s="441">
        <v>2.621094569092053E-4</v>
      </c>
      <c r="AK155" s="441">
        <v>6.0766526324927293E-4</v>
      </c>
      <c r="AL155" s="441">
        <v>4.4509930318936675E-4</v>
      </c>
      <c r="AM155" s="441">
        <v>3.4822752191346047E-4</v>
      </c>
      <c r="AN155" s="441">
        <v>4.5490458974788709E-4</v>
      </c>
      <c r="AO155" s="441">
        <v>7.5261969547849245E-4</v>
      </c>
      <c r="AP155" s="441">
        <v>8.7338775104723741E-4</v>
      </c>
      <c r="AQ155" s="441">
        <v>6.8463391834423922E-4</v>
      </c>
      <c r="AR155" s="441">
        <v>6.8349239298281139E-4</v>
      </c>
      <c r="AS155" s="441">
        <v>6.5037244845936142E-4</v>
      </c>
      <c r="AT155" s="441">
        <v>1.0308569857741736E-3</v>
      </c>
      <c r="AU155" s="441">
        <v>8.6711467591588987E-4</v>
      </c>
      <c r="AV155" s="441">
        <v>6.3769700282408678E-4</v>
      </c>
      <c r="AW155" s="441">
        <v>1.1989681607343984E-3</v>
      </c>
      <c r="AX155" s="441">
        <v>9.8910508134282082E-4</v>
      </c>
      <c r="AY155" s="441">
        <v>8.3494233679486508E-4</v>
      </c>
      <c r="AZ155" s="441">
        <v>1.268075022488518E-4</v>
      </c>
      <c r="BA155" s="441">
        <v>4.2525685514050484E-4</v>
      </c>
      <c r="BB155" s="441">
        <v>6.7378958513812691E-4</v>
      </c>
      <c r="BC155" s="441">
        <v>7.0821529745042496E-4</v>
      </c>
      <c r="BD155" s="441">
        <v>9.281917137794279E-4</v>
      </c>
      <c r="BE155" s="441">
        <v>2.5859839668994052E-4</v>
      </c>
      <c r="BF155" s="441">
        <v>7.0412671252323433E-4</v>
      </c>
      <c r="BG155" s="441">
        <v>2.6182122846520396E-5</v>
      </c>
      <c r="BH155" s="441">
        <v>2.2412263581845925E-3</v>
      </c>
      <c r="BI155" s="441">
        <v>3.4646175928331911E-4</v>
      </c>
      <c r="BJ155" s="441">
        <v>2.5828947793239272E-5</v>
      </c>
      <c r="BK155" s="441">
        <v>7.2826139729086764E-5</v>
      </c>
      <c r="BL155" s="441">
        <v>8.071809933188754E-4</v>
      </c>
      <c r="BM155" s="441">
        <v>3.1109973114838048E-3</v>
      </c>
      <c r="BN155" s="441">
        <v>1.7236855531099222E-3</v>
      </c>
      <c r="BO155" s="441">
        <v>2.2838093571721282E-3</v>
      </c>
      <c r="BP155" s="441">
        <v>3.4762994351593573E-3</v>
      </c>
      <c r="BQ155" s="441">
        <v>1.1849684986097152E-3</v>
      </c>
      <c r="BR155" s="441">
        <v>5.0039654065485851E-4</v>
      </c>
      <c r="BS155" s="441">
        <v>0</v>
      </c>
      <c r="BT155" s="441">
        <v>1.5770130304042767E-3</v>
      </c>
      <c r="BU155" s="441">
        <v>1.5067735049690972E-3</v>
      </c>
      <c r="BV155" s="441">
        <v>8.0232383916790321E-4</v>
      </c>
      <c r="BW155" s="441">
        <v>2.5730484081988663E-3</v>
      </c>
      <c r="BX155" s="441">
        <v>1.5087396504139833E-3</v>
      </c>
      <c r="BY155" s="441">
        <v>5.544005544005544E-3</v>
      </c>
      <c r="BZ155" s="441">
        <v>1.8417462482946793E-3</v>
      </c>
      <c r="CA155" s="441">
        <v>2.6452879793570166E-3</v>
      </c>
      <c r="CB155" s="441">
        <v>3.6061026352288486E-3</v>
      </c>
      <c r="CC155" s="441">
        <v>2.5931624866241242E-3</v>
      </c>
      <c r="CD155" s="441">
        <v>2.093686729247193E-3</v>
      </c>
      <c r="CE155" s="441">
        <v>6.689565564174803E-4</v>
      </c>
      <c r="CF155" s="441">
        <v>1.8800412396142883E-3</v>
      </c>
      <c r="CG155" s="441">
        <v>2.3357354248782366E-3</v>
      </c>
      <c r="CH155" s="441">
        <v>2.6866098693200599E-3</v>
      </c>
      <c r="CI155" s="441">
        <v>1.6321134406589292E-3</v>
      </c>
      <c r="CJ155" s="441">
        <v>6.4387951033659813E-3</v>
      </c>
      <c r="CK155" s="441">
        <v>1.1641178119413274E-3</v>
      </c>
      <c r="CL155" s="441">
        <v>1.9298245614035089E-3</v>
      </c>
      <c r="CM155" s="441">
        <v>3.8132311175547657E-3</v>
      </c>
      <c r="CN155" s="441">
        <v>5.3540837954763219E-3</v>
      </c>
      <c r="CO155" s="441">
        <v>5.1512313371164121E-3</v>
      </c>
      <c r="CP155" s="441">
        <v>8.6713450463569378E-4</v>
      </c>
      <c r="CQ155" s="441">
        <v>1.0425471963933502E-3</v>
      </c>
      <c r="CR155" s="441">
        <v>1.1963204435290291E-3</v>
      </c>
      <c r="CS155" s="441">
        <v>1.6501334516736612E-3</v>
      </c>
      <c r="CT155" s="441">
        <v>2.1534905315565389E-3</v>
      </c>
      <c r="CU155" s="441">
        <v>8.3643612350275736E-4</v>
      </c>
      <c r="CV155" s="441">
        <v>3.8330729945605813E-3</v>
      </c>
      <c r="CW155" s="441">
        <v>2.19367552192746E-3</v>
      </c>
      <c r="CX155" s="441">
        <v>2.4836800334963743E-3</v>
      </c>
      <c r="CY155" s="441">
        <v>0</v>
      </c>
      <c r="CZ155" s="441">
        <v>4.8734724709723796E-5</v>
      </c>
      <c r="DA155" s="443">
        <v>1.4278624798064227E-3</v>
      </c>
    </row>
    <row r="156" spans="2:119" ht="20.100000000000001" customHeight="1" x14ac:dyDescent="0.4">
      <c r="B156" s="11">
        <v>101</v>
      </c>
      <c r="C156" s="8" t="s">
        <v>852</v>
      </c>
      <c r="D156" s="441">
        <v>7.7579192503016191E-3</v>
      </c>
      <c r="E156" s="441">
        <v>4.9066002490660027E-3</v>
      </c>
      <c r="F156" s="441">
        <v>1.4148637872044863E-4</v>
      </c>
      <c r="G156" s="441">
        <v>4.6524611519493811E-4</v>
      </c>
      <c r="H156" s="441">
        <v>3.9431683044376291E-3</v>
      </c>
      <c r="I156" s="441">
        <v>8.0048109047173594E-3</v>
      </c>
      <c r="J156" s="441">
        <v>0</v>
      </c>
      <c r="K156" s="441">
        <v>1.1983250178189594E-2</v>
      </c>
      <c r="L156" s="441">
        <v>7.4240817298326873E-3</v>
      </c>
      <c r="M156" s="441">
        <v>8.92413151464274E-3</v>
      </c>
      <c r="N156" s="441">
        <v>2.1888637242446003E-2</v>
      </c>
      <c r="O156" s="441">
        <v>1.1115656179415583E-3</v>
      </c>
      <c r="P156" s="441">
        <v>4.294358774155768E-3</v>
      </c>
      <c r="Q156" s="441">
        <v>1.9137441626224706E-2</v>
      </c>
      <c r="R156" s="441">
        <v>0</v>
      </c>
      <c r="S156" s="441">
        <v>3.4727787572794784E-3</v>
      </c>
      <c r="T156" s="441">
        <v>1.0995537821908838E-2</v>
      </c>
      <c r="U156" s="441">
        <v>2.0951971634253787E-3</v>
      </c>
      <c r="V156" s="441">
        <v>1.7921041306821197E-3</v>
      </c>
      <c r="W156" s="441">
        <v>2.2097005855706551E-3</v>
      </c>
      <c r="X156" s="441">
        <v>1.9770718680378299E-3</v>
      </c>
      <c r="Y156" s="441">
        <v>2.8831418453839426E-3</v>
      </c>
      <c r="Z156" s="441">
        <v>4.0588029430462972E-4</v>
      </c>
      <c r="AA156" s="441">
        <v>1.3781507972602362E-3</v>
      </c>
      <c r="AB156" s="441">
        <v>4.654533292455197E-3</v>
      </c>
      <c r="AC156" s="441">
        <v>4.11522633744856E-3</v>
      </c>
      <c r="AD156" s="441">
        <v>1.0055478502080445E-2</v>
      </c>
      <c r="AE156" s="441">
        <v>1.0570879774209145E-2</v>
      </c>
      <c r="AF156" s="441">
        <v>1.2285012285012285E-3</v>
      </c>
      <c r="AG156" s="441">
        <v>1.142784315391478E-2</v>
      </c>
      <c r="AH156" s="441">
        <v>0</v>
      </c>
      <c r="AI156" s="441">
        <v>1.2767403624473E-3</v>
      </c>
      <c r="AJ156" s="441">
        <v>1.3000629062696582E-2</v>
      </c>
      <c r="AK156" s="441">
        <v>4.5140848127088852E-3</v>
      </c>
      <c r="AL156" s="441">
        <v>6.9067133253522426E-3</v>
      </c>
      <c r="AM156" s="441">
        <v>2.5470355888527396E-3</v>
      </c>
      <c r="AN156" s="441">
        <v>4.6208729379653797E-3</v>
      </c>
      <c r="AO156" s="441">
        <v>7.5840907775140392E-3</v>
      </c>
      <c r="AP156" s="441">
        <v>4.4745599947017232E-3</v>
      </c>
      <c r="AQ156" s="441">
        <v>2.2513923084012482E-3</v>
      </c>
      <c r="AR156" s="441">
        <v>5.3160519454218671E-4</v>
      </c>
      <c r="AS156" s="441">
        <v>6.3934918662106712E-4</v>
      </c>
      <c r="AT156" s="441">
        <v>1.2370283829290084E-3</v>
      </c>
      <c r="AU156" s="441">
        <v>1.5174506828528073E-3</v>
      </c>
      <c r="AV156" s="441">
        <v>6.3769700282408678E-4</v>
      </c>
      <c r="AW156" s="441">
        <v>2.0346126363977668E-3</v>
      </c>
      <c r="AX156" s="441">
        <v>1.948684637869438E-3</v>
      </c>
      <c r="AY156" s="441">
        <v>1.2002296091426186E-3</v>
      </c>
      <c r="AZ156" s="441">
        <v>3.8042250674655541E-4</v>
      </c>
      <c r="BA156" s="441">
        <v>6.6765326257059259E-4</v>
      </c>
      <c r="BB156" s="441">
        <v>1.6459717008374241E-2</v>
      </c>
      <c r="BC156" s="441">
        <v>1.7705382436260624E-3</v>
      </c>
      <c r="BD156" s="441">
        <v>1.3332208252468147E-3</v>
      </c>
      <c r="BE156" s="441">
        <v>1.8748383760020689E-3</v>
      </c>
      <c r="BF156" s="441">
        <v>1.6694617216276682E-2</v>
      </c>
      <c r="BG156" s="441">
        <v>1.91286589516678E-2</v>
      </c>
      <c r="BH156" s="441">
        <v>4.7961392427522086E-3</v>
      </c>
      <c r="BI156" s="441">
        <v>9.2183575237883113E-3</v>
      </c>
      <c r="BJ156" s="441">
        <v>2.8799276789461788E-3</v>
      </c>
      <c r="BK156" s="441">
        <v>1.3108705151235616E-3</v>
      </c>
      <c r="BL156" s="441">
        <v>8.6164139768737779E-3</v>
      </c>
      <c r="BM156" s="441">
        <v>1.6963256945333505E-2</v>
      </c>
      <c r="BN156" s="441">
        <v>5.8033176391702988E-3</v>
      </c>
      <c r="BO156" s="441">
        <v>7.936928184325516E-3</v>
      </c>
      <c r="BP156" s="441">
        <v>4.5716354387609704E-3</v>
      </c>
      <c r="BQ156" s="441">
        <v>7.4304955358364981E-3</v>
      </c>
      <c r="BR156" s="441">
        <v>9.1109936175837452E-4</v>
      </c>
      <c r="BS156" s="441">
        <v>8.1123329301434525E-5</v>
      </c>
      <c r="BT156" s="441">
        <v>8.459739391914467E-3</v>
      </c>
      <c r="BU156" s="441">
        <v>1.271688934980863E-2</v>
      </c>
      <c r="BV156" s="441">
        <v>0</v>
      </c>
      <c r="BW156" s="441">
        <v>9.6162232882686435E-3</v>
      </c>
      <c r="BX156" s="441">
        <v>7.2125114995400183E-3</v>
      </c>
      <c r="BY156" s="441">
        <v>6.93000693000693E-4</v>
      </c>
      <c r="BZ156" s="441">
        <v>3.0354706684856754E-3</v>
      </c>
      <c r="CA156" s="441">
        <v>9.867086450607767E-3</v>
      </c>
      <c r="CB156" s="441">
        <v>1.2482662968099861E-3</v>
      </c>
      <c r="CC156" s="441">
        <v>3.3703301595732218E-3</v>
      </c>
      <c r="CD156" s="441">
        <v>1.1894901527701085E-2</v>
      </c>
      <c r="CE156" s="441">
        <v>8.5549251926466232E-4</v>
      </c>
      <c r="CF156" s="441">
        <v>1.455515798411062E-3</v>
      </c>
      <c r="CG156" s="441">
        <v>1.9641411527385171E-3</v>
      </c>
      <c r="CH156" s="441">
        <v>9.6493002284062373E-4</v>
      </c>
      <c r="CI156" s="441">
        <v>1.1048452514663671E-2</v>
      </c>
      <c r="CJ156" s="441">
        <v>7.1474865681767251E-3</v>
      </c>
      <c r="CK156" s="441">
        <v>1.7917758027115361E-3</v>
      </c>
      <c r="CL156" s="441">
        <v>1.375E-2</v>
      </c>
      <c r="CM156" s="441">
        <v>1.1174885636167437E-2</v>
      </c>
      <c r="CN156" s="441">
        <v>3.8558694579135331E-3</v>
      </c>
      <c r="CO156" s="441">
        <v>5.4542449451820832E-3</v>
      </c>
      <c r="CP156" s="441">
        <v>6.011400806398501E-3</v>
      </c>
      <c r="CQ156" s="441">
        <v>2.3950408565793181E-4</v>
      </c>
      <c r="CR156" s="441">
        <v>2.2958512071608876E-3</v>
      </c>
      <c r="CS156" s="441">
        <v>4.5869629255565376E-3</v>
      </c>
      <c r="CT156" s="441">
        <v>1.8077466388754433E-3</v>
      </c>
      <c r="CU156" s="441">
        <v>1.6157926165302609E-3</v>
      </c>
      <c r="CV156" s="441">
        <v>7.2784073914054972E-3</v>
      </c>
      <c r="CW156" s="441">
        <v>1.3385138777862468E-3</v>
      </c>
      <c r="CX156" s="441">
        <v>8.6119939858782333E-3</v>
      </c>
      <c r="CY156" s="441">
        <v>4.7238515136007559E-4</v>
      </c>
      <c r="CZ156" s="441">
        <v>0</v>
      </c>
      <c r="DA156" s="443">
        <v>5.4336679102030029E-3</v>
      </c>
    </row>
    <row r="157" spans="2:119" ht="20.100000000000001" customHeight="1" x14ac:dyDescent="0.4">
      <c r="B157" s="3">
        <v>70</v>
      </c>
      <c r="C157" s="9" t="s">
        <v>39</v>
      </c>
      <c r="D157" s="444">
        <v>0.45141831037288516</v>
      </c>
      <c r="E157" s="444">
        <v>0.46978829389788296</v>
      </c>
      <c r="F157" s="444">
        <v>0.77034188254058089</v>
      </c>
      <c r="G157" s="444">
        <v>0.37387177817065226</v>
      </c>
      <c r="H157" s="444">
        <v>0.34311823245916007</v>
      </c>
      <c r="I157" s="444">
        <v>0.42366697848456503</v>
      </c>
      <c r="J157" s="444">
        <v>0</v>
      </c>
      <c r="K157" s="444">
        <v>0.52066999287241622</v>
      </c>
      <c r="L157" s="444">
        <v>0.77740741542390857</v>
      </c>
      <c r="M157" s="444">
        <v>0.67978462311719001</v>
      </c>
      <c r="N157" s="444">
        <v>0.86937247969949727</v>
      </c>
      <c r="O157" s="444">
        <v>0.62734095719138494</v>
      </c>
      <c r="P157" s="444">
        <v>0.35915370767996185</v>
      </c>
      <c r="Q157" s="444">
        <v>0.81932362726246066</v>
      </c>
      <c r="R157" s="444">
        <v>0</v>
      </c>
      <c r="S157" s="444">
        <v>0.56526152695410592</v>
      </c>
      <c r="T157" s="444">
        <v>0.59054566498636984</v>
      </c>
      <c r="U157" s="444">
        <v>0.5888578489309122</v>
      </c>
      <c r="V157" s="444">
        <v>0.7023456520842053</v>
      </c>
      <c r="W157" s="444">
        <v>0.55850182300298312</v>
      </c>
      <c r="X157" s="444">
        <v>0.46390368414063771</v>
      </c>
      <c r="Y157" s="444">
        <v>0.71077671668152975</v>
      </c>
      <c r="Z157" s="444">
        <v>0.68456267433697593</v>
      </c>
      <c r="AA157" s="444">
        <v>0.64224583453921524</v>
      </c>
      <c r="AB157" s="444">
        <v>0.57572674823713033</v>
      </c>
      <c r="AC157" s="444">
        <v>0.58779149519890261</v>
      </c>
      <c r="AD157" s="444">
        <v>0.51647018030513181</v>
      </c>
      <c r="AE157" s="444">
        <v>0.52161869046530163</v>
      </c>
      <c r="AF157" s="444">
        <v>0.52428096545743608</v>
      </c>
      <c r="AG157" s="444">
        <v>0.51705679935426319</v>
      </c>
      <c r="AH157" s="444">
        <v>0</v>
      </c>
      <c r="AI157" s="444">
        <v>0.80638553884872921</v>
      </c>
      <c r="AJ157" s="444">
        <v>0.59331096665967709</v>
      </c>
      <c r="AK157" s="444">
        <v>0.73536177785494161</v>
      </c>
      <c r="AL157" s="444">
        <v>0.77712803511680018</v>
      </c>
      <c r="AM157" s="444">
        <v>0.59622521366245806</v>
      </c>
      <c r="AN157" s="444">
        <v>0.48749012378193313</v>
      </c>
      <c r="AO157" s="444">
        <v>0.54090198575811965</v>
      </c>
      <c r="AP157" s="444">
        <v>0.48107521896782951</v>
      </c>
      <c r="AQ157" s="444">
        <v>0.59647413532052718</v>
      </c>
      <c r="AR157" s="444">
        <v>0.58451256866567092</v>
      </c>
      <c r="AS157" s="444">
        <v>0.64143809473942381</v>
      </c>
      <c r="AT157" s="444">
        <v>0.62082789269924177</v>
      </c>
      <c r="AU157" s="444">
        <v>0.67483199653154124</v>
      </c>
      <c r="AV157" s="444">
        <v>0.59378700920105676</v>
      </c>
      <c r="AW157" s="444">
        <v>0.64229572125806877</v>
      </c>
      <c r="AX157" s="444">
        <v>0.61290560689716256</v>
      </c>
      <c r="AY157" s="444">
        <v>0.68298283149819961</v>
      </c>
      <c r="AZ157" s="444">
        <v>0.82876231915070675</v>
      </c>
      <c r="BA157" s="444">
        <v>0.73262400489895896</v>
      </c>
      <c r="BB157" s="444">
        <v>0.64885937048801612</v>
      </c>
      <c r="BC157" s="444">
        <v>0.69782813975448532</v>
      </c>
      <c r="BD157" s="444">
        <v>0.58292127246645853</v>
      </c>
      <c r="BE157" s="444">
        <v>0.67293767778639768</v>
      </c>
      <c r="BF157" s="444">
        <v>0.53984688398692193</v>
      </c>
      <c r="BG157" s="444">
        <v>0.55602450646698431</v>
      </c>
      <c r="BH157" s="444">
        <v>0.50867747773322447</v>
      </c>
      <c r="BI157" s="444">
        <v>0.49069944619148376</v>
      </c>
      <c r="BJ157" s="444">
        <v>0.63559229005908369</v>
      </c>
      <c r="BK157" s="444">
        <v>0.6857794824489003</v>
      </c>
      <c r="BL157" s="444">
        <v>0.48359866572009297</v>
      </c>
      <c r="BM157" s="444">
        <v>0.34916143899628727</v>
      </c>
      <c r="BN157" s="444">
        <v>0.27430287305219886</v>
      </c>
      <c r="BO157" s="444">
        <v>0.33352365077976437</v>
      </c>
      <c r="BP157" s="444">
        <v>0.32686265136290432</v>
      </c>
      <c r="BQ157" s="444">
        <v>0.27051696694993799</v>
      </c>
      <c r="BR157" s="444">
        <v>0.26118339061142792</v>
      </c>
      <c r="BS157" s="444">
        <v>9.7554963655708427E-2</v>
      </c>
      <c r="BT157" s="444">
        <v>0.33149348479786167</v>
      </c>
      <c r="BU157" s="444">
        <v>0.24183017174427635</v>
      </c>
      <c r="BV157" s="444">
        <v>1</v>
      </c>
      <c r="BW157" s="444">
        <v>0.60754470126471871</v>
      </c>
      <c r="BX157" s="444">
        <v>0.82086476540938358</v>
      </c>
      <c r="BY157" s="444">
        <v>0.31392931392931395</v>
      </c>
      <c r="BZ157" s="444">
        <v>0.36592769440654843</v>
      </c>
      <c r="CA157" s="444">
        <v>0.32812119638423215</v>
      </c>
      <c r="CB157" s="444">
        <v>0.21756819232547389</v>
      </c>
      <c r="CC157" s="444">
        <v>0.46194612158182913</v>
      </c>
      <c r="CD157" s="444">
        <v>0.60238358181483531</v>
      </c>
      <c r="CE157" s="444">
        <v>0.40430061878481471</v>
      </c>
      <c r="CF157" s="444">
        <v>0.75104615198010793</v>
      </c>
      <c r="CG157" s="444">
        <v>0.54588525699725288</v>
      </c>
      <c r="CH157" s="444">
        <v>0.29530607915780749</v>
      </c>
      <c r="CI157" s="444">
        <v>0.1799595189067765</v>
      </c>
      <c r="CJ157" s="444">
        <v>0.38385334326712822</v>
      </c>
      <c r="CK157" s="444">
        <v>0.44676776251996636</v>
      </c>
      <c r="CL157" s="444">
        <v>0.35410087719298244</v>
      </c>
      <c r="CM157" s="444">
        <v>0.30899088399435959</v>
      </c>
      <c r="CN157" s="444">
        <v>0.22793182544060858</v>
      </c>
      <c r="CO157" s="444">
        <v>0.4163269241364112</v>
      </c>
      <c r="CP157" s="444">
        <v>0.32604623253839904</v>
      </c>
      <c r="CQ157" s="444">
        <v>0.70935474781628627</v>
      </c>
      <c r="CR157" s="444">
        <v>0.61779304043485672</v>
      </c>
      <c r="CS157" s="444">
        <v>0.27564369869634359</v>
      </c>
      <c r="CT157" s="444">
        <v>0.51527694085803755</v>
      </c>
      <c r="CU157" s="444">
        <v>0.59734930977554535</v>
      </c>
      <c r="CV157" s="444">
        <v>0.31502099327550487</v>
      </c>
      <c r="CW157" s="444">
        <v>0.30161179379450093</v>
      </c>
      <c r="CX157" s="444">
        <v>0.31294368422054319</v>
      </c>
      <c r="CY157" s="444">
        <v>1</v>
      </c>
      <c r="CZ157" s="444">
        <v>0.58959269953823845</v>
      </c>
      <c r="DA157" s="445">
        <v>0.44153028771010217</v>
      </c>
    </row>
    <row r="158" spans="2:119" ht="20.100000000000001" customHeight="1" x14ac:dyDescent="0.4">
      <c r="B158" s="11">
        <v>71</v>
      </c>
      <c r="C158" s="8" t="s">
        <v>864</v>
      </c>
      <c r="D158" s="441">
        <v>1.3748211329648438E-3</v>
      </c>
      <c r="E158" s="441">
        <v>2.5404732254047323E-3</v>
      </c>
      <c r="F158" s="441">
        <v>1.1833406220255705E-3</v>
      </c>
      <c r="G158" s="441">
        <v>1.0049316088210664E-2</v>
      </c>
      <c r="H158" s="441">
        <v>9.2633160167741122E-3</v>
      </c>
      <c r="I158" s="441">
        <v>3.1204062541761324E-2</v>
      </c>
      <c r="J158" s="441">
        <v>0</v>
      </c>
      <c r="K158" s="441">
        <v>4.214183891660727E-2</v>
      </c>
      <c r="L158" s="441">
        <v>8.3439752386311981E-3</v>
      </c>
      <c r="M158" s="441">
        <v>1.7249399800022457E-2</v>
      </c>
      <c r="N158" s="441">
        <v>4.2810583881124674E-3</v>
      </c>
      <c r="O158" s="441">
        <v>1.0195279847759973E-2</v>
      </c>
      <c r="P158" s="441">
        <v>7.8729910859522412E-3</v>
      </c>
      <c r="Q158" s="441">
        <v>3.3727070170619295E-3</v>
      </c>
      <c r="R158" s="441">
        <v>0</v>
      </c>
      <c r="S158" s="441">
        <v>1.3677405567131484E-2</v>
      </c>
      <c r="T158" s="441">
        <v>7.6907847646315274E-3</v>
      </c>
      <c r="U158" s="441">
        <v>1.6063178252927905E-2</v>
      </c>
      <c r="V158" s="441">
        <v>1.894678511846162E-2</v>
      </c>
      <c r="W158" s="441">
        <v>2.0992155562921225E-2</v>
      </c>
      <c r="X158" s="441">
        <v>2.0154329639848326E-2</v>
      </c>
      <c r="Y158" s="441">
        <v>1.0666759019558611E-2</v>
      </c>
      <c r="Z158" s="441">
        <v>3.2325466296404437E-3</v>
      </c>
      <c r="AA158" s="441">
        <v>1.8412094651396756E-2</v>
      </c>
      <c r="AB158" s="441">
        <v>1.0423924858552357E-2</v>
      </c>
      <c r="AC158" s="441">
        <v>1.5089163237311385E-2</v>
      </c>
      <c r="AD158" s="441">
        <v>1.4909847434119279E-2</v>
      </c>
      <c r="AE158" s="441">
        <v>1.3484731677359502E-2</v>
      </c>
      <c r="AF158" s="441">
        <v>1.4597485185720479E-2</v>
      </c>
      <c r="AG158" s="441">
        <v>1.7587832958069587E-2</v>
      </c>
      <c r="AH158" s="441">
        <v>0</v>
      </c>
      <c r="AI158" s="441">
        <v>2.8014806514131403E-3</v>
      </c>
      <c r="AJ158" s="441">
        <v>7.0769553365485427E-3</v>
      </c>
      <c r="AK158" s="441">
        <v>2.691089022961066E-3</v>
      </c>
      <c r="AL158" s="441">
        <v>1.0743776283881266E-2</v>
      </c>
      <c r="AM158" s="441">
        <v>1.305355739287029E-2</v>
      </c>
      <c r="AN158" s="441">
        <v>1.3575310651950103E-2</v>
      </c>
      <c r="AO158" s="441">
        <v>1.4126092745904012E-2</v>
      </c>
      <c r="AP158" s="441">
        <v>1.9914068579565212E-2</v>
      </c>
      <c r="AQ158" s="441">
        <v>1.3179202928126604E-2</v>
      </c>
      <c r="AR158" s="441">
        <v>2.0884489785585904E-2</v>
      </c>
      <c r="AS158" s="441">
        <v>1.493376397542915E-2</v>
      </c>
      <c r="AT158" s="441">
        <v>1.514214372437175E-2</v>
      </c>
      <c r="AU158" s="441">
        <v>7.8040320832430086E-3</v>
      </c>
      <c r="AV158" s="441">
        <v>2.2319395098843037E-2</v>
      </c>
      <c r="AW158" s="441">
        <v>1.7064102408836032E-2</v>
      </c>
      <c r="AX158" s="441">
        <v>1.1810209926481444E-2</v>
      </c>
      <c r="AY158" s="441">
        <v>2.9588269060168031E-2</v>
      </c>
      <c r="AZ158" s="441">
        <v>7.9492452972248964E-3</v>
      </c>
      <c r="BA158" s="441">
        <v>7.7779478805198336E-3</v>
      </c>
      <c r="BB158" s="441">
        <v>2.0598710174222736E-2</v>
      </c>
      <c r="BC158" s="441">
        <v>3.954202077431539E-3</v>
      </c>
      <c r="BD158" s="441">
        <v>2.3204792844485699E-2</v>
      </c>
      <c r="BE158" s="441">
        <v>8.9216446858029486E-3</v>
      </c>
      <c r="BF158" s="441">
        <v>2.4735289997993619E-2</v>
      </c>
      <c r="BG158" s="441">
        <v>1.4874063989108236E-2</v>
      </c>
      <c r="BH158" s="441">
        <v>2.0291685887654804E-2</v>
      </c>
      <c r="BI158" s="441">
        <v>1.2667066158287065E-2</v>
      </c>
      <c r="BJ158" s="441">
        <v>7.3547928841248833E-3</v>
      </c>
      <c r="BK158" s="441">
        <v>1.0414137981259407E-2</v>
      </c>
      <c r="BL158" s="441">
        <v>1.3070497048440585E-2</v>
      </c>
      <c r="BM158" s="441">
        <v>4.6344898220458328E-3</v>
      </c>
      <c r="BN158" s="441">
        <v>3.0185451073568213E-2</v>
      </c>
      <c r="BO158" s="441">
        <v>1.6855756258604575E-2</v>
      </c>
      <c r="BP158" s="441">
        <v>3.0404856608449868E-2</v>
      </c>
      <c r="BQ158" s="441">
        <v>1.0977579457417395E-2</v>
      </c>
      <c r="BR158" s="441">
        <v>1.0206201140526455E-2</v>
      </c>
      <c r="BS158" s="441">
        <v>0</v>
      </c>
      <c r="BT158" s="441">
        <v>1.7039759438690277E-2</v>
      </c>
      <c r="BU158" s="441">
        <v>1.5011928623581005E-2</v>
      </c>
      <c r="BV158" s="441">
        <v>0</v>
      </c>
      <c r="BW158" s="441">
        <v>3.3798517226341036E-2</v>
      </c>
      <c r="BX158" s="441">
        <v>1.1002759889604415E-2</v>
      </c>
      <c r="BY158" s="441">
        <v>3.3264033264033266E-2</v>
      </c>
      <c r="BZ158" s="441">
        <v>1.592769440654843E-2</v>
      </c>
      <c r="CA158" s="441">
        <v>2.7426605430143299E-2</v>
      </c>
      <c r="CB158" s="441">
        <v>3.0651872399445217E-2</v>
      </c>
      <c r="CC158" s="441">
        <v>8.1270649618445812E-3</v>
      </c>
      <c r="CD158" s="441">
        <v>1.5702650469353947E-2</v>
      </c>
      <c r="CE158" s="441">
        <v>2.2332857345014345E-2</v>
      </c>
      <c r="CF158" s="441">
        <v>1.9406877312147493E-3</v>
      </c>
      <c r="CG158" s="441">
        <v>4.4790381016841185E-2</v>
      </c>
      <c r="CH158" s="441">
        <v>8.2640632631012928E-3</v>
      </c>
      <c r="CI158" s="441">
        <v>5.4988768251591161E-3</v>
      </c>
      <c r="CJ158" s="441">
        <v>1.5397382081614605E-2</v>
      </c>
      <c r="CK158" s="441">
        <v>7.1550328648697942E-3</v>
      </c>
      <c r="CL158" s="441">
        <v>1.3552631578947368E-2</v>
      </c>
      <c r="CM158" s="441">
        <v>2.3528165610745898E-2</v>
      </c>
      <c r="CN158" s="441">
        <v>1.6770709328997414E-2</v>
      </c>
      <c r="CO158" s="441">
        <v>3.7077846950581236E-2</v>
      </c>
      <c r="CP158" s="441">
        <v>6.7541362681750663E-3</v>
      </c>
      <c r="CQ158" s="441">
        <v>2.2541561003099463E-2</v>
      </c>
      <c r="CR158" s="441">
        <v>1.1796726185867159E-2</v>
      </c>
      <c r="CS158" s="441">
        <v>1.8546785874143532E-2</v>
      </c>
      <c r="CT158" s="441">
        <v>2.2582015390542422E-2</v>
      </c>
      <c r="CU158" s="441">
        <v>1.5334662264217218E-2</v>
      </c>
      <c r="CV158" s="441">
        <v>4.5110616282805452E-2</v>
      </c>
      <c r="CW158" s="441">
        <v>2.466955438642152E-2</v>
      </c>
      <c r="CX158" s="441">
        <v>2.4151647222275089E-2</v>
      </c>
      <c r="CY158" s="441">
        <v>0</v>
      </c>
      <c r="CZ158" s="441">
        <v>4.1668189626813843E-3</v>
      </c>
      <c r="DA158" s="446">
        <v>1.4640888061550917E-2</v>
      </c>
      <c r="DB158" s="12"/>
      <c r="DC158" s="12"/>
      <c r="DD158" s="12"/>
      <c r="DE158" s="12"/>
      <c r="DF158" s="12"/>
      <c r="DG158" s="12"/>
      <c r="DH158" s="12"/>
      <c r="DI158" s="12"/>
      <c r="DJ158" s="12"/>
      <c r="DK158" s="12"/>
      <c r="DL158" s="12"/>
      <c r="DM158" s="12"/>
      <c r="DN158" s="12"/>
      <c r="DO158" s="12"/>
    </row>
    <row r="159" spans="2:119" ht="20.100000000000001" customHeight="1" x14ac:dyDescent="0.4">
      <c r="B159" s="11">
        <v>91</v>
      </c>
      <c r="C159" s="8" t="s">
        <v>865</v>
      </c>
      <c r="D159" s="441">
        <v>5.9229539014056844E-2</v>
      </c>
      <c r="E159" s="441">
        <v>9.4470734744707352E-2</v>
      </c>
      <c r="F159" s="441">
        <v>5.5526972448743342E-2</v>
      </c>
      <c r="G159" s="441">
        <v>0.3532613752675165</v>
      </c>
      <c r="H159" s="441">
        <v>0.25336421105338924</v>
      </c>
      <c r="I159" s="441">
        <v>0.18689028464519578</v>
      </c>
      <c r="J159" s="441">
        <v>0</v>
      </c>
      <c r="K159" s="441">
        <v>0.24532252316464717</v>
      </c>
      <c r="L159" s="441">
        <v>0.12043029371658621</v>
      </c>
      <c r="M159" s="441">
        <v>0.14921318996262453</v>
      </c>
      <c r="N159" s="441">
        <v>2.4429652543777273E-2</v>
      </c>
      <c r="O159" s="441">
        <v>0.20323421132196276</v>
      </c>
      <c r="P159" s="441">
        <v>6.9924306504435332E-2</v>
      </c>
      <c r="Q159" s="441">
        <v>5.2208283734700732E-2</v>
      </c>
      <c r="R159" s="441">
        <v>0</v>
      </c>
      <c r="S159" s="441">
        <v>0.26483945076668269</v>
      </c>
      <c r="T159" s="441">
        <v>0.1585976881957876</v>
      </c>
      <c r="U159" s="441">
        <v>0.26039540131084132</v>
      </c>
      <c r="V159" s="441">
        <v>8.7966374467232197E-2</v>
      </c>
      <c r="W159" s="441">
        <v>0.22627333996243509</v>
      </c>
      <c r="X159" s="441">
        <v>0.26802602652817326</v>
      </c>
      <c r="Y159" s="441">
        <v>7.9654369301898717E-2</v>
      </c>
      <c r="Z159" s="441">
        <v>1.2219896003528673E-2</v>
      </c>
      <c r="AA159" s="441">
        <v>0.22354984082358292</v>
      </c>
      <c r="AB159" s="441">
        <v>0.17083809470721034</v>
      </c>
      <c r="AC159" s="441">
        <v>0.23182441700960219</v>
      </c>
      <c r="AD159" s="441">
        <v>0.22035367545076284</v>
      </c>
      <c r="AE159" s="441">
        <v>0.20747148214449046</v>
      </c>
      <c r="AF159" s="441">
        <v>0.29339499927735224</v>
      </c>
      <c r="AG159" s="441">
        <v>0.20519138451081184</v>
      </c>
      <c r="AH159" s="441">
        <v>0</v>
      </c>
      <c r="AI159" s="441">
        <v>5.0913466396009958E-2</v>
      </c>
      <c r="AJ159" s="441">
        <v>0.1884566995177186</v>
      </c>
      <c r="AK159" s="441">
        <v>9.1757454750640219E-2</v>
      </c>
      <c r="AL159" s="441">
        <v>0.12685330140896953</v>
      </c>
      <c r="AM159" s="441">
        <v>0.22957148116089107</v>
      </c>
      <c r="AN159" s="441">
        <v>0.34340508056599706</v>
      </c>
      <c r="AO159" s="441">
        <v>0.28813755572280436</v>
      </c>
      <c r="AP159" s="441">
        <v>0.22130238256867063</v>
      </c>
      <c r="AQ159" s="441">
        <v>0.2401353468592419</v>
      </c>
      <c r="AR159" s="441">
        <v>0.14548262157304509</v>
      </c>
      <c r="AS159" s="441">
        <v>0.26027299107942536</v>
      </c>
      <c r="AT159" s="441">
        <v>0.22875861910979772</v>
      </c>
      <c r="AU159" s="441">
        <v>0.11359202254498157</v>
      </c>
      <c r="AV159" s="441">
        <v>0.21007561264462057</v>
      </c>
      <c r="AW159" s="441">
        <v>0.18609439149338144</v>
      </c>
      <c r="AX159" s="441">
        <v>0.22527975434763353</v>
      </c>
      <c r="AY159" s="441">
        <v>0.16036111256066377</v>
      </c>
      <c r="AZ159" s="441">
        <v>6.5258310844815356E-2</v>
      </c>
      <c r="BA159" s="441">
        <v>0.15241630945090834</v>
      </c>
      <c r="BB159" s="441">
        <v>0.18644720377322169</v>
      </c>
      <c r="BC159" s="441">
        <v>0.1252360717658168</v>
      </c>
      <c r="BD159" s="441">
        <v>0.2501054763311113</v>
      </c>
      <c r="BE159" s="441">
        <v>0.23622963537626065</v>
      </c>
      <c r="BF159" s="441">
        <v>0.33868116309618901</v>
      </c>
      <c r="BG159" s="441">
        <v>0.33406817824789237</v>
      </c>
      <c r="BH159" s="441">
        <v>0.3364749299173202</v>
      </c>
      <c r="BI159" s="441">
        <v>0.43413779632644478</v>
      </c>
      <c r="BJ159" s="441">
        <v>9.2273915991347308E-2</v>
      </c>
      <c r="BK159" s="441">
        <v>0.11518667767150556</v>
      </c>
      <c r="BL159" s="441">
        <v>0.19386931447966002</v>
      </c>
      <c r="BM159" s="441">
        <v>0.61852515683011133</v>
      </c>
      <c r="BN159" s="441">
        <v>0.34821454601110741</v>
      </c>
      <c r="BO159" s="441">
        <v>0.43675897062818569</v>
      </c>
      <c r="BP159" s="441">
        <v>0.30757823994356237</v>
      </c>
      <c r="BQ159" s="441">
        <v>0.15580184823799487</v>
      </c>
      <c r="BR159" s="441">
        <v>0.15643528834170475</v>
      </c>
      <c r="BS159" s="441">
        <v>0</v>
      </c>
      <c r="BT159" s="441">
        <v>0.25367190110257265</v>
      </c>
      <c r="BU159" s="441">
        <v>0.52687079417194893</v>
      </c>
      <c r="BV159" s="441">
        <v>0</v>
      </c>
      <c r="BW159" s="441">
        <v>0.18355865678150893</v>
      </c>
      <c r="BX159" s="441">
        <v>0.11396504139834407</v>
      </c>
      <c r="BY159" s="441">
        <v>0.31878031878031876</v>
      </c>
      <c r="BZ159" s="441">
        <v>0.22783083219645292</v>
      </c>
      <c r="CA159" s="441">
        <v>0.25619532936269657</v>
      </c>
      <c r="CB159" s="441">
        <v>0.66347665279704116</v>
      </c>
      <c r="CC159" s="441">
        <v>6.8855493677213761E-2</v>
      </c>
      <c r="CD159" s="441">
        <v>0.1372170071783545</v>
      </c>
      <c r="CE159" s="441">
        <v>0.35957701362355754</v>
      </c>
      <c r="CF159" s="441">
        <v>0.16350294135484261</v>
      </c>
      <c r="CG159" s="441">
        <v>0.24125758118671284</v>
      </c>
      <c r="CH159" s="441">
        <v>0.45440606978476533</v>
      </c>
      <c r="CI159" s="441">
        <v>0.59480882628229126</v>
      </c>
      <c r="CJ159" s="441">
        <v>0.3805249162593205</v>
      </c>
      <c r="CK159" s="441">
        <v>0.43385785692348339</v>
      </c>
      <c r="CL159" s="441">
        <v>0.51962719298245619</v>
      </c>
      <c r="CM159" s="441">
        <v>0.62750160539678124</v>
      </c>
      <c r="CN159" s="441">
        <v>0.63521384396504166</v>
      </c>
      <c r="CO159" s="441">
        <v>0.4914880722825189</v>
      </c>
      <c r="CP159" s="441">
        <v>0.12558449256166901</v>
      </c>
      <c r="CQ159" s="441">
        <v>0.13934911242603551</v>
      </c>
      <c r="CR159" s="441">
        <v>0.28178960246542673</v>
      </c>
      <c r="CS159" s="441">
        <v>0.44614431143909744</v>
      </c>
      <c r="CT159" s="441">
        <v>0.24525096067410182</v>
      </c>
      <c r="CU159" s="441">
        <v>0.28161991991288771</v>
      </c>
      <c r="CV159" s="441">
        <v>0.26506918364407811</v>
      </c>
      <c r="CW159" s="441">
        <v>0.22970385380453978</v>
      </c>
      <c r="CX159" s="441">
        <v>0.28042745941419411</v>
      </c>
      <c r="CY159" s="441">
        <v>0</v>
      </c>
      <c r="CZ159" s="441">
        <v>1.2671028424528188E-2</v>
      </c>
      <c r="DA159" s="443">
        <v>0.28943603788200156</v>
      </c>
      <c r="DB159" s="12"/>
      <c r="DC159" s="12"/>
      <c r="DD159" s="12"/>
      <c r="DE159" s="12"/>
      <c r="DF159" s="12"/>
      <c r="DG159" s="12"/>
      <c r="DH159" s="12"/>
      <c r="DI159" s="12"/>
      <c r="DJ159" s="12"/>
      <c r="DK159" s="12"/>
      <c r="DL159" s="12"/>
      <c r="DM159" s="12"/>
      <c r="DN159" s="12"/>
      <c r="DO159" s="12"/>
    </row>
    <row r="160" spans="2:119" ht="20.100000000000001" customHeight="1" x14ac:dyDescent="0.4">
      <c r="B160" s="11">
        <v>92</v>
      </c>
      <c r="C160" s="8" t="s">
        <v>835</v>
      </c>
      <c r="D160" s="441">
        <v>0.28976459695294743</v>
      </c>
      <c r="E160" s="441">
        <v>0.36109589041095891</v>
      </c>
      <c r="F160" s="441">
        <v>6.0594757286548506E-2</v>
      </c>
      <c r="G160" s="441">
        <v>0.1324090443844794</v>
      </c>
      <c r="H160" s="441">
        <v>0.31438943481254306</v>
      </c>
      <c r="I160" s="441">
        <v>0.15928103701723909</v>
      </c>
      <c r="J160" s="441">
        <v>0</v>
      </c>
      <c r="K160" s="441">
        <v>6.5306486101211689E-2</v>
      </c>
      <c r="L160" s="441">
        <v>4.1438497002229388E-2</v>
      </c>
      <c r="M160" s="441">
        <v>0.1095171130514755</v>
      </c>
      <c r="N160" s="441">
        <v>8.5400209909959682E-2</v>
      </c>
      <c r="O160" s="441">
        <v>8.2869439948779058E-2</v>
      </c>
      <c r="P160" s="441">
        <v>8.7188496323768627E-2</v>
      </c>
      <c r="Q160" s="441">
        <v>8.6316881848426577E-2</v>
      </c>
      <c r="R160" s="441">
        <v>0</v>
      </c>
      <c r="S160" s="441">
        <v>1.2288294064219694E-2</v>
      </c>
      <c r="T160" s="441">
        <v>0.13214443446080745</v>
      </c>
      <c r="U160" s="441">
        <v>5.6194262383152463E-2</v>
      </c>
      <c r="V160" s="441">
        <v>6.0713422506234044E-2</v>
      </c>
      <c r="W160" s="441">
        <v>0.10009943652635069</v>
      </c>
      <c r="X160" s="441">
        <v>9.6138808150257465E-2</v>
      </c>
      <c r="Y160" s="441">
        <v>6.3818734361336463E-2</v>
      </c>
      <c r="Z160" s="441">
        <v>4.5168678466186649E-2</v>
      </c>
      <c r="AA160" s="441">
        <v>-6.8080649384655665E-3</v>
      </c>
      <c r="AB160" s="441">
        <v>4.6099389615095181E-2</v>
      </c>
      <c r="AC160" s="441">
        <v>9.6021947873799723E-2</v>
      </c>
      <c r="AD160" s="441">
        <v>0.10818307905686546</v>
      </c>
      <c r="AE160" s="441">
        <v>0.11867086540094864</v>
      </c>
      <c r="AF160" s="441">
        <v>1.6982222864575805E-2</v>
      </c>
      <c r="AG160" s="441">
        <v>0.14465355367687668</v>
      </c>
      <c r="AH160" s="441">
        <v>0</v>
      </c>
      <c r="AI160" s="441">
        <v>0.10976293044061321</v>
      </c>
      <c r="AJ160" s="441">
        <v>0.12109456909205284</v>
      </c>
      <c r="AK160" s="441">
        <v>0.13221059941837754</v>
      </c>
      <c r="AL160" s="441">
        <v>3.4932621174448231E-2</v>
      </c>
      <c r="AM160" s="441">
        <v>5.1239192510123474E-2</v>
      </c>
      <c r="AN160" s="441">
        <v>1.7262432063590873E-2</v>
      </c>
      <c r="AO160" s="441">
        <v>5.2857060151681817E-2</v>
      </c>
      <c r="AP160" s="441">
        <v>0.13024239614550392</v>
      </c>
      <c r="AQ160" s="441">
        <v>1.2125919976827776E-2</v>
      </c>
      <c r="AR160" s="441">
        <v>-9.6195225679062346E-4</v>
      </c>
      <c r="AS160" s="441">
        <v>-9.326230678288859E-2</v>
      </c>
      <c r="AT160" s="441">
        <v>-4.6228208828717386E-2</v>
      </c>
      <c r="AU160" s="441">
        <v>2.9265120312161285E-2</v>
      </c>
      <c r="AV160" s="441">
        <v>-1.3300537487473809E-2</v>
      </c>
      <c r="AW160" s="441">
        <v>2.3058943212508023E-2</v>
      </c>
      <c r="AX160" s="441">
        <v>-1.7803891464170777E-2</v>
      </c>
      <c r="AY160" s="441">
        <v>-9.0486875750143511E-2</v>
      </c>
      <c r="AZ160" s="441">
        <v>3.1765279313337377E-2</v>
      </c>
      <c r="BA160" s="441">
        <v>2.9342723004694834E-3</v>
      </c>
      <c r="BB160" s="441">
        <v>2.9069207815959189E-2</v>
      </c>
      <c r="BC160" s="441">
        <v>4.1902738432483475E-2</v>
      </c>
      <c r="BD160" s="441">
        <v>1.9255759007678678E-2</v>
      </c>
      <c r="BE160" s="441">
        <v>-4.3961727437289893E-3</v>
      </c>
      <c r="BF160" s="441">
        <v>3.1362661851348506E-2</v>
      </c>
      <c r="BG160" s="441">
        <v>3.4987170759805203E-2</v>
      </c>
      <c r="BH160" s="441">
        <v>2.0334267769064263E-2</v>
      </c>
      <c r="BI160" s="441">
        <v>2.2191229214504022E-2</v>
      </c>
      <c r="BJ160" s="441">
        <v>6.2499596422690727E-2</v>
      </c>
      <c r="BK160" s="441">
        <v>3.3985531873573824E-2</v>
      </c>
      <c r="BL160" s="441">
        <v>0.12243865910704387</v>
      </c>
      <c r="BM160" s="441">
        <v>6.734092945845602E-3</v>
      </c>
      <c r="BN160" s="441">
        <v>0.21957312362433129</v>
      </c>
      <c r="BO160" s="441">
        <v>8.0251034851114969E-2</v>
      </c>
      <c r="BP160" s="441">
        <v>0.25530843455135316</v>
      </c>
      <c r="BQ160" s="441">
        <v>0.1776866129845954</v>
      </c>
      <c r="BR160" s="441">
        <v>0.25995128214811736</v>
      </c>
      <c r="BS160" s="441">
        <v>0.4931299980551202</v>
      </c>
      <c r="BT160" s="441">
        <v>4.3154026060808551E-2</v>
      </c>
      <c r="BU160" s="441">
        <v>4.9200340419199268E-2</v>
      </c>
      <c r="BV160" s="441">
        <v>0</v>
      </c>
      <c r="BW160" s="441">
        <v>3.8530309638028781E-2</v>
      </c>
      <c r="BX160" s="441">
        <v>2.391904323827047E-3</v>
      </c>
      <c r="BY160" s="441">
        <v>6.3063063063063057E-2</v>
      </c>
      <c r="BZ160" s="441">
        <v>4.965893587994543E-2</v>
      </c>
      <c r="CA160" s="441">
        <v>0.23232282250604522</v>
      </c>
      <c r="CB160" s="441">
        <v>5.2704576976421637E-3</v>
      </c>
      <c r="CC160" s="441">
        <v>0.23925438767779175</v>
      </c>
      <c r="CD160" s="441">
        <v>0.15240198785201547</v>
      </c>
      <c r="CE160" s="441">
        <v>9.4271416258217236E-2</v>
      </c>
      <c r="CF160" s="441">
        <v>2.0134635211353023E-2</v>
      </c>
      <c r="CG160" s="441">
        <v>9.154490318642089E-2</v>
      </c>
      <c r="CH160" s="441">
        <v>0</v>
      </c>
      <c r="CI160" s="441">
        <v>2.568092474728566E-3</v>
      </c>
      <c r="CJ160" s="441">
        <v>3.4504794267473486E-2</v>
      </c>
      <c r="CK160" s="441">
        <v>4.2837657870066749E-2</v>
      </c>
      <c r="CL160" s="441">
        <v>3.9232456140350876E-2</v>
      </c>
      <c r="CM160" s="441">
        <v>1.1618438561299677E-2</v>
      </c>
      <c r="CN160" s="441">
        <v>3.1729624575360764E-2</v>
      </c>
      <c r="CO160" s="441">
        <v>-9.1592749710759733E-3</v>
      </c>
      <c r="CP160" s="441">
        <v>0.10636849923531176</v>
      </c>
      <c r="CQ160" s="441">
        <v>2.2090729783037475E-2</v>
      </c>
      <c r="CR160" s="441">
        <v>3.049262075480464E-2</v>
      </c>
      <c r="CS160" s="441">
        <v>0.10917022771586589</v>
      </c>
      <c r="CT160" s="441">
        <v>5.4834981379221777E-2</v>
      </c>
      <c r="CU160" s="441">
        <v>2.519187537321297E-2</v>
      </c>
      <c r="CV160" s="441">
        <v>0.18836341077027041</v>
      </c>
      <c r="CW160" s="441">
        <v>0.25780335000278859</v>
      </c>
      <c r="CX160" s="441">
        <v>0.13695449441409893</v>
      </c>
      <c r="CY160" s="441">
        <v>0</v>
      </c>
      <c r="CZ160" s="441">
        <v>0.33207841417205797</v>
      </c>
      <c r="DA160" s="443">
        <v>9.8293461797301307E-2</v>
      </c>
      <c r="DB160" s="12"/>
      <c r="DC160" s="12"/>
      <c r="DD160" s="12"/>
      <c r="DE160" s="12"/>
      <c r="DF160" s="12"/>
      <c r="DG160" s="12"/>
      <c r="DH160" s="12"/>
      <c r="DI160" s="12"/>
      <c r="DJ160" s="12"/>
      <c r="DK160" s="12"/>
      <c r="DL160" s="12"/>
      <c r="DM160" s="12"/>
      <c r="DN160" s="12"/>
      <c r="DO160" s="12"/>
    </row>
    <row r="161" spans="2:119" ht="20.100000000000001" customHeight="1" x14ac:dyDescent="0.4">
      <c r="B161" s="11">
        <v>93</v>
      </c>
      <c r="C161" s="8" t="s">
        <v>836</v>
      </c>
      <c r="D161" s="441">
        <v>0.30669734294772871</v>
      </c>
      <c r="E161" s="441">
        <v>0.17105853051058531</v>
      </c>
      <c r="F161" s="441">
        <v>0.10785120777917835</v>
      </c>
      <c r="G161" s="441">
        <v>0.10105145622034056</v>
      </c>
      <c r="H161" s="441">
        <v>9.7264818176128184E-2</v>
      </c>
      <c r="I161" s="441">
        <v>0.14647868501937725</v>
      </c>
      <c r="J161" s="441">
        <v>0</v>
      </c>
      <c r="K161" s="441">
        <v>7.9249821810406268E-2</v>
      </c>
      <c r="L161" s="441">
        <v>5.7942468777732084E-2</v>
      </c>
      <c r="M161" s="441">
        <v>3.1713016185348171E-2</v>
      </c>
      <c r="N161" s="441">
        <v>6.9877920786609957E-3</v>
      </c>
      <c r="O161" s="441">
        <v>5.3630817934444304E-2</v>
      </c>
      <c r="P161" s="441">
        <v>7.2136551933545887E-2</v>
      </c>
      <c r="Q161" s="441">
        <v>2.3822604767573176E-2</v>
      </c>
      <c r="R161" s="441">
        <v>0</v>
      </c>
      <c r="S161" s="441">
        <v>9.7665224127798253E-2</v>
      </c>
      <c r="T161" s="441">
        <v>7.6542345004035756E-2</v>
      </c>
      <c r="U161" s="441">
        <v>4.9371440850972385E-2</v>
      </c>
      <c r="V161" s="441">
        <v>0.11442938579167969</v>
      </c>
      <c r="W161" s="441">
        <v>6.0711523588553751E-2</v>
      </c>
      <c r="X161" s="441">
        <v>0.11441934579577143</v>
      </c>
      <c r="Y161" s="441">
        <v>0.11466765946025506</v>
      </c>
      <c r="Z161" s="441">
        <v>2.5968055564183964E-2</v>
      </c>
      <c r="AA161" s="441">
        <v>8.3943165061120983E-2</v>
      </c>
      <c r="AB161" s="441">
        <v>0.17893475291953512</v>
      </c>
      <c r="AC161" s="441">
        <v>4.2524005486968448E-2</v>
      </c>
      <c r="AD161" s="441">
        <v>0.11355755894590847</v>
      </c>
      <c r="AE161" s="441">
        <v>9.3896590923939316E-2</v>
      </c>
      <c r="AF161" s="441">
        <v>0.12798092209856915</v>
      </c>
      <c r="AG161" s="441">
        <v>9.5543565996856275E-2</v>
      </c>
      <c r="AH161" s="441">
        <v>0</v>
      </c>
      <c r="AI161" s="441">
        <v>2.6839103158784249E-2</v>
      </c>
      <c r="AJ161" s="441">
        <v>4.959110924722164E-2</v>
      </c>
      <c r="AK161" s="441">
        <v>2.0573809627153956E-2</v>
      </c>
      <c r="AL161" s="441">
        <v>4.2806274365349783E-2</v>
      </c>
      <c r="AM161" s="441">
        <v>8.0370912057626684E-2</v>
      </c>
      <c r="AN161" s="441">
        <v>0.10532238370005027</v>
      </c>
      <c r="AO161" s="441">
        <v>9.5235338389393853E-2</v>
      </c>
      <c r="AP161" s="441">
        <v>0.14182409722337203</v>
      </c>
      <c r="AQ161" s="441">
        <v>0.12694692770529142</v>
      </c>
      <c r="AR161" s="441">
        <v>0.23955142647393868</v>
      </c>
      <c r="AS161" s="441">
        <v>0.16442021776453761</v>
      </c>
      <c r="AT161" s="441">
        <v>0.17645980803152131</v>
      </c>
      <c r="AU161" s="441">
        <v>0.17017125514849338</v>
      </c>
      <c r="AV161" s="441">
        <v>0.18247244237952082</v>
      </c>
      <c r="AW161" s="441">
        <v>0.12630342372019232</v>
      </c>
      <c r="AX161" s="441">
        <v>0.15574714340547402</v>
      </c>
      <c r="AY161" s="441">
        <v>0.20790064186192142</v>
      </c>
      <c r="AZ161" s="441">
        <v>8.6795772554893777E-2</v>
      </c>
      <c r="BA161" s="441">
        <v>0.10258896373409539</v>
      </c>
      <c r="BB161" s="441">
        <v>9.3367985369140441E-2</v>
      </c>
      <c r="BC161" s="441">
        <v>0.10080264400377714</v>
      </c>
      <c r="BD161" s="441">
        <v>0.11553455404607206</v>
      </c>
      <c r="BE161" s="441">
        <v>2.0817170933540213E-2</v>
      </c>
      <c r="BF161" s="441">
        <v>2.7455894285090557E-2</v>
      </c>
      <c r="BG161" s="441">
        <v>2.5142692569513535E-2</v>
      </c>
      <c r="BH161" s="441">
        <v>7.662041801213583E-2</v>
      </c>
      <c r="BI161" s="441">
        <v>3.8577456298975285E-2</v>
      </c>
      <c r="BJ161" s="441">
        <v>0.17351887127498145</v>
      </c>
      <c r="BK161" s="441">
        <v>0.13749575180851581</v>
      </c>
      <c r="BL161" s="441">
        <v>0.19466677040077024</v>
      </c>
      <c r="BM161" s="441">
        <v>1.8294712584816283E-2</v>
      </c>
      <c r="BN161" s="441">
        <v>8.5226775796976809E-2</v>
      </c>
      <c r="BO161" s="441">
        <v>9.3005373398225441E-2</v>
      </c>
      <c r="BP161" s="441">
        <v>7.3248274613731609E-2</v>
      </c>
      <c r="BQ161" s="441">
        <v>0.30395419686120223</v>
      </c>
      <c r="BR161" s="441">
        <v>0.27534555685637674</v>
      </c>
      <c r="BS161" s="441">
        <v>0.36640391721676258</v>
      </c>
      <c r="BT161" s="441">
        <v>0.3125158703641831</v>
      </c>
      <c r="BU161" s="441">
        <v>8.3002757767556931E-2</v>
      </c>
      <c r="BV161" s="441">
        <v>0</v>
      </c>
      <c r="BW161" s="441">
        <v>0.12324465765372875</v>
      </c>
      <c r="BX161" s="441">
        <v>0.13917203311867526</v>
      </c>
      <c r="BY161" s="441">
        <v>0.16909216909216909</v>
      </c>
      <c r="BZ161" s="441">
        <v>0.21974761255115963</v>
      </c>
      <c r="CA161" s="441">
        <v>9.2357876628961846E-2</v>
      </c>
      <c r="CB161" s="441">
        <v>6.0887656033287101E-2</v>
      </c>
      <c r="CC161" s="441">
        <v>0.18511821540432247</v>
      </c>
      <c r="CD161" s="441">
        <v>5.5413675685624886E-2</v>
      </c>
      <c r="CE161" s="441">
        <v>8.7659037989013672E-2</v>
      </c>
      <c r="CF161" s="441">
        <v>3.1718115107041055E-2</v>
      </c>
      <c r="CG161" s="441">
        <v>5.6588499157277275E-2</v>
      </c>
      <c r="CH161" s="441">
        <v>0.24046786279839574</v>
      </c>
      <c r="CI161" s="441">
        <v>0.20911916573068765</v>
      </c>
      <c r="CJ161" s="441">
        <v>0.17093698703155191</v>
      </c>
      <c r="CK161" s="441">
        <v>6.9137600602980839E-2</v>
      </c>
      <c r="CL161" s="441">
        <v>4.5394736842105265E-2</v>
      </c>
      <c r="CM161" s="441">
        <v>2.3786353134330335E-2</v>
      </c>
      <c r="CN161" s="441">
        <v>7.6048895212101855E-2</v>
      </c>
      <c r="CO161" s="441">
        <v>6.0024241088645257E-2</v>
      </c>
      <c r="CP161" s="441">
        <v>0.4211017364642865</v>
      </c>
      <c r="CQ161" s="441">
        <v>8.1882220343758805E-2</v>
      </c>
      <c r="CR161" s="441">
        <v>3.4073838910999951E-2</v>
      </c>
      <c r="CS161" s="441">
        <v>8.524839354280081E-2</v>
      </c>
      <c r="CT161" s="441">
        <v>0.13429680631427132</v>
      </c>
      <c r="CU161" s="441">
        <v>4.7940303488004495E-2</v>
      </c>
      <c r="CV161" s="441">
        <v>0.13350393831632823</v>
      </c>
      <c r="CW161" s="441">
        <v>0.13950289081816661</v>
      </c>
      <c r="CX161" s="441">
        <v>0.16900443446320157</v>
      </c>
      <c r="CY161" s="441">
        <v>0</v>
      </c>
      <c r="CZ161" s="441">
        <v>4.9039316739159566E-2</v>
      </c>
      <c r="DA161" s="443">
        <v>0.12257814080422669</v>
      </c>
      <c r="DB161" s="12"/>
      <c r="DC161" s="12"/>
      <c r="DD161" s="12"/>
      <c r="DE161" s="12"/>
      <c r="DF161" s="12"/>
      <c r="DG161" s="12"/>
      <c r="DH161" s="12"/>
      <c r="DI161" s="12"/>
      <c r="DJ161" s="12"/>
      <c r="DK161" s="12"/>
      <c r="DL161" s="12"/>
      <c r="DM161" s="12"/>
      <c r="DN161" s="12"/>
      <c r="DO161" s="12"/>
    </row>
    <row r="162" spans="2:119" ht="20.100000000000001" customHeight="1" x14ac:dyDescent="0.4">
      <c r="B162" s="11">
        <v>94</v>
      </c>
      <c r="C162" s="421" t="s">
        <v>866</v>
      </c>
      <c r="D162" s="441">
        <v>6.1909037344631185E-2</v>
      </c>
      <c r="E162" s="441">
        <v>4.6500622665006229E-2</v>
      </c>
      <c r="F162" s="441">
        <v>1.7184163815501762E-2</v>
      </c>
      <c r="G162" s="441">
        <v>2.9403554480320088E-2</v>
      </c>
      <c r="H162" s="441">
        <v>2.6788508480941352E-2</v>
      </c>
      <c r="I162" s="441">
        <v>5.3494587732192969E-2</v>
      </c>
      <c r="J162" s="441">
        <v>0</v>
      </c>
      <c r="K162" s="441">
        <v>4.7309337134711332E-2</v>
      </c>
      <c r="L162" s="441">
        <v>7.8028614099261923E-3</v>
      </c>
      <c r="M162" s="441">
        <v>1.2528004876457725E-2</v>
      </c>
      <c r="N162" s="441">
        <v>9.708335634977628E-3</v>
      </c>
      <c r="O162" s="441">
        <v>2.2809326480160777E-2</v>
      </c>
      <c r="P162" s="441">
        <v>0.40377816817402995</v>
      </c>
      <c r="Q162" s="441">
        <v>1.6176784787717852E-2</v>
      </c>
      <c r="R162" s="441">
        <v>0</v>
      </c>
      <c r="S162" s="441">
        <v>4.6268098520061973E-2</v>
      </c>
      <c r="T162" s="441">
        <v>3.4479082588367876E-2</v>
      </c>
      <c r="U162" s="441">
        <v>2.9117868271193725E-2</v>
      </c>
      <c r="V162" s="441">
        <v>1.5598380032187133E-2</v>
      </c>
      <c r="W162" s="441">
        <v>3.3421721356756161E-2</v>
      </c>
      <c r="X162" s="441">
        <v>3.7372560012983759E-2</v>
      </c>
      <c r="Y162" s="441">
        <v>2.0415761175421432E-2</v>
      </c>
      <c r="Z162" s="441">
        <v>0.23277441960153322</v>
      </c>
      <c r="AA162" s="441">
        <v>3.8657129863149627E-2</v>
      </c>
      <c r="AB162" s="441">
        <v>1.7977089662476659E-2</v>
      </c>
      <c r="AC162" s="441">
        <v>2.6748971193415638E-2</v>
      </c>
      <c r="AD162" s="441">
        <v>2.6525658807212204E-2</v>
      </c>
      <c r="AE162" s="441">
        <v>4.4857639387960432E-2</v>
      </c>
      <c r="AF162" s="441">
        <v>2.2763405116346294E-2</v>
      </c>
      <c r="AG162" s="441">
        <v>1.9966863503122479E-2</v>
      </c>
      <c r="AH162" s="441">
        <v>0</v>
      </c>
      <c r="AI162" s="441">
        <v>3.2974805044502209E-3</v>
      </c>
      <c r="AJ162" s="441">
        <v>4.0469700146781293E-2</v>
      </c>
      <c r="AK162" s="441">
        <v>1.7405269325925603E-2</v>
      </c>
      <c r="AL162" s="441">
        <v>7.5359916505510025E-3</v>
      </c>
      <c r="AM162" s="441">
        <v>2.9539643216030406E-2</v>
      </c>
      <c r="AN162" s="441">
        <v>3.2944669236478562E-2</v>
      </c>
      <c r="AO162" s="441">
        <v>8.741967232096335E-3</v>
      </c>
      <c r="AP162" s="441">
        <v>5.6459757934996775E-3</v>
      </c>
      <c r="AQ162" s="441">
        <v>1.1138467209985122E-2</v>
      </c>
      <c r="AR162" s="441">
        <v>1.0530845758549984E-2</v>
      </c>
      <c r="AS162" s="441">
        <v>1.2202750854991746E-2</v>
      </c>
      <c r="AT162" s="441">
        <v>5.039745263784849E-3</v>
      </c>
      <c r="AU162" s="441">
        <v>4.3355733795794492E-3</v>
      </c>
      <c r="AV162" s="441">
        <v>4.6460781634326317E-3</v>
      </c>
      <c r="AW162" s="441">
        <v>5.1834179070133586E-3</v>
      </c>
      <c r="AX162" s="441">
        <v>1.2061176887419174E-2</v>
      </c>
      <c r="AY162" s="441">
        <v>9.6540207691906271E-3</v>
      </c>
      <c r="AZ162" s="441">
        <v>-2.0530927160978162E-2</v>
      </c>
      <c r="BA162" s="441">
        <v>1.658501735047969E-3</v>
      </c>
      <c r="BB162" s="441">
        <v>2.1657522379439791E-2</v>
      </c>
      <c r="BC162" s="441">
        <v>3.0276203966005666E-2</v>
      </c>
      <c r="BD162" s="441">
        <v>8.9781453041937395E-3</v>
      </c>
      <c r="BE162" s="441">
        <v>6.5490043961727432E-2</v>
      </c>
      <c r="BF162" s="441">
        <v>3.7929463664916445E-2</v>
      </c>
      <c r="BG162" s="441">
        <v>3.494004293868147E-2</v>
      </c>
      <c r="BH162" s="441">
        <v>4.0340655051275681E-2</v>
      </c>
      <c r="BI162" s="441">
        <v>3.0318939261364742E-2</v>
      </c>
      <c r="BJ162" s="441">
        <v>2.8766990604720242E-2</v>
      </c>
      <c r="BK162" s="441">
        <v>1.8692042530465601E-2</v>
      </c>
      <c r="BL162" s="441">
        <v>3.8900288834644595E-2</v>
      </c>
      <c r="BM162" s="441">
        <v>2.6501088208936117E-3</v>
      </c>
      <c r="BN162" s="441">
        <v>4.3032921300817747E-2</v>
      </c>
      <c r="BO162" s="441">
        <v>4.0048392815209437E-2</v>
      </c>
      <c r="BP162" s="441">
        <v>2.1985621394325604E-2</v>
      </c>
      <c r="BQ162" s="441">
        <v>8.1074527870224442E-2</v>
      </c>
      <c r="BR162" s="441">
        <v>3.8492767853770912E-2</v>
      </c>
      <c r="BS162" s="441">
        <v>4.2911121072408812E-2</v>
      </c>
      <c r="BT162" s="441">
        <v>4.891413297694621E-2</v>
      </c>
      <c r="BU162" s="441">
        <v>8.5493119532714199E-2</v>
      </c>
      <c r="BV162" s="441">
        <v>0</v>
      </c>
      <c r="BW162" s="441">
        <v>1.7466201482773658E-2</v>
      </c>
      <c r="BX162" s="441">
        <v>-8.7396504139834408E-2</v>
      </c>
      <c r="BY162" s="441">
        <v>0.10187110187110188</v>
      </c>
      <c r="BZ162" s="441">
        <v>0.12090723055934516</v>
      </c>
      <c r="CA162" s="441">
        <v>6.7690160502442434E-2</v>
      </c>
      <c r="CB162" s="441">
        <v>2.2145168747110495E-2</v>
      </c>
      <c r="CC162" s="441">
        <v>3.6702622062189036E-2</v>
      </c>
      <c r="CD162" s="441">
        <v>3.688109699981594E-2</v>
      </c>
      <c r="CE162" s="441">
        <v>3.1878352823125317E-2</v>
      </c>
      <c r="CF162" s="441">
        <v>3.1657468615440595E-2</v>
      </c>
      <c r="CG162" s="441">
        <v>1.995992090350493E-2</v>
      </c>
      <c r="CH162" s="441">
        <v>1.5559249959301265E-3</v>
      </c>
      <c r="CI162" s="441">
        <v>8.146917509047797E-3</v>
      </c>
      <c r="CJ162" s="441">
        <v>2.1272858328336149E-2</v>
      </c>
      <c r="CK162" s="441">
        <v>1.5757166097348681E-2</v>
      </c>
      <c r="CL162" s="441">
        <v>2.8092105263157894E-2</v>
      </c>
      <c r="CM162" s="441">
        <v>4.5811734953956559E-3</v>
      </c>
      <c r="CN162" s="441">
        <v>1.6079672483377369E-2</v>
      </c>
      <c r="CO162" s="441">
        <v>3.3221310120654511E-2</v>
      </c>
      <c r="CP162" s="441">
        <v>1.4148561727536826E-2</v>
      </c>
      <c r="CQ162" s="441">
        <v>2.4781628627782475E-2</v>
      </c>
      <c r="CR162" s="441">
        <v>2.4061914422436621E-2</v>
      </c>
      <c r="CS162" s="441">
        <v>6.5316719779540136E-2</v>
      </c>
      <c r="CT162" s="441">
        <v>2.7768173780758857E-2</v>
      </c>
      <c r="CU162" s="441">
        <v>3.2568319926938073E-2</v>
      </c>
      <c r="CV162" s="441">
        <v>5.2931857711012886E-2</v>
      </c>
      <c r="CW162" s="441">
        <v>4.6708557193582571E-2</v>
      </c>
      <c r="CX162" s="441">
        <v>7.6518280265687147E-2</v>
      </c>
      <c r="CY162" s="441">
        <v>0</v>
      </c>
      <c r="CZ162" s="441">
        <v>1.7507949851968272E-2</v>
      </c>
      <c r="DA162" s="443">
        <v>3.7610065219191198E-2</v>
      </c>
      <c r="DB162" s="12"/>
      <c r="DC162" s="12"/>
      <c r="DD162" s="12"/>
      <c r="DE162" s="12"/>
      <c r="DF162" s="12"/>
      <c r="DG162" s="12"/>
      <c r="DH162" s="12"/>
      <c r="DI162" s="12"/>
      <c r="DJ162" s="12"/>
      <c r="DK162" s="12"/>
      <c r="DL162" s="12"/>
      <c r="DM162" s="12"/>
      <c r="DN162" s="12"/>
      <c r="DO162" s="12"/>
    </row>
    <row r="163" spans="2:119" ht="20.100000000000001" customHeight="1" x14ac:dyDescent="0.4">
      <c r="B163" s="11">
        <v>95</v>
      </c>
      <c r="C163" s="8" t="s">
        <v>867</v>
      </c>
      <c r="D163" s="441">
        <v>-0.17039364776521421</v>
      </c>
      <c r="E163" s="441">
        <v>-0.14545454545454545</v>
      </c>
      <c r="F163" s="441">
        <v>-1.2682324492578397E-2</v>
      </c>
      <c r="G163" s="441">
        <v>-4.6524611519493813E-5</v>
      </c>
      <c r="H163" s="441">
        <v>-4.4188520998935971E-2</v>
      </c>
      <c r="I163" s="441">
        <v>-1.0156354403314178E-3</v>
      </c>
      <c r="J163" s="441">
        <v>0</v>
      </c>
      <c r="K163" s="441">
        <v>0</v>
      </c>
      <c r="L163" s="441">
        <v>-1.3365511569013657E-2</v>
      </c>
      <c r="M163" s="441">
        <v>-5.3469931184198569E-6</v>
      </c>
      <c r="N163" s="441">
        <v>-1.7952825498536155E-4</v>
      </c>
      <c r="O163" s="441">
        <v>-8.0032724491792197E-5</v>
      </c>
      <c r="P163" s="441">
        <v>-5.4221701693885961E-5</v>
      </c>
      <c r="Q163" s="441">
        <v>-1.22088941794097E-3</v>
      </c>
      <c r="R163" s="441">
        <v>0</v>
      </c>
      <c r="S163" s="441">
        <v>0</v>
      </c>
      <c r="T163" s="441">
        <v>0</v>
      </c>
      <c r="U163" s="441">
        <v>0</v>
      </c>
      <c r="V163" s="441">
        <v>0</v>
      </c>
      <c r="W163" s="441">
        <v>0</v>
      </c>
      <c r="X163" s="441">
        <v>-1.4754267671924103E-5</v>
      </c>
      <c r="Y163" s="441">
        <v>0</v>
      </c>
      <c r="Z163" s="441">
        <v>-3.9262706020488673E-3</v>
      </c>
      <c r="AA163" s="441">
        <v>0</v>
      </c>
      <c r="AB163" s="441">
        <v>0</v>
      </c>
      <c r="AC163" s="441">
        <v>0</v>
      </c>
      <c r="AD163" s="441">
        <v>0</v>
      </c>
      <c r="AE163" s="441">
        <v>0</v>
      </c>
      <c r="AF163" s="441">
        <v>0</v>
      </c>
      <c r="AG163" s="441">
        <v>0</v>
      </c>
      <c r="AH163" s="441">
        <v>0</v>
      </c>
      <c r="AI163" s="441">
        <v>0</v>
      </c>
      <c r="AJ163" s="441">
        <v>0</v>
      </c>
      <c r="AK163" s="441">
        <v>0</v>
      </c>
      <c r="AL163" s="441">
        <v>0</v>
      </c>
      <c r="AM163" s="441">
        <v>0</v>
      </c>
      <c r="AN163" s="441">
        <v>0</v>
      </c>
      <c r="AO163" s="441">
        <v>0</v>
      </c>
      <c r="AP163" s="441">
        <v>-4.1392784409821678E-6</v>
      </c>
      <c r="AQ163" s="441">
        <v>0</v>
      </c>
      <c r="AR163" s="441">
        <v>0</v>
      </c>
      <c r="AS163" s="441">
        <v>-5.5116309191471304E-6</v>
      </c>
      <c r="AT163" s="441">
        <v>0</v>
      </c>
      <c r="AU163" s="441">
        <v>0</v>
      </c>
      <c r="AV163" s="441">
        <v>0</v>
      </c>
      <c r="AW163" s="441">
        <v>0</v>
      </c>
      <c r="AX163" s="441">
        <v>0</v>
      </c>
      <c r="AY163" s="441">
        <v>0</v>
      </c>
      <c r="AZ163" s="441">
        <v>0</v>
      </c>
      <c r="BA163" s="441">
        <v>0</v>
      </c>
      <c r="BB163" s="441">
        <v>0</v>
      </c>
      <c r="BC163" s="441">
        <v>0</v>
      </c>
      <c r="BD163" s="441">
        <v>0</v>
      </c>
      <c r="BE163" s="441">
        <v>0</v>
      </c>
      <c r="BF163" s="441">
        <v>-1.1356882460052166E-5</v>
      </c>
      <c r="BG163" s="441">
        <v>-3.6654971985128552E-5</v>
      </c>
      <c r="BH163" s="441">
        <v>-2.7394343706752776E-3</v>
      </c>
      <c r="BI163" s="441">
        <v>-2.8591933451059624E-2</v>
      </c>
      <c r="BJ163" s="441">
        <v>-6.4572369483098179E-6</v>
      </c>
      <c r="BK163" s="441">
        <v>-1.5536243142205176E-3</v>
      </c>
      <c r="BL163" s="441">
        <v>-4.654419559065226E-2</v>
      </c>
      <c r="BM163" s="441">
        <v>0</v>
      </c>
      <c r="BN163" s="441">
        <v>-5.3569085900033529E-4</v>
      </c>
      <c r="BO163" s="441">
        <v>-4.4317873110447044E-4</v>
      </c>
      <c r="BP163" s="441">
        <v>-1.5388078474326902E-2</v>
      </c>
      <c r="BQ163" s="441">
        <v>-1.1732361372373417E-5</v>
      </c>
      <c r="BR163" s="441">
        <v>-1.6144869519241663E-3</v>
      </c>
      <c r="BS163" s="441">
        <v>0</v>
      </c>
      <c r="BT163" s="441">
        <v>-6.789174741062479E-3</v>
      </c>
      <c r="BU163" s="441">
        <v>-1.4091122592766556E-3</v>
      </c>
      <c r="BV163" s="441">
        <v>0</v>
      </c>
      <c r="BW163" s="441">
        <v>-4.1430440470998694E-3</v>
      </c>
      <c r="BX163" s="441">
        <v>0</v>
      </c>
      <c r="BY163" s="441">
        <v>0</v>
      </c>
      <c r="BZ163" s="441">
        <v>0</v>
      </c>
      <c r="CA163" s="441">
        <v>-4.1139908145214951E-3</v>
      </c>
      <c r="CB163" s="441">
        <v>0</v>
      </c>
      <c r="CC163" s="441">
        <v>-3.9053651906989827E-6</v>
      </c>
      <c r="CD163" s="441">
        <v>0</v>
      </c>
      <c r="CE163" s="441">
        <v>-1.9296823742811934E-5</v>
      </c>
      <c r="CF163" s="441">
        <v>0</v>
      </c>
      <c r="CG163" s="441">
        <v>-2.6542448009979959E-5</v>
      </c>
      <c r="CH163" s="441">
        <v>0</v>
      </c>
      <c r="CI163" s="441">
        <v>-1.0139772869087732E-4</v>
      </c>
      <c r="CJ163" s="441">
        <v>-6.4902812354248815E-3</v>
      </c>
      <c r="CK163" s="441">
        <v>-1.5513076878715823E-2</v>
      </c>
      <c r="CL163" s="441">
        <v>0</v>
      </c>
      <c r="CM163" s="441">
        <v>-6.6201929124214678E-6</v>
      </c>
      <c r="CN163" s="441">
        <v>-3.7745710054876455E-3</v>
      </c>
      <c r="CO163" s="441">
        <v>-2.897911960773511E-2</v>
      </c>
      <c r="CP163" s="441">
        <v>-3.6587953782096783E-6</v>
      </c>
      <c r="CQ163" s="441">
        <v>0</v>
      </c>
      <c r="CR163" s="441">
        <v>-7.7431743917736509E-6</v>
      </c>
      <c r="CS163" s="441">
        <v>-7.0137047791384371E-5</v>
      </c>
      <c r="CT163" s="441">
        <v>-9.8783969337455914E-6</v>
      </c>
      <c r="CU163" s="441">
        <v>-4.3907408057887527E-6</v>
      </c>
      <c r="CV163" s="441">
        <v>0</v>
      </c>
      <c r="CW163" s="441">
        <v>0</v>
      </c>
      <c r="CX163" s="441">
        <v>0</v>
      </c>
      <c r="CY163" s="441">
        <v>0</v>
      </c>
      <c r="CZ163" s="441">
        <v>-5.0562276886338435E-3</v>
      </c>
      <c r="DA163" s="443">
        <v>-4.0888814743738231E-3</v>
      </c>
      <c r="DB163" s="12"/>
      <c r="DC163" s="12"/>
      <c r="DD163" s="12"/>
      <c r="DE163" s="12"/>
      <c r="DF163" s="12"/>
      <c r="DG163" s="12"/>
      <c r="DH163" s="12"/>
      <c r="DI163" s="12"/>
      <c r="DJ163" s="12"/>
      <c r="DK163" s="12"/>
      <c r="DL163" s="12"/>
      <c r="DM163" s="12"/>
      <c r="DN163" s="12"/>
      <c r="DO163" s="12"/>
    </row>
    <row r="164" spans="2:119" ht="20.100000000000001" customHeight="1" x14ac:dyDescent="0.4">
      <c r="B164" s="3">
        <v>96</v>
      </c>
      <c r="C164" s="9" t="s">
        <v>837</v>
      </c>
      <c r="D164" s="444">
        <v>0.54858168962711484</v>
      </c>
      <c r="E164" s="444">
        <v>0.5302117061021171</v>
      </c>
      <c r="F164" s="444">
        <v>0.22965811745941914</v>
      </c>
      <c r="G164" s="444">
        <v>0.62612822182934769</v>
      </c>
      <c r="H164" s="444">
        <v>0.65688176754083993</v>
      </c>
      <c r="I164" s="444">
        <v>0.57633302151543497</v>
      </c>
      <c r="J164" s="444">
        <v>0</v>
      </c>
      <c r="K164" s="444">
        <v>0.47933000712758372</v>
      </c>
      <c r="L164" s="444">
        <v>0.22259258457609143</v>
      </c>
      <c r="M164" s="444">
        <v>0.32021537688280993</v>
      </c>
      <c r="N164" s="444">
        <v>0.13062752030050268</v>
      </c>
      <c r="O164" s="444">
        <v>0.37265904280861506</v>
      </c>
      <c r="P164" s="444">
        <v>0.6408462923200382</v>
      </c>
      <c r="Q164" s="444">
        <v>0.18067637273753931</v>
      </c>
      <c r="R164" s="444">
        <v>0</v>
      </c>
      <c r="S164" s="444">
        <v>0.43473847304589408</v>
      </c>
      <c r="T164" s="444">
        <v>0.40945433501363021</v>
      </c>
      <c r="U164" s="444">
        <v>0.4111421510690878</v>
      </c>
      <c r="V164" s="444">
        <v>0.2976543479157947</v>
      </c>
      <c r="W164" s="444">
        <v>0.44149817699701688</v>
      </c>
      <c r="X164" s="444">
        <v>0.53609631585936235</v>
      </c>
      <c r="Y164" s="444">
        <v>0.2892232833184703</v>
      </c>
      <c r="Z164" s="444">
        <v>0.31543732566302407</v>
      </c>
      <c r="AA164" s="444">
        <v>0.3577541654607847</v>
      </c>
      <c r="AB164" s="444">
        <v>0.42427325176286962</v>
      </c>
      <c r="AC164" s="444">
        <v>0.41220850480109739</v>
      </c>
      <c r="AD164" s="444">
        <v>0.48352981969486825</v>
      </c>
      <c r="AE164" s="444">
        <v>0.47838130953469837</v>
      </c>
      <c r="AF164" s="444">
        <v>0.47571903454256398</v>
      </c>
      <c r="AG164" s="444">
        <v>0.48294320064573687</v>
      </c>
      <c r="AH164" s="444">
        <v>0</v>
      </c>
      <c r="AI164" s="444">
        <v>0.19361446115127076</v>
      </c>
      <c r="AJ164" s="444">
        <v>0.40668903334032291</v>
      </c>
      <c r="AK164" s="444">
        <v>0.26463822214505839</v>
      </c>
      <c r="AL164" s="444">
        <v>0.2228719648831998</v>
      </c>
      <c r="AM164" s="444">
        <v>0.40377478633754194</v>
      </c>
      <c r="AN164" s="444">
        <v>0.51250987621806687</v>
      </c>
      <c r="AO164" s="444">
        <v>0.4590980142418804</v>
      </c>
      <c r="AP164" s="444">
        <v>0.51892478103217043</v>
      </c>
      <c r="AQ164" s="444">
        <v>0.40352586467947282</v>
      </c>
      <c r="AR164" s="444">
        <v>0.41548743133432903</v>
      </c>
      <c r="AS164" s="444">
        <v>0.35856190526057613</v>
      </c>
      <c r="AT164" s="444">
        <v>0.37917210730075823</v>
      </c>
      <c r="AU164" s="444">
        <v>0.3251680034684587</v>
      </c>
      <c r="AV164" s="444">
        <v>0.40621299079894324</v>
      </c>
      <c r="AW164" s="444">
        <v>0.35770427874193117</v>
      </c>
      <c r="AX164" s="444">
        <v>0.38709439310283739</v>
      </c>
      <c r="AY164" s="444">
        <v>0.31701716850180034</v>
      </c>
      <c r="AZ164" s="444">
        <v>0.17123768084929325</v>
      </c>
      <c r="BA164" s="444">
        <v>0.26737599510104104</v>
      </c>
      <c r="BB164" s="444">
        <v>0.35114062951198383</v>
      </c>
      <c r="BC164" s="444">
        <v>0.30217186024551462</v>
      </c>
      <c r="BD164" s="444">
        <v>0.41707872753354147</v>
      </c>
      <c r="BE164" s="444">
        <v>0.32706232221360226</v>
      </c>
      <c r="BF164" s="444">
        <v>0.46015311601307807</v>
      </c>
      <c r="BG164" s="444">
        <v>0.44397549353301563</v>
      </c>
      <c r="BH164" s="444">
        <v>0.49132252226677547</v>
      </c>
      <c r="BI164" s="444">
        <v>0.50930055380851624</v>
      </c>
      <c r="BJ164" s="444">
        <v>0.36440770994091626</v>
      </c>
      <c r="BK164" s="444">
        <v>0.3142205175510997</v>
      </c>
      <c r="BL164" s="444">
        <v>0.51640133427990698</v>
      </c>
      <c r="BM164" s="444">
        <v>0.65083856100371273</v>
      </c>
      <c r="BN164" s="444">
        <v>0.72569712694780109</v>
      </c>
      <c r="BO164" s="444">
        <v>0.66647634922023569</v>
      </c>
      <c r="BP164" s="444">
        <v>0.67313734863709573</v>
      </c>
      <c r="BQ164" s="444">
        <v>0.72948303305006201</v>
      </c>
      <c r="BR164" s="444">
        <v>0.73881660938857208</v>
      </c>
      <c r="BS164" s="444">
        <v>0.90244503634429152</v>
      </c>
      <c r="BT164" s="444">
        <v>0.66850651520213833</v>
      </c>
      <c r="BU164" s="444">
        <v>0.75816982825572365</v>
      </c>
      <c r="BV164" s="444">
        <v>0</v>
      </c>
      <c r="BW164" s="444">
        <v>0.39245529873528129</v>
      </c>
      <c r="BX164" s="444">
        <v>0.17913523459061637</v>
      </c>
      <c r="BY164" s="444">
        <v>0.68607068607068611</v>
      </c>
      <c r="BZ164" s="444">
        <v>0.63407230559345162</v>
      </c>
      <c r="CA164" s="444">
        <v>0.67187880361576791</v>
      </c>
      <c r="CB164" s="444">
        <v>0.78243180767452614</v>
      </c>
      <c r="CC164" s="444">
        <v>0.53805387841817087</v>
      </c>
      <c r="CD164" s="444">
        <v>0.39761641818516474</v>
      </c>
      <c r="CE164" s="444">
        <v>0.59569938121518529</v>
      </c>
      <c r="CF164" s="444">
        <v>0.24895384801989204</v>
      </c>
      <c r="CG164" s="444">
        <v>0.45411474300274712</v>
      </c>
      <c r="CH164" s="444">
        <v>0.70469392084219251</v>
      </c>
      <c r="CI164" s="444">
        <v>0.82004048109322347</v>
      </c>
      <c r="CJ164" s="444">
        <v>0.61614665673287172</v>
      </c>
      <c r="CK164" s="444">
        <v>0.55323223748003358</v>
      </c>
      <c r="CL164" s="444">
        <v>0.64589912280701756</v>
      </c>
      <c r="CM164" s="444">
        <v>0.69100911600564041</v>
      </c>
      <c r="CN164" s="444">
        <v>0.77206817455939147</v>
      </c>
      <c r="CO164" s="444">
        <v>0.58367307586358874</v>
      </c>
      <c r="CP164" s="444">
        <v>0.67395376746160096</v>
      </c>
      <c r="CQ164" s="444">
        <v>0.29064525218371373</v>
      </c>
      <c r="CR164" s="444">
        <v>0.38220695956514333</v>
      </c>
      <c r="CS164" s="444">
        <v>0.72435630130365647</v>
      </c>
      <c r="CT164" s="444">
        <v>0.48472305914196245</v>
      </c>
      <c r="CU164" s="444">
        <v>0.40265069022445465</v>
      </c>
      <c r="CV164" s="444">
        <v>0.68497900672449508</v>
      </c>
      <c r="CW164" s="444">
        <v>0.69838820620549902</v>
      </c>
      <c r="CX164" s="444">
        <v>0.68705631577945681</v>
      </c>
      <c r="CY164" s="444">
        <v>0</v>
      </c>
      <c r="CZ164" s="444">
        <v>0.41040730046176149</v>
      </c>
      <c r="DA164" s="445">
        <v>0.55846971228989783</v>
      </c>
      <c r="DB164" s="12"/>
      <c r="DC164" s="12"/>
      <c r="DD164" s="12"/>
      <c r="DE164" s="12"/>
      <c r="DF164" s="12"/>
      <c r="DG164" s="12"/>
      <c r="DH164" s="12"/>
      <c r="DI164" s="12"/>
      <c r="DJ164" s="12"/>
      <c r="DK164" s="12"/>
      <c r="DL164" s="12"/>
      <c r="DM164" s="12"/>
      <c r="DN164" s="12"/>
      <c r="DO164" s="12"/>
    </row>
    <row r="165" spans="2:119" ht="20.100000000000001" customHeight="1" x14ac:dyDescent="0.4">
      <c r="B165" s="3">
        <v>97</v>
      </c>
      <c r="C165" s="9" t="s">
        <v>862</v>
      </c>
      <c r="D165" s="444">
        <v>1</v>
      </c>
      <c r="E165" s="444">
        <v>1</v>
      </c>
      <c r="F165" s="444">
        <v>1</v>
      </c>
      <c r="G165" s="444">
        <v>1</v>
      </c>
      <c r="H165" s="444">
        <v>1</v>
      </c>
      <c r="I165" s="444">
        <v>1</v>
      </c>
      <c r="J165" s="444">
        <v>0</v>
      </c>
      <c r="K165" s="444">
        <v>1</v>
      </c>
      <c r="L165" s="444">
        <v>1</v>
      </c>
      <c r="M165" s="444">
        <v>1</v>
      </c>
      <c r="N165" s="444">
        <v>1</v>
      </c>
      <c r="O165" s="444">
        <v>1</v>
      </c>
      <c r="P165" s="444">
        <v>1</v>
      </c>
      <c r="Q165" s="444">
        <v>1</v>
      </c>
      <c r="R165" s="444">
        <v>0</v>
      </c>
      <c r="S165" s="444">
        <v>1</v>
      </c>
      <c r="T165" s="444">
        <v>1</v>
      </c>
      <c r="U165" s="444">
        <v>1</v>
      </c>
      <c r="V165" s="444">
        <v>1</v>
      </c>
      <c r="W165" s="444">
        <v>1</v>
      </c>
      <c r="X165" s="444">
        <v>1</v>
      </c>
      <c r="Y165" s="444">
        <v>1</v>
      </c>
      <c r="Z165" s="444">
        <v>1</v>
      </c>
      <c r="AA165" s="444">
        <v>1</v>
      </c>
      <c r="AB165" s="444">
        <v>1</v>
      </c>
      <c r="AC165" s="444">
        <v>1</v>
      </c>
      <c r="AD165" s="444">
        <v>1</v>
      </c>
      <c r="AE165" s="444">
        <v>1</v>
      </c>
      <c r="AF165" s="444">
        <v>1</v>
      </c>
      <c r="AG165" s="444">
        <v>1</v>
      </c>
      <c r="AH165" s="444">
        <v>0</v>
      </c>
      <c r="AI165" s="444">
        <v>1</v>
      </c>
      <c r="AJ165" s="444">
        <v>1</v>
      </c>
      <c r="AK165" s="444">
        <v>1</v>
      </c>
      <c r="AL165" s="444">
        <v>1</v>
      </c>
      <c r="AM165" s="444">
        <v>1</v>
      </c>
      <c r="AN165" s="444">
        <v>1</v>
      </c>
      <c r="AO165" s="444">
        <v>1</v>
      </c>
      <c r="AP165" s="444">
        <v>1</v>
      </c>
      <c r="AQ165" s="444">
        <v>1</v>
      </c>
      <c r="AR165" s="444">
        <v>1</v>
      </c>
      <c r="AS165" s="444">
        <v>1</v>
      </c>
      <c r="AT165" s="444">
        <v>1</v>
      </c>
      <c r="AU165" s="444">
        <v>1</v>
      </c>
      <c r="AV165" s="444">
        <v>1</v>
      </c>
      <c r="AW165" s="444">
        <v>1</v>
      </c>
      <c r="AX165" s="444">
        <v>1</v>
      </c>
      <c r="AY165" s="444">
        <v>1</v>
      </c>
      <c r="AZ165" s="444">
        <v>1</v>
      </c>
      <c r="BA165" s="444">
        <v>1</v>
      </c>
      <c r="BB165" s="444">
        <v>1</v>
      </c>
      <c r="BC165" s="444">
        <v>1</v>
      </c>
      <c r="BD165" s="444">
        <v>1</v>
      </c>
      <c r="BE165" s="444">
        <v>1</v>
      </c>
      <c r="BF165" s="444">
        <v>1</v>
      </c>
      <c r="BG165" s="444">
        <v>1</v>
      </c>
      <c r="BH165" s="444">
        <v>1</v>
      </c>
      <c r="BI165" s="444">
        <v>1</v>
      </c>
      <c r="BJ165" s="444">
        <v>1</v>
      </c>
      <c r="BK165" s="444">
        <v>1</v>
      </c>
      <c r="BL165" s="444">
        <v>1</v>
      </c>
      <c r="BM165" s="444">
        <v>1</v>
      </c>
      <c r="BN165" s="444">
        <v>1</v>
      </c>
      <c r="BO165" s="444">
        <v>1</v>
      </c>
      <c r="BP165" s="444">
        <v>1</v>
      </c>
      <c r="BQ165" s="444">
        <v>1</v>
      </c>
      <c r="BR165" s="444">
        <v>1</v>
      </c>
      <c r="BS165" s="444">
        <v>1</v>
      </c>
      <c r="BT165" s="444">
        <v>1</v>
      </c>
      <c r="BU165" s="444">
        <v>1</v>
      </c>
      <c r="BV165" s="444">
        <v>1</v>
      </c>
      <c r="BW165" s="444">
        <v>1</v>
      </c>
      <c r="BX165" s="444">
        <v>1</v>
      </c>
      <c r="BY165" s="444">
        <v>1</v>
      </c>
      <c r="BZ165" s="444">
        <v>1</v>
      </c>
      <c r="CA165" s="444">
        <v>1</v>
      </c>
      <c r="CB165" s="444">
        <v>1</v>
      </c>
      <c r="CC165" s="444">
        <v>1</v>
      </c>
      <c r="CD165" s="444">
        <v>1</v>
      </c>
      <c r="CE165" s="444">
        <v>1</v>
      </c>
      <c r="CF165" s="444">
        <v>1</v>
      </c>
      <c r="CG165" s="444">
        <v>1</v>
      </c>
      <c r="CH165" s="444">
        <v>1</v>
      </c>
      <c r="CI165" s="444">
        <v>1</v>
      </c>
      <c r="CJ165" s="444">
        <v>1</v>
      </c>
      <c r="CK165" s="444">
        <v>1</v>
      </c>
      <c r="CL165" s="444">
        <v>1</v>
      </c>
      <c r="CM165" s="444">
        <v>1</v>
      </c>
      <c r="CN165" s="444">
        <v>1</v>
      </c>
      <c r="CO165" s="444">
        <v>1</v>
      </c>
      <c r="CP165" s="444">
        <v>1</v>
      </c>
      <c r="CQ165" s="444">
        <v>1</v>
      </c>
      <c r="CR165" s="444">
        <v>1</v>
      </c>
      <c r="CS165" s="444">
        <v>1</v>
      </c>
      <c r="CT165" s="444">
        <v>1</v>
      </c>
      <c r="CU165" s="444">
        <v>1</v>
      </c>
      <c r="CV165" s="444">
        <v>1</v>
      </c>
      <c r="CW165" s="444">
        <v>1</v>
      </c>
      <c r="CX165" s="444">
        <v>1</v>
      </c>
      <c r="CY165" s="444">
        <v>1</v>
      </c>
      <c r="CZ165" s="444">
        <v>1</v>
      </c>
      <c r="DA165" s="445">
        <v>1</v>
      </c>
      <c r="DB165" s="12"/>
      <c r="DC165" s="12"/>
      <c r="DD165" s="12"/>
      <c r="DE165" s="12"/>
      <c r="DF165" s="12"/>
      <c r="DG165" s="12"/>
      <c r="DH165" s="12"/>
      <c r="DI165" s="12"/>
      <c r="DJ165" s="12"/>
      <c r="DK165" s="12"/>
      <c r="DL165" s="12"/>
      <c r="DM165" s="12"/>
      <c r="DN165" s="12"/>
      <c r="DO165" s="12"/>
    </row>
  </sheetData>
  <sheetProtection sheet="1" objects="1" scenarios="1"/>
  <mergeCells count="2">
    <mergeCell ref="B3:C4"/>
    <mergeCell ref="B54:C55"/>
  </mergeCells>
  <phoneticPr fontId="2"/>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theme="0" tint="-0.499984740745262"/>
  </sheetPr>
  <dimension ref="B1:DA150"/>
  <sheetViews>
    <sheetView workbookViewId="0"/>
  </sheetViews>
  <sheetFormatPr defaultRowHeight="18.75" x14ac:dyDescent="0.4"/>
  <cols>
    <col min="1" max="1" width="1.625" style="1" customWidth="1"/>
    <col min="2" max="2" width="3.625" style="1" customWidth="1"/>
    <col min="3" max="3" width="24.625" style="1" customWidth="1"/>
    <col min="4" max="105" width="10.625" style="1" customWidth="1"/>
    <col min="106" max="106" width="9.125" style="1" bestFit="1" customWidth="1"/>
    <col min="107" max="110" width="9.25" style="1" bestFit="1" customWidth="1"/>
    <col min="111" max="111" width="9.125" style="1" bestFit="1" customWidth="1"/>
    <col min="112" max="113" width="10.25" style="1" bestFit="1" customWidth="1"/>
    <col min="114" max="114" width="9.25" style="1" bestFit="1" customWidth="1"/>
    <col min="115" max="117" width="10.25" style="1" bestFit="1" customWidth="1"/>
    <col min="118" max="118" width="9.25" style="1" bestFit="1" customWidth="1"/>
    <col min="119" max="119" width="10.25" style="1" bestFit="1" customWidth="1"/>
    <col min="120" max="16384" width="9" style="1"/>
  </cols>
  <sheetData>
    <row r="1" spans="2:54" ht="9.75" customHeight="1" x14ac:dyDescent="0.4"/>
    <row r="2" spans="2:54" x14ac:dyDescent="0.4">
      <c r="B2" s="2" t="s">
        <v>930</v>
      </c>
      <c r="C2" s="707"/>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row>
    <row r="3" spans="2:54" x14ac:dyDescent="0.4">
      <c r="B3" s="815" t="s">
        <v>951</v>
      </c>
      <c r="C3" s="816"/>
      <c r="D3" s="10">
        <v>1</v>
      </c>
      <c r="E3" s="10">
        <v>2</v>
      </c>
      <c r="F3" s="10">
        <v>3</v>
      </c>
      <c r="G3" s="10">
        <v>4</v>
      </c>
      <c r="H3" s="10">
        <v>5</v>
      </c>
      <c r="I3" s="10">
        <v>6</v>
      </c>
      <c r="J3" s="10">
        <v>7</v>
      </c>
      <c r="K3" s="10">
        <v>8</v>
      </c>
      <c r="L3" s="10">
        <v>9</v>
      </c>
      <c r="M3" s="440">
        <v>10</v>
      </c>
      <c r="N3" s="10">
        <v>11</v>
      </c>
      <c r="O3" s="10">
        <v>12</v>
      </c>
      <c r="P3" s="10">
        <v>13</v>
      </c>
      <c r="Q3" s="10">
        <v>14</v>
      </c>
      <c r="R3" s="10">
        <v>15</v>
      </c>
      <c r="S3" s="10">
        <v>16</v>
      </c>
      <c r="T3" s="10">
        <v>17</v>
      </c>
      <c r="U3" s="10">
        <v>18</v>
      </c>
      <c r="V3" s="10">
        <v>19</v>
      </c>
      <c r="W3" s="10">
        <v>20</v>
      </c>
      <c r="X3" s="10">
        <v>21</v>
      </c>
      <c r="Y3" s="10">
        <v>22</v>
      </c>
      <c r="Z3" s="10">
        <v>23</v>
      </c>
      <c r="AA3" s="10">
        <v>24</v>
      </c>
      <c r="AB3" s="10">
        <v>25</v>
      </c>
      <c r="AC3" s="10">
        <v>26</v>
      </c>
      <c r="AD3" s="10">
        <v>27</v>
      </c>
      <c r="AE3" s="10">
        <v>28</v>
      </c>
      <c r="AF3" s="10">
        <v>29</v>
      </c>
      <c r="AG3" s="10">
        <v>30</v>
      </c>
      <c r="AH3" s="10">
        <v>31</v>
      </c>
      <c r="AI3" s="10">
        <v>32</v>
      </c>
      <c r="AJ3" s="10">
        <v>33</v>
      </c>
      <c r="AK3" s="10">
        <v>34</v>
      </c>
      <c r="AL3" s="10">
        <v>35</v>
      </c>
      <c r="AM3" s="10">
        <v>36</v>
      </c>
      <c r="AN3" s="10">
        <v>37</v>
      </c>
      <c r="AO3" s="10">
        <v>38</v>
      </c>
      <c r="AP3" s="821" t="s">
        <v>928</v>
      </c>
    </row>
    <row r="4" spans="2:54" ht="40.5" x14ac:dyDescent="0.4">
      <c r="B4" s="817"/>
      <c r="C4" s="818"/>
      <c r="D4" s="216" t="s">
        <v>844</v>
      </c>
      <c r="E4" s="216" t="s">
        <v>1</v>
      </c>
      <c r="F4" s="216" t="s">
        <v>1250</v>
      </c>
      <c r="G4" s="216" t="s">
        <v>3</v>
      </c>
      <c r="H4" s="216" t="s">
        <v>4</v>
      </c>
      <c r="I4" s="216" t="s">
        <v>5</v>
      </c>
      <c r="J4" s="216" t="s">
        <v>6</v>
      </c>
      <c r="K4" s="216" t="s">
        <v>7</v>
      </c>
      <c r="L4" s="216" t="s">
        <v>1251</v>
      </c>
      <c r="M4" s="216" t="s">
        <v>1252</v>
      </c>
      <c r="N4" s="216" t="s">
        <v>10</v>
      </c>
      <c r="O4" s="216" t="s">
        <v>1253</v>
      </c>
      <c r="P4" s="216" t="s">
        <v>12</v>
      </c>
      <c r="Q4" s="216" t="s">
        <v>37</v>
      </c>
      <c r="R4" s="216" t="s">
        <v>1254</v>
      </c>
      <c r="S4" s="216" t="s">
        <v>1255</v>
      </c>
      <c r="T4" s="216" t="s">
        <v>15</v>
      </c>
      <c r="U4" s="216" t="s">
        <v>846</v>
      </c>
      <c r="V4" s="216" t="s">
        <v>1256</v>
      </c>
      <c r="W4" s="216" t="s">
        <v>18</v>
      </c>
      <c r="X4" s="216" t="s">
        <v>848</v>
      </c>
      <c r="Y4" s="216" t="s">
        <v>849</v>
      </c>
      <c r="Z4" s="216" t="s">
        <v>21</v>
      </c>
      <c r="AA4" s="216" t="s">
        <v>850</v>
      </c>
      <c r="AB4" s="216" t="s">
        <v>1257</v>
      </c>
      <c r="AC4" s="216" t="s">
        <v>24</v>
      </c>
      <c r="AD4" s="216" t="s">
        <v>25</v>
      </c>
      <c r="AE4" s="216" t="s">
        <v>26</v>
      </c>
      <c r="AF4" s="216" t="s">
        <v>27</v>
      </c>
      <c r="AG4" s="216" t="s">
        <v>28</v>
      </c>
      <c r="AH4" s="216" t="s">
        <v>29</v>
      </c>
      <c r="AI4" s="216" t="s">
        <v>30</v>
      </c>
      <c r="AJ4" s="216" t="s">
        <v>31</v>
      </c>
      <c r="AK4" s="216" t="s">
        <v>32</v>
      </c>
      <c r="AL4" s="216" t="s">
        <v>33</v>
      </c>
      <c r="AM4" s="216" t="s">
        <v>1258</v>
      </c>
      <c r="AN4" s="216" t="s">
        <v>851</v>
      </c>
      <c r="AO4" s="216" t="s">
        <v>852</v>
      </c>
      <c r="AP4" s="822"/>
    </row>
    <row r="5" spans="2:54" ht="20.100000000000001" customHeight="1" x14ac:dyDescent="0.4">
      <c r="B5" s="11">
        <v>1</v>
      </c>
      <c r="C5" s="8" t="s">
        <v>844</v>
      </c>
      <c r="D5" s="447">
        <v>1.0104310000000001</v>
      </c>
      <c r="E5" s="447">
        <v>3.7703E-2</v>
      </c>
      <c r="F5" s="447">
        <v>3.8769999999999998E-3</v>
      </c>
      <c r="G5" s="447">
        <v>1.183E-3</v>
      </c>
      <c r="H5" s="447">
        <v>9.7999999999999997E-4</v>
      </c>
      <c r="I5" s="447">
        <v>2.2799999999999999E-5</v>
      </c>
      <c r="J5" s="447">
        <v>4.8325E-2</v>
      </c>
      <c r="K5" s="447">
        <v>1.0089999999999999E-3</v>
      </c>
      <c r="L5" s="447">
        <v>1.84E-4</v>
      </c>
      <c r="M5" s="447">
        <v>1.1400000000000001E-4</v>
      </c>
      <c r="N5" s="447">
        <v>4.7699999999999999E-4</v>
      </c>
      <c r="O5" s="447">
        <v>2.5299999999999999E-6</v>
      </c>
      <c r="P5" s="447">
        <v>1.7101000000000002E-2</v>
      </c>
      <c r="Q5" s="441">
        <v>2.5530000000000001E-3</v>
      </c>
      <c r="R5" s="441">
        <v>3.3399999999999999E-5</v>
      </c>
      <c r="S5" s="441">
        <v>2.5000000000000001E-5</v>
      </c>
      <c r="T5" s="441">
        <v>2.0000000000000002E-5</v>
      </c>
      <c r="U5" s="441">
        <v>6.9200000000000002E-5</v>
      </c>
      <c r="V5" s="441">
        <v>8.2899999999999996E-5</v>
      </c>
      <c r="W5" s="441">
        <v>8.53E-5</v>
      </c>
      <c r="X5" s="447">
        <v>2.2000000000000001E-4</v>
      </c>
      <c r="Y5" s="447">
        <v>7.5799999999999999E-4</v>
      </c>
      <c r="Z5" s="447">
        <v>1.4E-5</v>
      </c>
      <c r="AA5" s="447">
        <v>1.15E-4</v>
      </c>
      <c r="AB5" s="447">
        <v>4.4199999999999997E-5</v>
      </c>
      <c r="AC5" s="447">
        <v>7.3200000000000004E-5</v>
      </c>
      <c r="AD5" s="447">
        <v>2.3799999999999999E-5</v>
      </c>
      <c r="AE5" s="447">
        <v>1.08E-5</v>
      </c>
      <c r="AF5" s="447">
        <v>3.1099999999999997E-5</v>
      </c>
      <c r="AG5" s="447">
        <v>1.2E-4</v>
      </c>
      <c r="AH5" s="447">
        <v>3.7400000000000001E-5</v>
      </c>
      <c r="AI5" s="447">
        <v>5.1999999999999995E-4</v>
      </c>
      <c r="AJ5" s="447">
        <v>9.6000000000000002E-4</v>
      </c>
      <c r="AK5" s="447">
        <v>8.03E-4</v>
      </c>
      <c r="AL5" s="447">
        <v>5.3499999999999999E-5</v>
      </c>
      <c r="AM5" s="447">
        <v>7.489E-3</v>
      </c>
      <c r="AN5" s="447">
        <v>1.5699999999999999E-4</v>
      </c>
      <c r="AO5" s="447">
        <v>7.9900000000000004E-5</v>
      </c>
      <c r="AP5" s="448">
        <f>SUM(D5:AO5)</f>
        <v>1.1357880300000003</v>
      </c>
      <c r="AQ5" s="13"/>
    </row>
    <row r="6" spans="2:54" ht="20.100000000000001" customHeight="1" x14ac:dyDescent="0.4">
      <c r="B6" s="11">
        <v>2</v>
      </c>
      <c r="C6" s="8" t="s">
        <v>1</v>
      </c>
      <c r="D6" s="447">
        <v>6.8989999999999998E-3</v>
      </c>
      <c r="E6" s="447">
        <v>1.0970569999999999</v>
      </c>
      <c r="F6" s="447">
        <v>1.7330000000000002E-2</v>
      </c>
      <c r="G6" s="447">
        <v>2.5099999999999998E-4</v>
      </c>
      <c r="H6" s="447">
        <v>7.5699999999999997E-4</v>
      </c>
      <c r="I6" s="447">
        <v>2.9900000000000002E-6</v>
      </c>
      <c r="J6" s="447">
        <v>3.9294000000000003E-2</v>
      </c>
      <c r="K6" s="447">
        <v>5.41E-5</v>
      </c>
      <c r="L6" s="447">
        <v>4.2799999999999997E-5</v>
      </c>
      <c r="M6" s="447">
        <v>3.27E-6</v>
      </c>
      <c r="N6" s="447">
        <v>9.59E-5</v>
      </c>
      <c r="O6" s="447">
        <v>4.15E-7</v>
      </c>
      <c r="P6" s="447">
        <v>1.1900000000000001E-4</v>
      </c>
      <c r="Q6" s="441">
        <v>4.4999999999999999E-4</v>
      </c>
      <c r="R6" s="441">
        <v>5.4099999999999999E-6</v>
      </c>
      <c r="S6" s="441">
        <v>1.6899999999999999E-6</v>
      </c>
      <c r="T6" s="441">
        <v>1.5999999999999999E-6</v>
      </c>
      <c r="U6" s="441">
        <v>2.21E-6</v>
      </c>
      <c r="V6" s="441">
        <v>3.3500000000000001E-6</v>
      </c>
      <c r="W6" s="441">
        <v>1.7E-6</v>
      </c>
      <c r="X6" s="447">
        <v>4.7099999999999998E-6</v>
      </c>
      <c r="Y6" s="447">
        <v>9.5899999999999997E-6</v>
      </c>
      <c r="Z6" s="447">
        <v>2.3300000000000001E-6</v>
      </c>
      <c r="AA6" s="447">
        <v>5.4600000000000002E-6</v>
      </c>
      <c r="AB6" s="447">
        <v>2.6800000000000002E-6</v>
      </c>
      <c r="AC6" s="447">
        <v>7.3900000000000004E-6</v>
      </c>
      <c r="AD6" s="447">
        <v>4.6099999999999999E-6</v>
      </c>
      <c r="AE6" s="447">
        <v>2.4499999999999998E-6</v>
      </c>
      <c r="AF6" s="447">
        <v>6.9299999999999997E-6</v>
      </c>
      <c r="AG6" s="447">
        <v>5.3600000000000002E-5</v>
      </c>
      <c r="AH6" s="447">
        <v>9.5200000000000003E-6</v>
      </c>
      <c r="AI6" s="447">
        <v>5.9599999999999996E-4</v>
      </c>
      <c r="AJ6" s="447">
        <v>3.4699999999999998E-4</v>
      </c>
      <c r="AK6" s="447">
        <v>2.9799999999999999E-5</v>
      </c>
      <c r="AL6" s="447">
        <v>8.3299999999999999E-6</v>
      </c>
      <c r="AM6" s="447">
        <v>3.8500000000000001E-3</v>
      </c>
      <c r="AN6" s="447">
        <v>1.08E-5</v>
      </c>
      <c r="AO6" s="447">
        <v>4.0000000000000003E-5</v>
      </c>
      <c r="AP6" s="449">
        <f t="shared" ref="AP6:AP42" si="0">SUM(D6:AO6)</f>
        <v>1.1673636350000001</v>
      </c>
    </row>
    <row r="7" spans="2:54" ht="20.100000000000001" customHeight="1" x14ac:dyDescent="0.4">
      <c r="B7" s="11">
        <v>3</v>
      </c>
      <c r="C7" s="8" t="s">
        <v>2</v>
      </c>
      <c r="D7" s="447">
        <v>8.1575999999999996E-2</v>
      </c>
      <c r="E7" s="447">
        <v>3.9625E-2</v>
      </c>
      <c r="F7" s="447">
        <v>1.0008900000000001</v>
      </c>
      <c r="G7" s="447">
        <v>1.0399999999999999E-4</v>
      </c>
      <c r="H7" s="447">
        <v>1.0399999999999999E-4</v>
      </c>
      <c r="I7" s="447">
        <v>2.0099999999999998E-6</v>
      </c>
      <c r="J7" s="447">
        <v>5.2009999999999999E-3</v>
      </c>
      <c r="K7" s="447">
        <v>8.3100000000000001E-5</v>
      </c>
      <c r="L7" s="447">
        <v>1.63E-5</v>
      </c>
      <c r="M7" s="447">
        <v>9.3500000000000003E-6</v>
      </c>
      <c r="N7" s="447">
        <v>4.1699999999999997E-5</v>
      </c>
      <c r="O7" s="447">
        <v>2.28E-7</v>
      </c>
      <c r="P7" s="447">
        <v>1.3810000000000001E-3</v>
      </c>
      <c r="Q7" s="441">
        <v>2.2100000000000001E-4</v>
      </c>
      <c r="R7" s="441">
        <v>2.9900000000000002E-6</v>
      </c>
      <c r="S7" s="441">
        <v>2.1100000000000001E-6</v>
      </c>
      <c r="T7" s="441">
        <v>1.77E-6</v>
      </c>
      <c r="U7" s="441">
        <v>5.75E-6</v>
      </c>
      <c r="V7" s="441">
        <v>7.17E-6</v>
      </c>
      <c r="W7" s="441">
        <v>6.9999999999999999E-6</v>
      </c>
      <c r="X7" s="447">
        <v>1.8E-5</v>
      </c>
      <c r="Y7" s="447">
        <v>6.1400000000000002E-5</v>
      </c>
      <c r="Z7" s="447">
        <v>1.3599999999999999E-6</v>
      </c>
      <c r="AA7" s="447">
        <v>9.5799999999999998E-6</v>
      </c>
      <c r="AB7" s="447">
        <v>3.7299999999999999E-6</v>
      </c>
      <c r="AC7" s="447">
        <v>6.28E-6</v>
      </c>
      <c r="AD7" s="447">
        <v>2.2299999999999998E-6</v>
      </c>
      <c r="AE7" s="447">
        <v>9.879999999999999E-7</v>
      </c>
      <c r="AF7" s="447">
        <v>3.0000000000000001E-6</v>
      </c>
      <c r="AG7" s="447">
        <v>1.2999999999999999E-5</v>
      </c>
      <c r="AH7" s="447">
        <v>3.4400000000000001E-6</v>
      </c>
      <c r="AI7" s="447">
        <v>3.2000000000000003E-4</v>
      </c>
      <c r="AJ7" s="447">
        <v>8.9300000000000002E-5</v>
      </c>
      <c r="AK7" s="447">
        <v>6.58E-5</v>
      </c>
      <c r="AL7" s="447">
        <v>4.8199999999999996E-6</v>
      </c>
      <c r="AM7" s="447">
        <v>7.6599999999999997E-4</v>
      </c>
      <c r="AN7" s="447">
        <v>1.2999999999999999E-5</v>
      </c>
      <c r="AO7" s="447">
        <v>7.9899999999999997E-6</v>
      </c>
      <c r="AP7" s="449">
        <f t="shared" si="0"/>
        <v>1.1306713960000006</v>
      </c>
    </row>
    <row r="8" spans="2:54" ht="20.100000000000001" customHeight="1" x14ac:dyDescent="0.4">
      <c r="B8" s="11">
        <v>4</v>
      </c>
      <c r="C8" s="8" t="s">
        <v>3</v>
      </c>
      <c r="D8" s="447">
        <v>1.7000000000000001E-4</v>
      </c>
      <c r="E8" s="447">
        <v>8.3900000000000006E-5</v>
      </c>
      <c r="F8" s="447">
        <v>1.12E-4</v>
      </c>
      <c r="G8" s="447">
        <v>1.1143860000000001</v>
      </c>
      <c r="H8" s="447">
        <v>1.2899999999999999E-4</v>
      </c>
      <c r="I8" s="447">
        <v>1.27E-5</v>
      </c>
      <c r="J8" s="447">
        <v>4.2999999999999999E-4</v>
      </c>
      <c r="K8" s="447">
        <v>2.6400000000000001E-5</v>
      </c>
      <c r="L8" s="447">
        <v>2.0036999999999999E-2</v>
      </c>
      <c r="M8" s="447">
        <v>3.4299999999999999E-4</v>
      </c>
      <c r="N8" s="447">
        <v>3.6600000000000001E-4</v>
      </c>
      <c r="O8" s="447">
        <v>1.08E-6</v>
      </c>
      <c r="P8" s="447">
        <v>2.3499999999999999E-5</v>
      </c>
      <c r="Q8" s="441">
        <v>5.22E-4</v>
      </c>
      <c r="R8" s="441">
        <v>3.7400000000000001E-5</v>
      </c>
      <c r="S8" s="441">
        <v>8.1599999999999998E-6</v>
      </c>
      <c r="T8" s="441">
        <v>1.17E-5</v>
      </c>
      <c r="U8" s="441">
        <v>9.4099999999999997E-6</v>
      </c>
      <c r="V8" s="441">
        <v>3.2700000000000002E-5</v>
      </c>
      <c r="W8" s="441">
        <v>5.13E-6</v>
      </c>
      <c r="X8" s="447">
        <v>2.05E-4</v>
      </c>
      <c r="Y8" s="447">
        <v>7.86E-5</v>
      </c>
      <c r="Z8" s="447">
        <v>1.33E-5</v>
      </c>
      <c r="AA8" s="447">
        <v>2.2200000000000001E-5</v>
      </c>
      <c r="AB8" s="447">
        <v>1.8099999999999999E-5</v>
      </c>
      <c r="AC8" s="447">
        <v>2.8900000000000001E-5</v>
      </c>
      <c r="AD8" s="447">
        <v>2.34E-5</v>
      </c>
      <c r="AE8" s="447">
        <v>5.7699999999999998E-6</v>
      </c>
      <c r="AF8" s="447">
        <v>1.3900000000000001E-5</v>
      </c>
      <c r="AG8" s="447">
        <v>6.2299999999999996E-5</v>
      </c>
      <c r="AH8" s="447">
        <v>1.7399999999999999E-5</v>
      </c>
      <c r="AI8" s="447">
        <v>6.3600000000000001E-5</v>
      </c>
      <c r="AJ8" s="447">
        <v>8.1500000000000002E-5</v>
      </c>
      <c r="AK8" s="447">
        <v>6.5699999999999998E-5</v>
      </c>
      <c r="AL8" s="447">
        <v>2.2399999999999999E-5</v>
      </c>
      <c r="AM8" s="447">
        <v>9.5600000000000004E-4</v>
      </c>
      <c r="AN8" s="447">
        <v>1.0939999999999999E-3</v>
      </c>
      <c r="AO8" s="447">
        <v>1.5400000000000002E-5</v>
      </c>
      <c r="AP8" s="449">
        <f t="shared" si="0"/>
        <v>1.13953455</v>
      </c>
    </row>
    <row r="9" spans="2:54" ht="20.100000000000001" customHeight="1" x14ac:dyDescent="0.4">
      <c r="B9" s="11">
        <v>5</v>
      </c>
      <c r="C9" s="8" t="s">
        <v>4</v>
      </c>
      <c r="D9" s="447">
        <v>6.7299999999999996E-5</v>
      </c>
      <c r="E9" s="447">
        <v>1.838E-3</v>
      </c>
      <c r="F9" s="447">
        <v>1.2999999999999999E-4</v>
      </c>
      <c r="G9" s="447">
        <v>1.3300000000000001E-4</v>
      </c>
      <c r="H9" s="447">
        <v>1.006721</v>
      </c>
      <c r="I9" s="447">
        <v>1.1400000000000001E-6</v>
      </c>
      <c r="J9" s="447">
        <v>2.1401E-2</v>
      </c>
      <c r="K9" s="447">
        <v>3.54E-6</v>
      </c>
      <c r="L9" s="447">
        <v>2.2399999999999999E-5</v>
      </c>
      <c r="M9" s="447">
        <v>1.15E-6</v>
      </c>
      <c r="N9" s="447">
        <v>4.6E-5</v>
      </c>
      <c r="O9" s="447">
        <v>1.6899999999999999E-7</v>
      </c>
      <c r="P9" s="447">
        <v>2.26E-6</v>
      </c>
      <c r="Q9" s="441">
        <v>7.9300000000000003E-5</v>
      </c>
      <c r="R9" s="441">
        <v>2.48E-6</v>
      </c>
      <c r="S9" s="441">
        <v>5.0200000000000002E-7</v>
      </c>
      <c r="T9" s="441">
        <v>5.5000000000000003E-7</v>
      </c>
      <c r="U9" s="441">
        <v>6.5700000000000002E-7</v>
      </c>
      <c r="V9" s="441">
        <v>8.8999999999999995E-7</v>
      </c>
      <c r="W9" s="441">
        <v>4.2500000000000001E-7</v>
      </c>
      <c r="X9" s="447">
        <v>1.3999999999999999E-6</v>
      </c>
      <c r="Y9" s="447">
        <v>1.9599999999999999E-6</v>
      </c>
      <c r="Z9" s="447">
        <v>7.5799999999999998E-7</v>
      </c>
      <c r="AA9" s="447">
        <v>1.9800000000000001E-6</v>
      </c>
      <c r="AB9" s="447">
        <v>9.9999999999999995E-7</v>
      </c>
      <c r="AC9" s="447">
        <v>3.0299999999999998E-6</v>
      </c>
      <c r="AD9" s="447">
        <v>1.8199999999999999E-6</v>
      </c>
      <c r="AE9" s="447">
        <v>1.0100000000000001E-6</v>
      </c>
      <c r="AF9" s="447">
        <v>2.6400000000000001E-6</v>
      </c>
      <c r="AG9" s="447">
        <v>2.1699999999999999E-5</v>
      </c>
      <c r="AH9" s="447">
        <v>4.8899999999999998E-6</v>
      </c>
      <c r="AI9" s="447">
        <v>4.2299999999999998E-5</v>
      </c>
      <c r="AJ9" s="447">
        <v>1.8100000000000001E-4</v>
      </c>
      <c r="AK9" s="447">
        <v>1.17E-5</v>
      </c>
      <c r="AL9" s="447">
        <v>3.2399999999999999E-6</v>
      </c>
      <c r="AM9" s="447">
        <v>1.624E-3</v>
      </c>
      <c r="AN9" s="447">
        <v>2.8499999999999998E-6</v>
      </c>
      <c r="AO9" s="447">
        <v>2.0299999999999999E-5</v>
      </c>
      <c r="AP9" s="449">
        <f t="shared" si="0"/>
        <v>1.032379341</v>
      </c>
    </row>
    <row r="10" spans="2:54" ht="20.100000000000001" customHeight="1" x14ac:dyDescent="0.4">
      <c r="B10" s="11">
        <v>6</v>
      </c>
      <c r="C10" s="8" t="s">
        <v>5</v>
      </c>
      <c r="D10" s="447">
        <v>1.74E-4</v>
      </c>
      <c r="E10" s="447">
        <v>1.54E-4</v>
      </c>
      <c r="F10" s="447">
        <v>3.6299999999999999E-4</v>
      </c>
      <c r="G10" s="447">
        <v>1.65E-4</v>
      </c>
      <c r="H10" s="447">
        <v>3.2400000000000001E-4</v>
      </c>
      <c r="I10" s="447">
        <v>1.0004690000000001</v>
      </c>
      <c r="J10" s="447">
        <v>1.8900000000000001E-4</v>
      </c>
      <c r="K10" s="447">
        <v>2.1900000000000001E-4</v>
      </c>
      <c r="L10" s="447">
        <v>1.111E-3</v>
      </c>
      <c r="M10" s="447">
        <v>2.4600000000000002E-4</v>
      </c>
      <c r="N10" s="447">
        <v>1.4809999999999999E-3</v>
      </c>
      <c r="O10" s="447">
        <v>2.5774999999999999E-2</v>
      </c>
      <c r="P10" s="447">
        <v>3.4200000000000002E-4</v>
      </c>
      <c r="Q10" s="441">
        <v>2.5099999999999998E-4</v>
      </c>
      <c r="R10" s="441">
        <v>3.003E-3</v>
      </c>
      <c r="S10" s="441">
        <v>1.193E-3</v>
      </c>
      <c r="T10" s="441">
        <v>2.3800000000000001E-4</v>
      </c>
      <c r="U10" s="441">
        <v>1.45E-4</v>
      </c>
      <c r="V10" s="441">
        <v>2.24E-4</v>
      </c>
      <c r="W10" s="441">
        <v>1.4200000000000001E-4</v>
      </c>
      <c r="X10" s="447">
        <v>2.1900000000000001E-4</v>
      </c>
      <c r="Y10" s="447">
        <v>9.6299999999999999E-4</v>
      </c>
      <c r="Z10" s="447">
        <v>1.5549E-2</v>
      </c>
      <c r="AA10" s="447">
        <v>4.3800000000000002E-4</v>
      </c>
      <c r="AB10" s="447">
        <v>6.7699999999999998E-4</v>
      </c>
      <c r="AC10" s="447">
        <v>2.1699999999999999E-4</v>
      </c>
      <c r="AD10" s="447">
        <v>7.8300000000000006E-5</v>
      </c>
      <c r="AE10" s="447">
        <v>4.3099999999999997E-5</v>
      </c>
      <c r="AF10" s="447">
        <v>6.5499999999999998E-4</v>
      </c>
      <c r="AG10" s="447">
        <v>1.07E-4</v>
      </c>
      <c r="AH10" s="447">
        <v>1.94E-4</v>
      </c>
      <c r="AI10" s="447">
        <v>2.1599999999999999E-4</v>
      </c>
      <c r="AJ10" s="447">
        <v>1.5200000000000001E-4</v>
      </c>
      <c r="AK10" s="447">
        <v>1.01E-4</v>
      </c>
      <c r="AL10" s="447">
        <v>8.7399999999999997E-5</v>
      </c>
      <c r="AM10" s="447">
        <v>3.8000000000000002E-4</v>
      </c>
      <c r="AN10" s="447">
        <v>1.17E-4</v>
      </c>
      <c r="AO10" s="447">
        <v>2.4899999999999998E-4</v>
      </c>
      <c r="AP10" s="449">
        <f t="shared" si="0"/>
        <v>1.0566508000000003</v>
      </c>
    </row>
    <row r="11" spans="2:54" ht="20.100000000000001" customHeight="1" x14ac:dyDescent="0.4">
      <c r="B11" s="11">
        <v>7</v>
      </c>
      <c r="C11" s="8" t="s">
        <v>6</v>
      </c>
      <c r="D11" s="447">
        <v>3.2659999999999998E-3</v>
      </c>
      <c r="E11" s="447">
        <v>8.9712E-2</v>
      </c>
      <c r="F11" s="447">
        <v>6.2719999999999998E-3</v>
      </c>
      <c r="G11" s="447">
        <v>6.4729999999999996E-3</v>
      </c>
      <c r="H11" s="447">
        <v>2.0025999999999999E-2</v>
      </c>
      <c r="I11" s="447">
        <v>3.0599999999999998E-5</v>
      </c>
      <c r="J11" s="447">
        <v>1.044449</v>
      </c>
      <c r="K11" s="447">
        <v>1.4799999999999999E-4</v>
      </c>
      <c r="L11" s="447">
        <v>1.0759999999999999E-3</v>
      </c>
      <c r="M11" s="447">
        <v>3.8000000000000002E-5</v>
      </c>
      <c r="N11" s="447">
        <v>1.9400000000000001E-3</v>
      </c>
      <c r="O11" s="447">
        <v>4.7600000000000002E-6</v>
      </c>
      <c r="P11" s="447">
        <v>9.2800000000000006E-5</v>
      </c>
      <c r="Q11" s="441">
        <v>1.2019999999999999E-3</v>
      </c>
      <c r="R11" s="441">
        <v>1.0399999999999999E-4</v>
      </c>
      <c r="S11" s="441">
        <v>1.29E-5</v>
      </c>
      <c r="T11" s="441">
        <v>1.45E-5</v>
      </c>
      <c r="U11" s="441">
        <v>1.73E-5</v>
      </c>
      <c r="V11" s="441">
        <v>2.3099999999999999E-5</v>
      </c>
      <c r="W11" s="441">
        <v>1.08E-5</v>
      </c>
      <c r="X11" s="447">
        <v>4.3999999999999999E-5</v>
      </c>
      <c r="Y11" s="447">
        <v>5.8300000000000001E-5</v>
      </c>
      <c r="Z11" s="447">
        <v>1.8099999999999999E-5</v>
      </c>
      <c r="AA11" s="447">
        <v>4.8399999999999997E-5</v>
      </c>
      <c r="AB11" s="447">
        <v>2.9200000000000002E-5</v>
      </c>
      <c r="AC11" s="447">
        <v>8.6000000000000003E-5</v>
      </c>
      <c r="AD11" s="447">
        <v>4.1199999999999999E-5</v>
      </c>
      <c r="AE11" s="447">
        <v>2.1999999999999999E-5</v>
      </c>
      <c r="AF11" s="447">
        <v>5.94E-5</v>
      </c>
      <c r="AG11" s="447">
        <v>4.55E-4</v>
      </c>
      <c r="AH11" s="447">
        <v>1.17E-4</v>
      </c>
      <c r="AI11" s="447">
        <v>1.4040000000000001E-3</v>
      </c>
      <c r="AJ11" s="447">
        <v>2.3999999999999998E-3</v>
      </c>
      <c r="AK11" s="447">
        <v>4.2000000000000002E-4</v>
      </c>
      <c r="AL11" s="447">
        <v>7.1000000000000005E-5</v>
      </c>
      <c r="AM11" s="447">
        <v>3.3701000000000002E-2</v>
      </c>
      <c r="AN11" s="447">
        <v>8.9400000000000005E-5</v>
      </c>
      <c r="AO11" s="447">
        <v>8.3900000000000001E-4</v>
      </c>
      <c r="AP11" s="449">
        <f t="shared" si="0"/>
        <v>1.2148157600000002</v>
      </c>
    </row>
    <row r="12" spans="2:54" ht="20.100000000000001" customHeight="1" x14ac:dyDescent="0.4">
      <c r="B12" s="11">
        <v>8</v>
      </c>
      <c r="C12" s="8" t="s">
        <v>7</v>
      </c>
      <c r="D12" s="447">
        <v>3.8400000000000001E-4</v>
      </c>
      <c r="E12" s="447">
        <v>9.0400000000000002E-5</v>
      </c>
      <c r="F12" s="447">
        <v>3.1300000000000002E-4</v>
      </c>
      <c r="G12" s="447">
        <v>1.2899999999999999E-4</v>
      </c>
      <c r="H12" s="447">
        <v>1.243E-3</v>
      </c>
      <c r="I12" s="447">
        <v>2.7E-4</v>
      </c>
      <c r="J12" s="447">
        <v>1.27E-4</v>
      </c>
      <c r="K12" s="447">
        <v>1.0135860000000001</v>
      </c>
      <c r="L12" s="447">
        <v>1.8200000000000001E-4</v>
      </c>
      <c r="M12" s="447">
        <v>7.2600000000000003E-5</v>
      </c>
      <c r="N12" s="447">
        <v>6.0099999999999997E-5</v>
      </c>
      <c r="O12" s="447">
        <v>1.2300000000000001E-5</v>
      </c>
      <c r="P12" s="447">
        <v>6.6500000000000001E-4</v>
      </c>
      <c r="Q12" s="441">
        <v>3.1700000000000001E-4</v>
      </c>
      <c r="R12" s="441">
        <v>1.47E-4</v>
      </c>
      <c r="S12" s="441">
        <v>6.2700000000000006E-5</v>
      </c>
      <c r="T12" s="441">
        <v>8.81E-5</v>
      </c>
      <c r="U12" s="441">
        <v>1.8000000000000001E-4</v>
      </c>
      <c r="V12" s="441">
        <v>2.1499999999999999E-4</v>
      </c>
      <c r="W12" s="441">
        <v>1.22E-4</v>
      </c>
      <c r="X12" s="447">
        <v>2.52E-4</v>
      </c>
      <c r="Y12" s="447">
        <v>1.2E-4</v>
      </c>
      <c r="Z12" s="447">
        <v>3.6199999999999999E-5</v>
      </c>
      <c r="AA12" s="447">
        <v>1.1400000000000001E-4</v>
      </c>
      <c r="AB12" s="447">
        <v>1.3999999999999999E-4</v>
      </c>
      <c r="AC12" s="447">
        <v>2.5500000000000002E-4</v>
      </c>
      <c r="AD12" s="447">
        <v>1.2300000000000001E-4</v>
      </c>
      <c r="AE12" s="447">
        <v>1.5999999999999999E-5</v>
      </c>
      <c r="AF12" s="447">
        <v>1.12E-4</v>
      </c>
      <c r="AG12" s="447">
        <v>9.9300000000000001E-5</v>
      </c>
      <c r="AH12" s="447">
        <v>2.0000000000000001E-4</v>
      </c>
      <c r="AI12" s="447">
        <v>5.5500000000000001E-5</v>
      </c>
      <c r="AJ12" s="447">
        <v>1.84E-4</v>
      </c>
      <c r="AK12" s="447">
        <v>1.6609999999999999E-3</v>
      </c>
      <c r="AL12" s="447">
        <v>1.5699999999999999E-4</v>
      </c>
      <c r="AM12" s="447">
        <v>2.4899999999999998E-4</v>
      </c>
      <c r="AN12" s="447">
        <v>1.1169999999999999E-3</v>
      </c>
      <c r="AO12" s="447">
        <v>1.07E-4</v>
      </c>
      <c r="AP12" s="449">
        <f t="shared" si="0"/>
        <v>1.0232641999999994</v>
      </c>
    </row>
    <row r="13" spans="2:54" ht="20.100000000000001" customHeight="1" x14ac:dyDescent="0.4">
      <c r="B13" s="11">
        <v>9</v>
      </c>
      <c r="C13" s="8" t="s">
        <v>8</v>
      </c>
      <c r="D13" s="447">
        <v>3.0000000000000001E-3</v>
      </c>
      <c r="E13" s="447">
        <v>2.4299999999999999E-3</v>
      </c>
      <c r="F13" s="447">
        <v>5.5750000000000001E-3</v>
      </c>
      <c r="G13" s="447">
        <v>1.5150000000000001E-3</v>
      </c>
      <c r="H13" s="447">
        <v>6.6500000000000001E-4</v>
      </c>
      <c r="I13" s="447">
        <v>6.0800000000000003E-4</v>
      </c>
      <c r="J13" s="447">
        <v>2.3770000000000002E-3</v>
      </c>
      <c r="K13" s="447">
        <v>1.256E-3</v>
      </c>
      <c r="L13" s="447">
        <v>1.043587</v>
      </c>
      <c r="M13" s="447">
        <v>1.7833000000000002E-2</v>
      </c>
      <c r="N13" s="447">
        <v>1.4300000000000001E-3</v>
      </c>
      <c r="O13" s="447">
        <v>4.9299999999999999E-5</v>
      </c>
      <c r="P13" s="447">
        <v>9.1399999999999999E-4</v>
      </c>
      <c r="Q13" s="441">
        <v>7.3730000000000002E-3</v>
      </c>
      <c r="R13" s="441">
        <v>1.8829999999999999E-3</v>
      </c>
      <c r="S13" s="441">
        <v>3.7800000000000003E-4</v>
      </c>
      <c r="T13" s="441">
        <v>5.7799999999999995E-4</v>
      </c>
      <c r="U13" s="441">
        <v>4.57E-4</v>
      </c>
      <c r="V13" s="441">
        <v>1.652E-3</v>
      </c>
      <c r="W13" s="441">
        <v>2.4499999999999999E-4</v>
      </c>
      <c r="X13" s="447">
        <v>9.7310000000000001E-3</v>
      </c>
      <c r="Y13" s="447">
        <v>7.2800000000000002E-4</v>
      </c>
      <c r="Z13" s="447">
        <v>6.4000000000000005E-4</v>
      </c>
      <c r="AA13" s="447">
        <v>1.06E-3</v>
      </c>
      <c r="AB13" s="447">
        <v>9.0200000000000002E-4</v>
      </c>
      <c r="AC13" s="447">
        <v>1.4300000000000001E-3</v>
      </c>
      <c r="AD13" s="447">
        <v>1.163E-3</v>
      </c>
      <c r="AE13" s="447">
        <v>2.6200000000000003E-4</v>
      </c>
      <c r="AF13" s="447">
        <v>6.6600000000000003E-4</v>
      </c>
      <c r="AG13" s="447">
        <v>2.5820000000000001E-3</v>
      </c>
      <c r="AH13" s="447">
        <v>6.3500000000000004E-4</v>
      </c>
      <c r="AI13" s="447">
        <v>1.2930000000000001E-3</v>
      </c>
      <c r="AJ13" s="447">
        <v>1.0449999999999999E-3</v>
      </c>
      <c r="AK13" s="447">
        <v>3.2299999999999998E-3</v>
      </c>
      <c r="AL13" s="447">
        <v>1.0549999999999999E-3</v>
      </c>
      <c r="AM13" s="447">
        <v>1.199E-3</v>
      </c>
      <c r="AN13" s="447">
        <v>5.6645000000000001E-2</v>
      </c>
      <c r="AO13" s="447">
        <v>5.8600000000000004E-4</v>
      </c>
      <c r="AP13" s="449">
        <f t="shared" si="0"/>
        <v>1.1786573000000002</v>
      </c>
    </row>
    <row r="14" spans="2:54" ht="20.100000000000001" customHeight="1" x14ac:dyDescent="0.4">
      <c r="B14" s="439">
        <v>10</v>
      </c>
      <c r="C14" s="8" t="s">
        <v>9</v>
      </c>
      <c r="D14" s="447">
        <v>2.7900000000000001E-4</v>
      </c>
      <c r="E14" s="447">
        <v>4.1199999999999999E-4</v>
      </c>
      <c r="F14" s="447">
        <v>4.0900000000000002E-4</v>
      </c>
      <c r="G14" s="447">
        <v>1.9000000000000001E-4</v>
      </c>
      <c r="H14" s="447">
        <v>4.57E-4</v>
      </c>
      <c r="I14" s="447">
        <v>6.2799999999999998E-4</v>
      </c>
      <c r="J14" s="447">
        <v>2.5070000000000001E-3</v>
      </c>
      <c r="K14" s="447">
        <v>1.493E-3</v>
      </c>
      <c r="L14" s="447">
        <v>6.1200000000000002E-4</v>
      </c>
      <c r="M14" s="447">
        <v>1.015223</v>
      </c>
      <c r="N14" s="447">
        <v>8.3299999999999997E-4</v>
      </c>
      <c r="O14" s="447">
        <v>7.6799999999999997E-5</v>
      </c>
      <c r="P14" s="447">
        <v>4.1199999999999999E-4</v>
      </c>
      <c r="Q14" s="441">
        <v>2.565E-3</v>
      </c>
      <c r="R14" s="441">
        <v>4.7800000000000002E-4</v>
      </c>
      <c r="S14" s="441">
        <v>2.61E-4</v>
      </c>
      <c r="T14" s="441">
        <v>3.7500000000000001E-4</v>
      </c>
      <c r="U14" s="441">
        <v>8.3299999999999997E-4</v>
      </c>
      <c r="V14" s="441">
        <v>1.2999999999999999E-3</v>
      </c>
      <c r="W14" s="441">
        <v>4.4099999999999999E-4</v>
      </c>
      <c r="X14" s="447">
        <v>5.6999999999999998E-4</v>
      </c>
      <c r="Y14" s="447">
        <v>5.9299999999999999E-4</v>
      </c>
      <c r="Z14" s="447">
        <v>8.5099999999999998E-4</v>
      </c>
      <c r="AA14" s="447">
        <v>1.6410000000000001E-3</v>
      </c>
      <c r="AB14" s="447">
        <v>1.4599999999999999E-3</v>
      </c>
      <c r="AC14" s="447">
        <v>2.1410000000000001E-3</v>
      </c>
      <c r="AD14" s="447">
        <v>5.3920000000000001E-3</v>
      </c>
      <c r="AE14" s="447">
        <v>4.0000000000000002E-4</v>
      </c>
      <c r="AF14" s="447">
        <v>1.103E-3</v>
      </c>
      <c r="AG14" s="447">
        <v>5.7219999999999997E-3</v>
      </c>
      <c r="AH14" s="447">
        <v>2.6519999999999998E-3</v>
      </c>
      <c r="AI14" s="447">
        <v>3.6289999999999998E-3</v>
      </c>
      <c r="AJ14" s="447">
        <v>1.274E-3</v>
      </c>
      <c r="AK14" s="447">
        <v>1.2052999999999999E-2</v>
      </c>
      <c r="AL14" s="447">
        <v>2.0470000000000002E-3</v>
      </c>
      <c r="AM14" s="447">
        <v>1.0380000000000001E-3</v>
      </c>
      <c r="AN14" s="447">
        <v>3.5100000000000002E-4</v>
      </c>
      <c r="AO14" s="447">
        <v>1.2290000000000001E-3</v>
      </c>
      <c r="AP14" s="449">
        <f t="shared" si="0"/>
        <v>1.0739308000000005</v>
      </c>
    </row>
    <row r="15" spans="2:54" ht="20.100000000000001" customHeight="1" x14ac:dyDescent="0.4">
      <c r="B15" s="11">
        <v>11</v>
      </c>
      <c r="C15" s="8" t="s">
        <v>10</v>
      </c>
      <c r="D15" s="447">
        <v>5.842E-3</v>
      </c>
      <c r="E15" s="447">
        <v>9.3199999999999999E-4</v>
      </c>
      <c r="F15" s="447">
        <v>2.2300000000000002E-3</v>
      </c>
      <c r="G15" s="447">
        <v>8.7600000000000002E-5</v>
      </c>
      <c r="H15" s="447">
        <v>5.4100000000000003E-4</v>
      </c>
      <c r="I15" s="447">
        <v>9.1100000000000003E-4</v>
      </c>
      <c r="J15" s="447">
        <v>7.7499999999999997E-4</v>
      </c>
      <c r="K15" s="447">
        <v>2.513E-3</v>
      </c>
      <c r="L15" s="447">
        <v>2.3630000000000001E-3</v>
      </c>
      <c r="M15" s="447">
        <v>1.8060000000000001E-3</v>
      </c>
      <c r="N15" s="447">
        <v>1.0161039999999999</v>
      </c>
      <c r="O15" s="447">
        <v>1.6000000000000001E-4</v>
      </c>
      <c r="P15" s="447">
        <v>1.1187000000000001E-2</v>
      </c>
      <c r="Q15" s="441">
        <v>2.5119999999999999E-3</v>
      </c>
      <c r="R15" s="441">
        <v>1.701E-3</v>
      </c>
      <c r="S15" s="441">
        <v>4.2900000000000002E-4</v>
      </c>
      <c r="T15" s="441">
        <v>4.5600000000000003E-4</v>
      </c>
      <c r="U15" s="441">
        <v>5.5800000000000001E-4</v>
      </c>
      <c r="V15" s="441">
        <v>1.1360000000000001E-3</v>
      </c>
      <c r="W15" s="441">
        <v>4.7800000000000002E-4</v>
      </c>
      <c r="X15" s="447">
        <v>4.7100000000000001E-4</v>
      </c>
      <c r="Y15" s="447">
        <v>2.6400000000000002E-4</v>
      </c>
      <c r="Z15" s="447">
        <v>1.02E-4</v>
      </c>
      <c r="AA15" s="447">
        <v>6.3100000000000005E-4</v>
      </c>
      <c r="AB15" s="447">
        <v>8.4999999999999995E-4</v>
      </c>
      <c r="AC15" s="447">
        <v>5.38E-5</v>
      </c>
      <c r="AD15" s="447">
        <v>6.6099999999999994E-5</v>
      </c>
      <c r="AE15" s="447">
        <v>1.9700000000000001E-5</v>
      </c>
      <c r="AF15" s="447">
        <v>9.0000000000000006E-5</v>
      </c>
      <c r="AG15" s="447">
        <v>1.74E-4</v>
      </c>
      <c r="AH15" s="447">
        <v>1.15E-4</v>
      </c>
      <c r="AI15" s="447">
        <v>4.2099999999999999E-4</v>
      </c>
      <c r="AJ15" s="447">
        <v>7.4830000000000001E-3</v>
      </c>
      <c r="AK15" s="447">
        <v>2.2599999999999999E-4</v>
      </c>
      <c r="AL15" s="447">
        <v>2.9E-4</v>
      </c>
      <c r="AM15" s="447">
        <v>4.4200000000000001E-4</v>
      </c>
      <c r="AN15" s="447">
        <v>7.4200000000000004E-4</v>
      </c>
      <c r="AO15" s="447">
        <v>4.7800000000000002E-4</v>
      </c>
      <c r="AP15" s="449">
        <f t="shared" si="0"/>
        <v>1.0656402</v>
      </c>
    </row>
    <row r="16" spans="2:54" ht="20.100000000000001" customHeight="1" x14ac:dyDescent="0.4">
      <c r="B16" s="11">
        <v>12</v>
      </c>
      <c r="C16" s="8" t="s">
        <v>11</v>
      </c>
      <c r="D16" s="447">
        <v>2.9710000000000001E-3</v>
      </c>
      <c r="E16" s="447">
        <v>1.6310000000000001E-3</v>
      </c>
      <c r="F16" s="447">
        <v>1.7210000000000001E-3</v>
      </c>
      <c r="G16" s="447">
        <v>3.0990000000000002E-3</v>
      </c>
      <c r="H16" s="447">
        <v>1.0959E-2</v>
      </c>
      <c r="I16" s="447">
        <v>9.5709999999999996E-3</v>
      </c>
      <c r="J16" s="447">
        <v>1.8109999999999999E-3</v>
      </c>
      <c r="K16" s="447">
        <v>9.68E-4</v>
      </c>
      <c r="L16" s="447">
        <v>1.761E-3</v>
      </c>
      <c r="M16" s="447">
        <v>1.085E-3</v>
      </c>
      <c r="N16" s="447">
        <v>3.6924999999999999E-2</v>
      </c>
      <c r="O16" s="447">
        <v>1.0125109999999999</v>
      </c>
      <c r="P16" s="447">
        <v>1.6379999999999999E-3</v>
      </c>
      <c r="Q16" s="441">
        <v>2.6800000000000001E-3</v>
      </c>
      <c r="R16" s="441">
        <v>5.1549999999999999E-3</v>
      </c>
      <c r="S16" s="441">
        <v>2.516E-3</v>
      </c>
      <c r="T16" s="441">
        <v>1.2750000000000001E-3</v>
      </c>
      <c r="U16" s="441">
        <v>6.1899999999999998E-4</v>
      </c>
      <c r="V16" s="441">
        <v>8.1599999999999999E-4</v>
      </c>
      <c r="W16" s="441">
        <v>7.0899999999999999E-4</v>
      </c>
      <c r="X16" s="447">
        <v>1.49E-3</v>
      </c>
      <c r="Y16" s="447">
        <v>5.633E-3</v>
      </c>
      <c r="Z16" s="447">
        <v>1.0479E-2</v>
      </c>
      <c r="AA16" s="447">
        <v>2.8760000000000001E-3</v>
      </c>
      <c r="AB16" s="447">
        <v>3.5309999999999999E-3</v>
      </c>
      <c r="AC16" s="447">
        <v>1.2700000000000001E-3</v>
      </c>
      <c r="AD16" s="447">
        <v>7.7300000000000003E-4</v>
      </c>
      <c r="AE16" s="447">
        <v>2.1699999999999999E-4</v>
      </c>
      <c r="AF16" s="447">
        <v>2.1808999999999999E-2</v>
      </c>
      <c r="AG16" s="447">
        <v>8.6399999999999997E-4</v>
      </c>
      <c r="AH16" s="447">
        <v>2.8999999999999998E-3</v>
      </c>
      <c r="AI16" s="447">
        <v>1.273E-3</v>
      </c>
      <c r="AJ16" s="447">
        <v>1.1230000000000001E-3</v>
      </c>
      <c r="AK16" s="447">
        <v>1.4289999999999999E-3</v>
      </c>
      <c r="AL16" s="447">
        <v>8.9400000000000005E-4</v>
      </c>
      <c r="AM16" s="447">
        <v>1.967E-3</v>
      </c>
      <c r="AN16" s="447">
        <v>9.7300000000000002E-4</v>
      </c>
      <c r="AO16" s="447">
        <v>5.7429999999999998E-3</v>
      </c>
      <c r="AP16" s="449">
        <f t="shared" si="0"/>
        <v>1.1656649999999995</v>
      </c>
    </row>
    <row r="17" spans="2:42" ht="20.100000000000001" customHeight="1" x14ac:dyDescent="0.4">
      <c r="B17" s="11">
        <v>13</v>
      </c>
      <c r="C17" s="8" t="s">
        <v>12</v>
      </c>
      <c r="D17" s="447">
        <v>9.2500000000000004E-4</v>
      </c>
      <c r="E17" s="447">
        <v>7.5500000000000003E-4</v>
      </c>
      <c r="F17" s="447">
        <v>1.3849999999999999E-3</v>
      </c>
      <c r="G17" s="447">
        <v>1.8649999999999999E-3</v>
      </c>
      <c r="H17" s="447">
        <v>2.2409999999999999E-3</v>
      </c>
      <c r="I17" s="447">
        <v>6.9499999999999998E-4</v>
      </c>
      <c r="J17" s="447">
        <v>2.1800000000000001E-3</v>
      </c>
      <c r="K17" s="447">
        <v>2.019E-3</v>
      </c>
      <c r="L17" s="447">
        <v>1.0059999999999999E-3</v>
      </c>
      <c r="M17" s="447">
        <v>6.2230000000000002E-3</v>
      </c>
      <c r="N17" s="447">
        <v>1.9889999999999999E-3</v>
      </c>
      <c r="O17" s="447">
        <v>6.1299999999999999E-5</v>
      </c>
      <c r="P17" s="447">
        <v>1.018893</v>
      </c>
      <c r="Q17" s="441">
        <v>9.3369999999999998E-3</v>
      </c>
      <c r="R17" s="441">
        <v>6.0899999999999995E-4</v>
      </c>
      <c r="S17" s="441">
        <v>7.2000000000000005E-4</v>
      </c>
      <c r="T17" s="441">
        <v>8.2600000000000002E-4</v>
      </c>
      <c r="U17" s="441">
        <v>3.7000000000000002E-3</v>
      </c>
      <c r="V17" s="441">
        <v>4.4450000000000002E-3</v>
      </c>
      <c r="W17" s="441">
        <v>4.8510000000000003E-3</v>
      </c>
      <c r="X17" s="447">
        <v>1.897E-3</v>
      </c>
      <c r="Y17" s="447">
        <v>2.0500000000000002E-3</v>
      </c>
      <c r="Z17" s="447">
        <v>1.95E-4</v>
      </c>
      <c r="AA17" s="447">
        <v>5.3550000000000004E-3</v>
      </c>
      <c r="AB17" s="447">
        <v>2.1229999999999999E-3</v>
      </c>
      <c r="AC17" s="447">
        <v>8.3199999999999995E-4</v>
      </c>
      <c r="AD17" s="447">
        <v>6.3900000000000003E-4</v>
      </c>
      <c r="AE17" s="447">
        <v>1.7100000000000001E-4</v>
      </c>
      <c r="AF17" s="447">
        <v>6.7199999999999996E-4</v>
      </c>
      <c r="AG17" s="447">
        <v>8.0400000000000003E-4</v>
      </c>
      <c r="AH17" s="447">
        <v>5.4100000000000003E-4</v>
      </c>
      <c r="AI17" s="447">
        <v>6.7100000000000005E-4</v>
      </c>
      <c r="AJ17" s="447">
        <v>4.6299999999999998E-4</v>
      </c>
      <c r="AK17" s="447">
        <v>1.433E-3</v>
      </c>
      <c r="AL17" s="447">
        <v>1.622E-3</v>
      </c>
      <c r="AM17" s="447">
        <v>6.4499999999999996E-4</v>
      </c>
      <c r="AN17" s="447">
        <v>6.1980000000000004E-3</v>
      </c>
      <c r="AO17" s="447">
        <v>8.1300000000000003E-4</v>
      </c>
      <c r="AP17" s="449">
        <f t="shared" si="0"/>
        <v>1.0918493000000002</v>
      </c>
    </row>
    <row r="18" spans="2:42" ht="20.100000000000001" customHeight="1" x14ac:dyDescent="0.4">
      <c r="B18" s="11">
        <v>14</v>
      </c>
      <c r="C18" s="8" t="s">
        <v>37</v>
      </c>
      <c r="D18" s="441">
        <v>1.2E-4</v>
      </c>
      <c r="E18" s="441">
        <v>3.8499999999999998E-4</v>
      </c>
      <c r="F18" s="441">
        <v>1.1900000000000001E-4</v>
      </c>
      <c r="G18" s="441">
        <v>6.8000000000000005E-4</v>
      </c>
      <c r="H18" s="441">
        <v>7.6599999999999997E-4</v>
      </c>
      <c r="I18" s="441">
        <v>6.02E-4</v>
      </c>
      <c r="J18" s="441">
        <v>2.8400000000000002E-4</v>
      </c>
      <c r="K18" s="441">
        <v>2.4840000000000001E-3</v>
      </c>
      <c r="L18" s="441">
        <v>1.235E-3</v>
      </c>
      <c r="M18" s="441">
        <v>9.9400000000000004E-5</v>
      </c>
      <c r="N18" s="441">
        <v>2.31E-4</v>
      </c>
      <c r="O18" s="441">
        <v>3.3599999999999997E-5</v>
      </c>
      <c r="P18" s="441">
        <v>1.8900000000000001E-4</v>
      </c>
      <c r="Q18" s="441">
        <v>1.00213</v>
      </c>
      <c r="R18" s="441">
        <v>5.31E-4</v>
      </c>
      <c r="S18" s="441">
        <v>1.382E-3</v>
      </c>
      <c r="T18" s="441">
        <v>1.22E-4</v>
      </c>
      <c r="U18" s="441">
        <v>3.3500000000000001E-4</v>
      </c>
      <c r="V18" s="441">
        <v>2.5000000000000001E-4</v>
      </c>
      <c r="W18" s="441">
        <v>1.11E-4</v>
      </c>
      <c r="X18" s="441">
        <v>3.7100000000000002E-4</v>
      </c>
      <c r="Y18" s="441">
        <v>4.4999999999999999E-4</v>
      </c>
      <c r="Z18" s="441">
        <v>8.7000000000000001E-4</v>
      </c>
      <c r="AA18" s="441">
        <v>2.3699999999999999E-4</v>
      </c>
      <c r="AB18" s="441">
        <v>2.4800000000000001E-4</v>
      </c>
      <c r="AC18" s="441">
        <v>1.6200000000000001E-4</v>
      </c>
      <c r="AD18" s="441">
        <v>1.9699999999999999E-4</v>
      </c>
      <c r="AE18" s="441">
        <v>3.82E-5</v>
      </c>
      <c r="AF18" s="441">
        <v>1.6000000000000001E-4</v>
      </c>
      <c r="AG18" s="441">
        <v>7.5799999999999999E-4</v>
      </c>
      <c r="AH18" s="441">
        <v>2.9500000000000001E-4</v>
      </c>
      <c r="AI18" s="441">
        <v>6.8999999999999997E-4</v>
      </c>
      <c r="AJ18" s="441">
        <v>1.95E-4</v>
      </c>
      <c r="AK18" s="441">
        <v>9.0600000000000001E-4</v>
      </c>
      <c r="AL18" s="441">
        <v>5.9699999999999998E-4</v>
      </c>
      <c r="AM18" s="441">
        <v>5.3300000000000005E-4</v>
      </c>
      <c r="AN18" s="441">
        <v>1.4982000000000001E-2</v>
      </c>
      <c r="AO18" s="441">
        <v>3.2299999999999999E-4</v>
      </c>
      <c r="AP18" s="443">
        <f t="shared" ref="AP18:AP24" si="1">SUM(D18:AO18)</f>
        <v>1.0341012000000001</v>
      </c>
    </row>
    <row r="19" spans="2:42" ht="20.100000000000001" customHeight="1" x14ac:dyDescent="0.4">
      <c r="B19" s="11">
        <v>15</v>
      </c>
      <c r="C19" s="8" t="s">
        <v>13</v>
      </c>
      <c r="D19" s="441">
        <v>1.382E-3</v>
      </c>
      <c r="E19" s="441">
        <v>8.0699999999999999E-4</v>
      </c>
      <c r="F19" s="441">
        <v>1.374E-3</v>
      </c>
      <c r="G19" s="441">
        <v>3.7500000000000001E-4</v>
      </c>
      <c r="H19" s="441">
        <v>1.2E-4</v>
      </c>
      <c r="I19" s="441">
        <v>1.9699999999999999E-4</v>
      </c>
      <c r="J19" s="441">
        <v>1.08E-3</v>
      </c>
      <c r="K19" s="441">
        <v>4.5100000000000001E-4</v>
      </c>
      <c r="L19" s="441">
        <v>1.1360000000000001E-3</v>
      </c>
      <c r="M19" s="441">
        <v>1.11E-4</v>
      </c>
      <c r="N19" s="441">
        <v>2.166E-3</v>
      </c>
      <c r="O19" s="441">
        <v>1.7899999999999999E-4</v>
      </c>
      <c r="P19" s="441">
        <v>9.3800000000000003E-4</v>
      </c>
      <c r="Q19" s="441">
        <v>4.7619999999999997E-3</v>
      </c>
      <c r="R19" s="441">
        <v>1.0446139999999999</v>
      </c>
      <c r="S19" s="441">
        <v>3.0439999999999998E-3</v>
      </c>
      <c r="T19" s="441">
        <v>1.4090000000000001E-3</v>
      </c>
      <c r="U19" s="441">
        <v>3.8040000000000001E-3</v>
      </c>
      <c r="V19" s="441">
        <v>1.2088E-2</v>
      </c>
      <c r="W19" s="441">
        <v>2.9750000000000002E-3</v>
      </c>
      <c r="X19" s="441">
        <v>1.9438E-2</v>
      </c>
      <c r="Y19" s="441">
        <v>2.3109000000000001E-2</v>
      </c>
      <c r="Z19" s="441">
        <v>3.7599999999999998E-4</v>
      </c>
      <c r="AA19" s="441">
        <v>2.5300000000000001E-3</v>
      </c>
      <c r="AB19" s="441">
        <v>3.79E-4</v>
      </c>
      <c r="AC19" s="441">
        <v>2.1900000000000001E-4</v>
      </c>
      <c r="AD19" s="441">
        <v>1.45E-4</v>
      </c>
      <c r="AE19" s="441">
        <v>2.34E-4</v>
      </c>
      <c r="AF19" s="441">
        <v>2.4399999999999999E-4</v>
      </c>
      <c r="AG19" s="441">
        <v>2.0599999999999999E-4</v>
      </c>
      <c r="AH19" s="441">
        <v>3.0499999999999999E-4</v>
      </c>
      <c r="AI19" s="441">
        <v>9.2400000000000002E-4</v>
      </c>
      <c r="AJ19" s="441">
        <v>4.57E-4</v>
      </c>
      <c r="AK19" s="441">
        <v>3.5E-4</v>
      </c>
      <c r="AL19" s="441">
        <v>4.66E-4</v>
      </c>
      <c r="AM19" s="441">
        <v>7.1100000000000004E-4</v>
      </c>
      <c r="AN19" s="441">
        <v>2.1419999999999998E-3</v>
      </c>
      <c r="AO19" s="441">
        <v>1.9449999999999999E-3</v>
      </c>
      <c r="AP19" s="443">
        <f t="shared" si="1"/>
        <v>1.1371919999999998</v>
      </c>
    </row>
    <row r="20" spans="2:42" ht="20.100000000000001" customHeight="1" x14ac:dyDescent="0.4">
      <c r="B20" s="11">
        <v>16</v>
      </c>
      <c r="C20" s="8" t="s">
        <v>845</v>
      </c>
      <c r="D20" s="441">
        <v>3.8600000000000003E-5</v>
      </c>
      <c r="E20" s="441">
        <v>3.0899999999999999E-5</v>
      </c>
      <c r="F20" s="441">
        <v>2.8900000000000001E-5</v>
      </c>
      <c r="G20" s="441">
        <v>2.0100000000000001E-5</v>
      </c>
      <c r="H20" s="441">
        <v>6.8700000000000003E-5</v>
      </c>
      <c r="I20" s="441">
        <v>2.0900000000000001E-4</v>
      </c>
      <c r="J20" s="441">
        <v>1.5200000000000001E-4</v>
      </c>
      <c r="K20" s="441">
        <v>6.1500000000000004E-5</v>
      </c>
      <c r="L20" s="441">
        <v>2.6800000000000001E-4</v>
      </c>
      <c r="M20" s="441">
        <v>1.6100000000000001E-4</v>
      </c>
      <c r="N20" s="441">
        <v>5.4799999999999998E-4</v>
      </c>
      <c r="O20" s="441">
        <v>1.0900000000000001E-5</v>
      </c>
      <c r="P20" s="441">
        <v>3.6299999999999999E-4</v>
      </c>
      <c r="Q20" s="441">
        <v>2.4239999999999999E-3</v>
      </c>
      <c r="R20" s="441">
        <v>1.1039999999999999E-3</v>
      </c>
      <c r="S20" s="441">
        <v>1.040257</v>
      </c>
      <c r="T20" s="441">
        <v>2.2454000000000002E-2</v>
      </c>
      <c r="U20" s="441">
        <v>5.9249999999999997E-3</v>
      </c>
      <c r="V20" s="441">
        <v>6.4130000000000003E-3</v>
      </c>
      <c r="W20" s="441">
        <v>5.3660000000000001E-3</v>
      </c>
      <c r="X20" s="441">
        <v>2.3270000000000001E-3</v>
      </c>
      <c r="Y20" s="441">
        <v>3.1220000000000002E-3</v>
      </c>
      <c r="Z20" s="441">
        <v>7.1199999999999996E-5</v>
      </c>
      <c r="AA20" s="441">
        <v>1.55E-4</v>
      </c>
      <c r="AB20" s="441">
        <v>3.5299999999999997E-5</v>
      </c>
      <c r="AC20" s="441">
        <v>4.2500000000000003E-5</v>
      </c>
      <c r="AD20" s="441">
        <v>3.0499999999999999E-5</v>
      </c>
      <c r="AE20" s="441">
        <v>2.9200000000000002E-5</v>
      </c>
      <c r="AF20" s="441">
        <v>5.5699999999999999E-5</v>
      </c>
      <c r="AG20" s="441">
        <v>5.0399999999999999E-5</v>
      </c>
      <c r="AH20" s="441">
        <v>8.7100000000000003E-5</v>
      </c>
      <c r="AI20" s="441">
        <v>4.1699999999999997E-5</v>
      </c>
      <c r="AJ20" s="441">
        <v>1.2899999999999999E-4</v>
      </c>
      <c r="AK20" s="441">
        <v>5.6799999999999998E-5</v>
      </c>
      <c r="AL20" s="441">
        <v>1.4300000000000001E-4</v>
      </c>
      <c r="AM20" s="441">
        <v>6.5300000000000002E-5</v>
      </c>
      <c r="AN20" s="441">
        <v>1.9699999999999999E-4</v>
      </c>
      <c r="AO20" s="441">
        <v>6.6500000000000001E-4</v>
      </c>
      <c r="AP20" s="443">
        <f t="shared" si="1"/>
        <v>1.0932072999999998</v>
      </c>
    </row>
    <row r="21" spans="2:42" ht="20.100000000000001" customHeight="1" x14ac:dyDescent="0.4">
      <c r="B21" s="11">
        <v>17</v>
      </c>
      <c r="C21" s="8" t="s">
        <v>15</v>
      </c>
      <c r="D21" s="441">
        <v>5.4500000000000002E-4</v>
      </c>
      <c r="E21" s="441">
        <v>3.9300000000000001E-4</v>
      </c>
      <c r="F21" s="441">
        <v>1.3899999999999999E-4</v>
      </c>
      <c r="G21" s="441">
        <v>2.1900000000000001E-4</v>
      </c>
      <c r="H21" s="441">
        <v>3.7100000000000002E-4</v>
      </c>
      <c r="I21" s="441">
        <v>4.1469999999999996E-3</v>
      </c>
      <c r="J21" s="441">
        <v>1.5690000000000001E-3</v>
      </c>
      <c r="K21" s="441">
        <v>8.4900000000000004E-4</v>
      </c>
      <c r="L21" s="441">
        <v>1.1019999999999999E-3</v>
      </c>
      <c r="M21" s="441">
        <v>2.22E-4</v>
      </c>
      <c r="N21" s="441">
        <v>1.31E-3</v>
      </c>
      <c r="O21" s="441">
        <v>1.94E-4</v>
      </c>
      <c r="P21" s="441">
        <v>1.7440000000000001E-3</v>
      </c>
      <c r="Q21" s="441">
        <v>5.1960000000000001E-3</v>
      </c>
      <c r="R21" s="441">
        <v>1.8619999999999999E-3</v>
      </c>
      <c r="S21" s="441">
        <v>5.1000000000000004E-4</v>
      </c>
      <c r="T21" s="441">
        <v>1.010608</v>
      </c>
      <c r="U21" s="441">
        <v>5.3699999999999998E-3</v>
      </c>
      <c r="V21" s="441">
        <v>4.6719999999999999E-3</v>
      </c>
      <c r="W21" s="441">
        <v>1.5219999999999999E-3</v>
      </c>
      <c r="X21" s="441">
        <v>2.0251999999999999E-2</v>
      </c>
      <c r="Y21" s="441">
        <v>8.4799999999999997E-3</v>
      </c>
      <c r="Z21" s="441">
        <v>5.1999999999999995E-4</v>
      </c>
      <c r="AA21" s="441">
        <v>9.3300000000000002E-4</v>
      </c>
      <c r="AB21" s="441">
        <v>1.84E-4</v>
      </c>
      <c r="AC21" s="441">
        <v>6.3400000000000001E-4</v>
      </c>
      <c r="AD21" s="441">
        <v>1.4799999999999999E-4</v>
      </c>
      <c r="AE21" s="441">
        <v>2.63E-4</v>
      </c>
      <c r="AF21" s="441">
        <v>3.8999999999999999E-4</v>
      </c>
      <c r="AG21" s="441">
        <v>2.5799999999999998E-4</v>
      </c>
      <c r="AH21" s="441">
        <v>1.041E-3</v>
      </c>
      <c r="AI21" s="441">
        <v>2.1000000000000001E-4</v>
      </c>
      <c r="AJ21" s="441">
        <v>1.9599999999999999E-4</v>
      </c>
      <c r="AK21" s="441">
        <v>5.8299999999999997E-4</v>
      </c>
      <c r="AL21" s="441">
        <v>3.6200000000000002E-4</v>
      </c>
      <c r="AM21" s="441">
        <v>6.0800000000000003E-4</v>
      </c>
      <c r="AN21" s="441">
        <v>3.48E-4</v>
      </c>
      <c r="AO21" s="441">
        <v>1.3060000000000001E-3</v>
      </c>
      <c r="AP21" s="443">
        <f t="shared" si="1"/>
        <v>1.0792600000000003</v>
      </c>
    </row>
    <row r="22" spans="2:42" ht="20.100000000000001" customHeight="1" x14ac:dyDescent="0.4">
      <c r="B22" s="11">
        <v>18</v>
      </c>
      <c r="C22" s="8" t="s">
        <v>846</v>
      </c>
      <c r="D22" s="441">
        <v>5.3899999999999998E-4</v>
      </c>
      <c r="E22" s="441">
        <v>3.3700000000000001E-4</v>
      </c>
      <c r="F22" s="441">
        <v>1.7669999999999999E-3</v>
      </c>
      <c r="G22" s="441">
        <v>4.15E-4</v>
      </c>
      <c r="H22" s="441">
        <v>2.43E-4</v>
      </c>
      <c r="I22" s="441">
        <v>2.5539999999999998E-3</v>
      </c>
      <c r="J22" s="441">
        <v>4.0999999999999999E-4</v>
      </c>
      <c r="K22" s="441">
        <v>5.4299999999999997E-4</v>
      </c>
      <c r="L22" s="441">
        <v>4.7399999999999997E-4</v>
      </c>
      <c r="M22" s="441">
        <v>4.7699999999999999E-4</v>
      </c>
      <c r="N22" s="441">
        <v>3.9899999999999999E-4</v>
      </c>
      <c r="O22" s="441">
        <v>1.4300000000000001E-4</v>
      </c>
      <c r="P22" s="441">
        <v>1.1039999999999999E-3</v>
      </c>
      <c r="Q22" s="441">
        <v>8.83E-4</v>
      </c>
      <c r="R22" s="441">
        <v>1.503E-3</v>
      </c>
      <c r="S22" s="441">
        <v>3.8099999999999999E-4</v>
      </c>
      <c r="T22" s="441">
        <v>6.4599999999999998E-4</v>
      </c>
      <c r="U22" s="441">
        <v>1.0495209999999999</v>
      </c>
      <c r="V22" s="441">
        <v>2.4729999999999999E-3</v>
      </c>
      <c r="W22" s="441">
        <v>2.5720000000000001E-3</v>
      </c>
      <c r="X22" s="441">
        <v>3.0240000000000002E-3</v>
      </c>
      <c r="Y22" s="441">
        <v>3.7699999999999999E-3</v>
      </c>
      <c r="Z22" s="441">
        <v>6.5499999999999998E-4</v>
      </c>
      <c r="AA22" s="441">
        <v>5.0879999999999996E-3</v>
      </c>
      <c r="AB22" s="441">
        <v>7.2999999999999996E-4</v>
      </c>
      <c r="AC22" s="441">
        <v>1.2689999999999999E-3</v>
      </c>
      <c r="AD22" s="441">
        <v>1.163E-3</v>
      </c>
      <c r="AE22" s="441">
        <v>3.2299999999999999E-4</v>
      </c>
      <c r="AF22" s="441">
        <v>1.3090000000000001E-3</v>
      </c>
      <c r="AG22" s="441">
        <v>1.619E-3</v>
      </c>
      <c r="AH22" s="441">
        <v>2.3730000000000001E-3</v>
      </c>
      <c r="AI22" s="441">
        <v>7.7099999999999998E-4</v>
      </c>
      <c r="AJ22" s="441">
        <v>4.1520000000000003E-3</v>
      </c>
      <c r="AK22" s="441">
        <v>9.3599999999999998E-4</v>
      </c>
      <c r="AL22" s="441">
        <v>9.5309999999999995E-3</v>
      </c>
      <c r="AM22" s="441">
        <v>7.7800000000000005E-4</v>
      </c>
      <c r="AN22" s="441">
        <v>9.0039999999999999E-3</v>
      </c>
      <c r="AO22" s="441">
        <v>1.1329999999999999E-3</v>
      </c>
      <c r="AP22" s="443">
        <f t="shared" si="1"/>
        <v>1.1150119999999999</v>
      </c>
    </row>
    <row r="23" spans="2:42" ht="20.100000000000001" customHeight="1" x14ac:dyDescent="0.4">
      <c r="B23" s="11">
        <v>19</v>
      </c>
      <c r="C23" s="8" t="s">
        <v>847</v>
      </c>
      <c r="D23" s="441">
        <v>8.1799999999999996E-5</v>
      </c>
      <c r="E23" s="441">
        <v>6.0300000000000002E-5</v>
      </c>
      <c r="F23" s="441">
        <v>1.08E-4</v>
      </c>
      <c r="G23" s="441">
        <v>7.5599999999999994E-5</v>
      </c>
      <c r="H23" s="441">
        <v>1.9599999999999999E-4</v>
      </c>
      <c r="I23" s="441">
        <v>1.2400000000000001E-4</v>
      </c>
      <c r="J23" s="441">
        <v>7.8700000000000002E-5</v>
      </c>
      <c r="K23" s="441">
        <v>1E-4</v>
      </c>
      <c r="L23" s="441">
        <v>6.4200000000000002E-5</v>
      </c>
      <c r="M23" s="441">
        <v>1.5200000000000001E-4</v>
      </c>
      <c r="N23" s="441">
        <v>7.3100000000000001E-5</v>
      </c>
      <c r="O23" s="441">
        <v>1.6500000000000001E-5</v>
      </c>
      <c r="P23" s="441">
        <v>8.4300000000000003E-5</v>
      </c>
      <c r="Q23" s="441">
        <v>3.0200000000000002E-4</v>
      </c>
      <c r="R23" s="441">
        <v>1.25E-4</v>
      </c>
      <c r="S23" s="441">
        <v>4.9799999999999998E-5</v>
      </c>
      <c r="T23" s="441">
        <v>1.8599999999999999E-4</v>
      </c>
      <c r="U23" s="441">
        <v>5.3299999999999997E-3</v>
      </c>
      <c r="V23" s="441">
        <v>1.0185409999999999</v>
      </c>
      <c r="W23" s="441">
        <v>4.4120000000000001E-3</v>
      </c>
      <c r="X23" s="441">
        <v>9.4300000000000004E-4</v>
      </c>
      <c r="Y23" s="441">
        <v>8.7500000000000002E-4</v>
      </c>
      <c r="Z23" s="441">
        <v>1.22E-4</v>
      </c>
      <c r="AA23" s="441">
        <v>3.01E-4</v>
      </c>
      <c r="AB23" s="441">
        <v>1.3300000000000001E-4</v>
      </c>
      <c r="AC23" s="441">
        <v>2.05E-4</v>
      </c>
      <c r="AD23" s="441">
        <v>2.3499999999999999E-4</v>
      </c>
      <c r="AE23" s="441">
        <v>6.9300000000000004E-5</v>
      </c>
      <c r="AF23" s="441">
        <v>2.5599999999999999E-4</v>
      </c>
      <c r="AG23" s="441">
        <v>4.3300000000000001E-4</v>
      </c>
      <c r="AH23" s="441">
        <v>6.5200000000000002E-4</v>
      </c>
      <c r="AI23" s="441">
        <v>2.7799999999999998E-4</v>
      </c>
      <c r="AJ23" s="441">
        <v>1.26E-4</v>
      </c>
      <c r="AK23" s="441">
        <v>1.8799999999999999E-4</v>
      </c>
      <c r="AL23" s="441">
        <v>1.7129999999999999E-3</v>
      </c>
      <c r="AM23" s="441">
        <v>1.18E-4</v>
      </c>
      <c r="AN23" s="441">
        <v>2.6740000000000002E-3</v>
      </c>
      <c r="AO23" s="441">
        <v>3.4900000000000003E-4</v>
      </c>
      <c r="AP23" s="443">
        <f t="shared" si="1"/>
        <v>1.0398306000000002</v>
      </c>
    </row>
    <row r="24" spans="2:42" ht="20.100000000000001" customHeight="1" x14ac:dyDescent="0.4">
      <c r="B24" s="11">
        <v>20</v>
      </c>
      <c r="C24" s="8" t="s">
        <v>18</v>
      </c>
      <c r="D24" s="441">
        <v>2.04E-4</v>
      </c>
      <c r="E24" s="441">
        <v>1.6699999999999999E-4</v>
      </c>
      <c r="F24" s="441">
        <v>2.1900000000000001E-4</v>
      </c>
      <c r="G24" s="441">
        <v>1.73E-4</v>
      </c>
      <c r="H24" s="441">
        <v>5.7879999999999997E-3</v>
      </c>
      <c r="I24" s="441">
        <v>4.0900000000000002E-4</v>
      </c>
      <c r="J24" s="441">
        <v>3.01E-4</v>
      </c>
      <c r="K24" s="441">
        <v>2.23E-4</v>
      </c>
      <c r="L24" s="441">
        <v>1.36E-4</v>
      </c>
      <c r="M24" s="441">
        <v>2.04E-4</v>
      </c>
      <c r="N24" s="441">
        <v>1.65E-4</v>
      </c>
      <c r="O24" s="441">
        <v>5.0599999999999997E-5</v>
      </c>
      <c r="P24" s="441">
        <v>1.76E-4</v>
      </c>
      <c r="Q24" s="441">
        <v>2.99E-4</v>
      </c>
      <c r="R24" s="441">
        <v>2.99E-4</v>
      </c>
      <c r="S24" s="441">
        <v>8.7200000000000005E-5</v>
      </c>
      <c r="T24" s="441">
        <v>1.45E-4</v>
      </c>
      <c r="U24" s="441">
        <v>1.73E-4</v>
      </c>
      <c r="V24" s="441">
        <v>1.84E-4</v>
      </c>
      <c r="W24" s="441">
        <v>1.054624</v>
      </c>
      <c r="X24" s="441">
        <v>3.1500000000000001E-4</v>
      </c>
      <c r="Y24" s="441">
        <v>5.3499999999999999E-4</v>
      </c>
      <c r="Z24" s="441">
        <v>2.6800000000000001E-4</v>
      </c>
      <c r="AA24" s="441">
        <v>5.4199999999999995E-4</v>
      </c>
      <c r="AB24" s="441">
        <v>3.0499999999999999E-4</v>
      </c>
      <c r="AC24" s="441">
        <v>3.7500000000000001E-4</v>
      </c>
      <c r="AD24" s="441">
        <v>4.7899999999999999E-4</v>
      </c>
      <c r="AE24" s="441">
        <v>1.2400000000000001E-4</v>
      </c>
      <c r="AF24" s="441">
        <v>1.642E-3</v>
      </c>
      <c r="AG24" s="441">
        <v>6.3599999999999996E-4</v>
      </c>
      <c r="AH24" s="441">
        <v>1.09E-3</v>
      </c>
      <c r="AI24" s="441">
        <v>3.0699999999999998E-4</v>
      </c>
      <c r="AJ24" s="441">
        <v>2.13E-4</v>
      </c>
      <c r="AK24" s="441">
        <v>3.8000000000000002E-4</v>
      </c>
      <c r="AL24" s="441">
        <v>3.8960000000000002E-3</v>
      </c>
      <c r="AM24" s="441">
        <v>2.2800000000000001E-4</v>
      </c>
      <c r="AN24" s="441">
        <v>1.05E-4</v>
      </c>
      <c r="AO24" s="441">
        <v>5.4500000000000002E-4</v>
      </c>
      <c r="AP24" s="443">
        <f t="shared" si="1"/>
        <v>1.0760117999999999</v>
      </c>
    </row>
    <row r="25" spans="2:42" ht="20.100000000000001" customHeight="1" x14ac:dyDescent="0.4">
      <c r="B25" s="11">
        <v>21</v>
      </c>
      <c r="C25" s="8" t="s">
        <v>848</v>
      </c>
      <c r="D25" s="447">
        <v>4.4289999999999998E-3</v>
      </c>
      <c r="E25" s="447">
        <v>2.614E-3</v>
      </c>
      <c r="F25" s="447">
        <v>2.944E-3</v>
      </c>
      <c r="G25" s="447">
        <v>2.0110000000000002E-3</v>
      </c>
      <c r="H25" s="447">
        <v>1.176E-3</v>
      </c>
      <c r="I25" s="447">
        <v>5.274E-3</v>
      </c>
      <c r="J25" s="447">
        <v>1.4679999999999999E-3</v>
      </c>
      <c r="K25" s="447">
        <v>3.1120000000000002E-3</v>
      </c>
      <c r="L25" s="447">
        <v>6.0260000000000001E-3</v>
      </c>
      <c r="M25" s="447">
        <v>2.3969999999999998E-3</v>
      </c>
      <c r="N25" s="447">
        <v>3.0799999999999998E-3</v>
      </c>
      <c r="O25" s="447">
        <v>6.5799999999999995E-4</v>
      </c>
      <c r="P25" s="447">
        <v>3.0769999999999999E-3</v>
      </c>
      <c r="Q25" s="441">
        <v>2.3749999999999999E-3</v>
      </c>
      <c r="R25" s="441">
        <v>5.757E-3</v>
      </c>
      <c r="S25" s="441">
        <v>4.0039999999999997E-3</v>
      </c>
      <c r="T25" s="441">
        <v>5.8960000000000002E-3</v>
      </c>
      <c r="U25" s="441">
        <v>1.91E-3</v>
      </c>
      <c r="V25" s="441">
        <v>4.2230000000000002E-3</v>
      </c>
      <c r="W25" s="441">
        <v>8.7500000000000002E-4</v>
      </c>
      <c r="X25" s="447">
        <v>1.0017499999999999</v>
      </c>
      <c r="Y25" s="447">
        <v>1.225E-3</v>
      </c>
      <c r="Z25" s="447">
        <v>1.6333E-2</v>
      </c>
      <c r="AA25" s="447">
        <v>3.3596000000000001E-2</v>
      </c>
      <c r="AB25" s="447">
        <v>4.3660000000000001E-3</v>
      </c>
      <c r="AC25" s="447">
        <v>4.032E-3</v>
      </c>
      <c r="AD25" s="447">
        <v>3.4559999999999999E-3</v>
      </c>
      <c r="AE25" s="447">
        <v>9.5709999999999996E-3</v>
      </c>
      <c r="AF25" s="447">
        <v>7.3400000000000002E-3</v>
      </c>
      <c r="AG25" s="447">
        <v>4.9379999999999997E-3</v>
      </c>
      <c r="AH25" s="447">
        <v>8.4829999999999992E-3</v>
      </c>
      <c r="AI25" s="447">
        <v>6.0159999999999996E-3</v>
      </c>
      <c r="AJ25" s="447">
        <v>3.055E-3</v>
      </c>
      <c r="AK25" s="447">
        <v>3.1159999999999998E-3</v>
      </c>
      <c r="AL25" s="447">
        <v>2.081E-3</v>
      </c>
      <c r="AM25" s="447">
        <v>3.4380000000000001E-3</v>
      </c>
      <c r="AN25" s="447">
        <v>1.0759999999999999E-3</v>
      </c>
      <c r="AO25" s="447">
        <v>3.3639999999999998E-3</v>
      </c>
      <c r="AP25" s="449">
        <f t="shared" si="0"/>
        <v>1.180542</v>
      </c>
    </row>
    <row r="26" spans="2:42" ht="20.100000000000001" customHeight="1" x14ac:dyDescent="0.4">
      <c r="B26" s="11">
        <v>22</v>
      </c>
      <c r="C26" s="8" t="s">
        <v>849</v>
      </c>
      <c r="D26" s="447">
        <v>0</v>
      </c>
      <c r="E26" s="447">
        <v>0</v>
      </c>
      <c r="F26" s="447">
        <v>0</v>
      </c>
      <c r="G26" s="447">
        <v>0</v>
      </c>
      <c r="H26" s="447">
        <v>0</v>
      </c>
      <c r="I26" s="447">
        <v>0</v>
      </c>
      <c r="J26" s="447">
        <v>0</v>
      </c>
      <c r="K26" s="447">
        <v>0</v>
      </c>
      <c r="L26" s="447">
        <v>0</v>
      </c>
      <c r="M26" s="447">
        <v>0</v>
      </c>
      <c r="N26" s="447">
        <v>0</v>
      </c>
      <c r="O26" s="447">
        <v>0</v>
      </c>
      <c r="P26" s="447">
        <v>0</v>
      </c>
      <c r="Q26" s="441">
        <v>0</v>
      </c>
      <c r="R26" s="441">
        <v>0</v>
      </c>
      <c r="S26" s="441">
        <v>0</v>
      </c>
      <c r="T26" s="441">
        <v>0</v>
      </c>
      <c r="U26" s="441">
        <v>0</v>
      </c>
      <c r="V26" s="441">
        <v>0</v>
      </c>
      <c r="W26" s="441">
        <v>0</v>
      </c>
      <c r="X26" s="447">
        <v>0</v>
      </c>
      <c r="Y26" s="447">
        <v>1</v>
      </c>
      <c r="Z26" s="447">
        <v>0</v>
      </c>
      <c r="AA26" s="447">
        <v>0</v>
      </c>
      <c r="AB26" s="447">
        <v>0</v>
      </c>
      <c r="AC26" s="447">
        <v>0</v>
      </c>
      <c r="AD26" s="447">
        <v>0</v>
      </c>
      <c r="AE26" s="447">
        <v>0</v>
      </c>
      <c r="AF26" s="447">
        <v>0</v>
      </c>
      <c r="AG26" s="447">
        <v>0</v>
      </c>
      <c r="AH26" s="447">
        <v>0</v>
      </c>
      <c r="AI26" s="447">
        <v>0</v>
      </c>
      <c r="AJ26" s="447">
        <v>0</v>
      </c>
      <c r="AK26" s="447">
        <v>0</v>
      </c>
      <c r="AL26" s="447">
        <v>0</v>
      </c>
      <c r="AM26" s="447">
        <v>0</v>
      </c>
      <c r="AN26" s="447">
        <v>0</v>
      </c>
      <c r="AO26" s="447">
        <v>0</v>
      </c>
      <c r="AP26" s="449">
        <f t="shared" si="0"/>
        <v>1</v>
      </c>
    </row>
    <row r="27" spans="2:42" ht="20.100000000000001" customHeight="1" x14ac:dyDescent="0.4">
      <c r="B27" s="11">
        <v>23</v>
      </c>
      <c r="C27" s="8" t="s">
        <v>21</v>
      </c>
      <c r="D27" s="447">
        <v>6.2500000000000003E-3</v>
      </c>
      <c r="E27" s="447">
        <v>7.293E-3</v>
      </c>
      <c r="F27" s="447">
        <v>2.1321E-2</v>
      </c>
      <c r="G27" s="447">
        <v>4.6690000000000004E-3</v>
      </c>
      <c r="H27" s="447">
        <v>3.0599999999999998E-3</v>
      </c>
      <c r="I27" s="447">
        <v>1.4499E-2</v>
      </c>
      <c r="J27" s="447">
        <v>8.8140000000000007E-3</v>
      </c>
      <c r="K27" s="447">
        <v>1.2926999999999999E-2</v>
      </c>
      <c r="L27" s="447">
        <v>4.1293000000000003E-2</v>
      </c>
      <c r="M27" s="447">
        <v>1.4291999999999999E-2</v>
      </c>
      <c r="N27" s="447">
        <v>1.3302E-2</v>
      </c>
      <c r="O27" s="447">
        <v>4.6550000000000003E-3</v>
      </c>
      <c r="P27" s="447">
        <v>1.9214999999999999E-2</v>
      </c>
      <c r="Q27" s="441">
        <v>7.9970000000000006E-3</v>
      </c>
      <c r="R27" s="441">
        <v>2.5898999999999998E-2</v>
      </c>
      <c r="S27" s="441">
        <v>2.5250000000000002E-2</v>
      </c>
      <c r="T27" s="441">
        <v>1.197E-2</v>
      </c>
      <c r="U27" s="441">
        <v>7.8110000000000002E-3</v>
      </c>
      <c r="V27" s="441">
        <v>1.1058E-2</v>
      </c>
      <c r="W27" s="441">
        <v>7.2760000000000003E-3</v>
      </c>
      <c r="X27" s="447">
        <v>3.999E-3</v>
      </c>
      <c r="Y27" s="447">
        <v>3.6600000000000001E-3</v>
      </c>
      <c r="Z27" s="447">
        <v>1.0430740000000001</v>
      </c>
      <c r="AA27" s="447">
        <v>2.4258999999999999E-2</v>
      </c>
      <c r="AB27" s="447">
        <v>3.9917000000000001E-2</v>
      </c>
      <c r="AC27" s="447">
        <v>1.2459E-2</v>
      </c>
      <c r="AD27" s="447">
        <v>3.908E-3</v>
      </c>
      <c r="AE27" s="447">
        <v>2.4629999999999999E-3</v>
      </c>
      <c r="AF27" s="447">
        <v>6.8019999999999999E-3</v>
      </c>
      <c r="AG27" s="447">
        <v>5.6429999999999996E-3</v>
      </c>
      <c r="AH27" s="447">
        <v>8.0649999999999993E-3</v>
      </c>
      <c r="AI27" s="447">
        <v>1.2177E-2</v>
      </c>
      <c r="AJ27" s="447">
        <v>8.0839999999999992E-3</v>
      </c>
      <c r="AK27" s="447">
        <v>3.999E-3</v>
      </c>
      <c r="AL27" s="447">
        <v>4.2329999999999998E-3</v>
      </c>
      <c r="AM27" s="447">
        <v>2.2266999999999999E-2</v>
      </c>
      <c r="AN27" s="447">
        <v>4.169E-3</v>
      </c>
      <c r="AO27" s="447">
        <v>6.0159999999999996E-3</v>
      </c>
      <c r="AP27" s="449">
        <f t="shared" si="0"/>
        <v>1.4840450000000005</v>
      </c>
    </row>
    <row r="28" spans="2:42" ht="20.100000000000001" customHeight="1" x14ac:dyDescent="0.4">
      <c r="B28" s="11">
        <v>24</v>
      </c>
      <c r="C28" s="8" t="s">
        <v>850</v>
      </c>
      <c r="D28" s="447">
        <v>6.02E-4</v>
      </c>
      <c r="E28" s="447">
        <v>1.951E-3</v>
      </c>
      <c r="F28" s="447">
        <v>2.3010000000000001E-3</v>
      </c>
      <c r="G28" s="447">
        <v>5.44E-4</v>
      </c>
      <c r="H28" s="447">
        <v>4.84E-4</v>
      </c>
      <c r="I28" s="447">
        <v>3.0769999999999999E-3</v>
      </c>
      <c r="J28" s="447">
        <v>2.4290000000000002E-3</v>
      </c>
      <c r="K28" s="447">
        <v>1.2800000000000001E-3</v>
      </c>
      <c r="L28" s="447">
        <v>2.5890000000000002E-3</v>
      </c>
      <c r="M28" s="447">
        <v>9.4799999999999995E-4</v>
      </c>
      <c r="N28" s="447">
        <v>2.578E-3</v>
      </c>
      <c r="O28" s="447">
        <v>5.4500000000000002E-4</v>
      </c>
      <c r="P28" s="447">
        <v>1.114E-3</v>
      </c>
      <c r="Q28" s="441">
        <v>1.7979999999999999E-3</v>
      </c>
      <c r="R28" s="441">
        <v>1.9059999999999999E-3</v>
      </c>
      <c r="S28" s="441">
        <v>1.356E-3</v>
      </c>
      <c r="T28" s="441">
        <v>9.5799999999999998E-4</v>
      </c>
      <c r="U28" s="441">
        <v>8.03E-4</v>
      </c>
      <c r="V28" s="441">
        <v>1.444E-3</v>
      </c>
      <c r="W28" s="441">
        <v>6.0300000000000002E-4</v>
      </c>
      <c r="X28" s="447">
        <v>1.4430000000000001E-3</v>
      </c>
      <c r="Y28" s="447">
        <v>1.1039999999999999E-3</v>
      </c>
      <c r="Z28" s="447">
        <v>1.1490000000000001E-3</v>
      </c>
      <c r="AA28" s="447">
        <v>1.1086419999999999</v>
      </c>
      <c r="AB28" s="447">
        <v>1.1259E-2</v>
      </c>
      <c r="AC28" s="447">
        <v>2.8300000000000001E-3</v>
      </c>
      <c r="AD28" s="447">
        <v>1.8600000000000001E-3</v>
      </c>
      <c r="AE28" s="447">
        <v>6.1399999999999996E-4</v>
      </c>
      <c r="AF28" s="447">
        <v>4.62E-3</v>
      </c>
      <c r="AG28" s="447">
        <v>3.3549999999999999E-3</v>
      </c>
      <c r="AH28" s="447">
        <v>4.9040000000000004E-3</v>
      </c>
      <c r="AI28" s="447">
        <v>1.0416E-2</v>
      </c>
      <c r="AJ28" s="447">
        <v>5.653E-3</v>
      </c>
      <c r="AK28" s="447">
        <v>2.9810000000000001E-3</v>
      </c>
      <c r="AL28" s="447">
        <v>1.2440000000000001E-3</v>
      </c>
      <c r="AM28" s="447">
        <v>1.0899000000000001E-2</v>
      </c>
      <c r="AN28" s="447">
        <v>6.3400000000000001E-4</v>
      </c>
      <c r="AO28" s="447">
        <v>3.4329999999999999E-3</v>
      </c>
      <c r="AP28" s="449">
        <f t="shared" si="0"/>
        <v>1.2063499999999998</v>
      </c>
    </row>
    <row r="29" spans="2:42" ht="20.100000000000001" customHeight="1" x14ac:dyDescent="0.4">
      <c r="B29" s="11">
        <v>25</v>
      </c>
      <c r="C29" s="8" t="s">
        <v>863</v>
      </c>
      <c r="D29" s="447">
        <v>5.1599999999999997E-4</v>
      </c>
      <c r="E29" s="447">
        <v>9.59E-4</v>
      </c>
      <c r="F29" s="447">
        <v>2.039E-3</v>
      </c>
      <c r="G29" s="447">
        <v>4.08E-4</v>
      </c>
      <c r="H29" s="447">
        <v>3.4000000000000002E-4</v>
      </c>
      <c r="I29" s="447">
        <v>2.444E-3</v>
      </c>
      <c r="J29" s="447">
        <v>9.3999999999999997E-4</v>
      </c>
      <c r="K29" s="447">
        <v>5.4900000000000001E-4</v>
      </c>
      <c r="L29" s="447">
        <v>6.7500000000000004E-4</v>
      </c>
      <c r="M29" s="447">
        <v>7.8799999999999996E-4</v>
      </c>
      <c r="N29" s="447">
        <v>1.915E-3</v>
      </c>
      <c r="O29" s="447">
        <v>1.5699999999999999E-4</v>
      </c>
      <c r="P29" s="447">
        <v>4.6000000000000001E-4</v>
      </c>
      <c r="Q29" s="441">
        <v>6.0999999999999997E-4</v>
      </c>
      <c r="R29" s="441">
        <v>2.9619999999999998E-3</v>
      </c>
      <c r="S29" s="441">
        <v>4.7800000000000002E-4</v>
      </c>
      <c r="T29" s="441">
        <v>3.6200000000000002E-4</v>
      </c>
      <c r="U29" s="441">
        <v>3.0400000000000002E-4</v>
      </c>
      <c r="V29" s="441">
        <v>9.1799999999999998E-4</v>
      </c>
      <c r="W29" s="441">
        <v>2.42E-4</v>
      </c>
      <c r="X29" s="447">
        <v>7.8899999999999999E-4</v>
      </c>
      <c r="Y29" s="447">
        <v>4.3109999999999997E-3</v>
      </c>
      <c r="Z29" s="447">
        <v>6.9069999999999999E-3</v>
      </c>
      <c r="AA29" s="447">
        <v>2.4979999999999998E-3</v>
      </c>
      <c r="AB29" s="447">
        <v>1.00082</v>
      </c>
      <c r="AC29" s="447">
        <v>1.537E-3</v>
      </c>
      <c r="AD29" s="447">
        <v>2.8900000000000002E-3</v>
      </c>
      <c r="AE29" s="447">
        <v>2.5700000000000001E-4</v>
      </c>
      <c r="AF29" s="447">
        <v>3.5079999999999998E-3</v>
      </c>
      <c r="AG29" s="447">
        <v>4.5710000000000004E-3</v>
      </c>
      <c r="AH29" s="447">
        <v>1.9886999999999998E-2</v>
      </c>
      <c r="AI29" s="447">
        <v>4.2839999999999996E-3</v>
      </c>
      <c r="AJ29" s="447">
        <v>3.2130000000000001E-3</v>
      </c>
      <c r="AK29" s="447">
        <v>6.3199999999999997E-4</v>
      </c>
      <c r="AL29" s="447">
        <v>6.9200000000000002E-4</v>
      </c>
      <c r="AM29" s="447">
        <v>1.5037999999999999E-2</v>
      </c>
      <c r="AN29" s="447">
        <v>3.3700000000000001E-4</v>
      </c>
      <c r="AO29" s="447">
        <v>1.6513E-2</v>
      </c>
      <c r="AP29" s="449">
        <f t="shared" si="0"/>
        <v>1.1067499999999999</v>
      </c>
    </row>
    <row r="30" spans="2:42" ht="20.100000000000001" customHeight="1" x14ac:dyDescent="0.4">
      <c r="B30" s="11">
        <v>26</v>
      </c>
      <c r="C30" s="8" t="s">
        <v>24</v>
      </c>
      <c r="D30" s="447">
        <v>3.9562E-2</v>
      </c>
      <c r="E30" s="447">
        <v>3.6186000000000003E-2</v>
      </c>
      <c r="F30" s="447">
        <v>2.7508999999999999E-2</v>
      </c>
      <c r="G30" s="447">
        <v>1.3772E-2</v>
      </c>
      <c r="H30" s="447">
        <v>2.8393999999999999E-2</v>
      </c>
      <c r="I30" s="447">
        <v>1.6410999999999999E-2</v>
      </c>
      <c r="J30" s="447">
        <v>4.1688999999999997E-2</v>
      </c>
      <c r="K30" s="447">
        <v>4.1299000000000002E-2</v>
      </c>
      <c r="L30" s="447">
        <v>2.8993000000000001E-2</v>
      </c>
      <c r="M30" s="447">
        <v>3.5653999999999998E-2</v>
      </c>
      <c r="N30" s="447">
        <v>1.8339999999999999E-2</v>
      </c>
      <c r="O30" s="447">
        <v>5.8300000000000001E-3</v>
      </c>
      <c r="P30" s="447">
        <v>2.9914E-2</v>
      </c>
      <c r="Q30" s="441">
        <v>3.3782E-2</v>
      </c>
      <c r="R30" s="441">
        <v>2.0909000000000001E-2</v>
      </c>
      <c r="S30" s="441">
        <v>1.532E-2</v>
      </c>
      <c r="T30" s="441">
        <v>2.3380999999999999E-2</v>
      </c>
      <c r="U30" s="441">
        <v>2.2884000000000002E-2</v>
      </c>
      <c r="V30" s="441">
        <v>2.2457999999999999E-2</v>
      </c>
      <c r="W30" s="441">
        <v>2.0124E-2</v>
      </c>
      <c r="X30" s="447">
        <v>3.3649999999999999E-2</v>
      </c>
      <c r="Y30" s="447">
        <v>2.2273000000000001E-2</v>
      </c>
      <c r="Z30" s="447">
        <v>1.1603E-2</v>
      </c>
      <c r="AA30" s="447">
        <v>1.3172E-2</v>
      </c>
      <c r="AB30" s="447">
        <v>1.0477E-2</v>
      </c>
      <c r="AC30" s="447">
        <v>1.0078469999999999</v>
      </c>
      <c r="AD30" s="447">
        <v>5.7169999999999999E-3</v>
      </c>
      <c r="AE30" s="447">
        <v>1.665E-3</v>
      </c>
      <c r="AF30" s="447">
        <v>1.8440000000000002E-2</v>
      </c>
      <c r="AG30" s="447">
        <v>1.0119E-2</v>
      </c>
      <c r="AH30" s="447">
        <v>7.6400000000000001E-3</v>
      </c>
      <c r="AI30" s="447">
        <v>1.1002E-2</v>
      </c>
      <c r="AJ30" s="447">
        <v>2.7649E-2</v>
      </c>
      <c r="AK30" s="447">
        <v>2.2651999999999999E-2</v>
      </c>
      <c r="AL30" s="447">
        <v>1.3209E-2</v>
      </c>
      <c r="AM30" s="447">
        <v>4.3213000000000001E-2</v>
      </c>
      <c r="AN30" s="447">
        <v>0.111595</v>
      </c>
      <c r="AO30" s="447">
        <v>9.3419999999999996E-3</v>
      </c>
      <c r="AP30" s="449">
        <f t="shared" si="0"/>
        <v>1.9036759999999997</v>
      </c>
    </row>
    <row r="31" spans="2:42" ht="20.100000000000001" customHeight="1" x14ac:dyDescent="0.4">
      <c r="B31" s="11">
        <v>27</v>
      </c>
      <c r="C31" s="8" t="s">
        <v>25</v>
      </c>
      <c r="D31" s="447">
        <v>8.3490000000000005E-3</v>
      </c>
      <c r="E31" s="447">
        <v>6.5469999999999999E-3</v>
      </c>
      <c r="F31" s="447">
        <v>1.1394E-2</v>
      </c>
      <c r="G31" s="447">
        <v>8.3440000000000007E-3</v>
      </c>
      <c r="H31" s="447">
        <v>8.6709999999999999E-3</v>
      </c>
      <c r="I31" s="447">
        <v>4.2944999999999997E-2</v>
      </c>
      <c r="J31" s="447">
        <v>6.4539999999999997E-3</v>
      </c>
      <c r="K31" s="447">
        <v>1.5082999999999999E-2</v>
      </c>
      <c r="L31" s="447">
        <v>8.4620000000000008E-3</v>
      </c>
      <c r="M31" s="447">
        <v>9.3989999999999994E-3</v>
      </c>
      <c r="N31" s="447">
        <v>8.8240000000000002E-3</v>
      </c>
      <c r="O31" s="447">
        <v>4.0309999999999999E-3</v>
      </c>
      <c r="P31" s="447">
        <v>5.6519999999999999E-3</v>
      </c>
      <c r="Q31" s="441">
        <v>2.2842000000000001E-2</v>
      </c>
      <c r="R31" s="441">
        <v>1.1526E-2</v>
      </c>
      <c r="S31" s="441">
        <v>5.6080000000000001E-3</v>
      </c>
      <c r="T31" s="441">
        <v>1.1521E-2</v>
      </c>
      <c r="U31" s="441">
        <v>7.8410000000000007E-3</v>
      </c>
      <c r="V31" s="441">
        <v>7.4409999999999997E-3</v>
      </c>
      <c r="W31" s="441">
        <v>4.1879999999999999E-3</v>
      </c>
      <c r="X31" s="447">
        <v>1.0892000000000001E-2</v>
      </c>
      <c r="Y31" s="447">
        <v>1.5525000000000001E-2</v>
      </c>
      <c r="Z31" s="447">
        <v>1.5313999999999999E-2</v>
      </c>
      <c r="AA31" s="447">
        <v>2.1569000000000001E-2</v>
      </c>
      <c r="AB31" s="447">
        <v>3.4331E-2</v>
      </c>
      <c r="AC31" s="447">
        <v>1.7131E-2</v>
      </c>
      <c r="AD31" s="447">
        <v>1.040537</v>
      </c>
      <c r="AE31" s="447">
        <v>5.9886000000000002E-2</v>
      </c>
      <c r="AF31" s="447">
        <v>2.0598999999999999E-2</v>
      </c>
      <c r="AG31" s="447">
        <v>9.4669999999999997E-3</v>
      </c>
      <c r="AH31" s="447">
        <v>1.9227000000000001E-2</v>
      </c>
      <c r="AI31" s="447">
        <v>8.5339999999999999E-3</v>
      </c>
      <c r="AJ31" s="447">
        <v>9.4959999999999992E-3</v>
      </c>
      <c r="AK31" s="447">
        <v>2.1869E-2</v>
      </c>
      <c r="AL31" s="447">
        <v>1.1339E-2</v>
      </c>
      <c r="AM31" s="447">
        <v>9.6970000000000008E-3</v>
      </c>
      <c r="AN31" s="447">
        <v>3.421E-3</v>
      </c>
      <c r="AO31" s="447">
        <v>1.167E-2</v>
      </c>
      <c r="AP31" s="449">
        <f t="shared" si="0"/>
        <v>1.5556260000000002</v>
      </c>
    </row>
    <row r="32" spans="2:42" ht="20.100000000000001" customHeight="1" x14ac:dyDescent="0.4">
      <c r="B32" s="11">
        <v>28</v>
      </c>
      <c r="C32" s="8" t="s">
        <v>26</v>
      </c>
      <c r="D32" s="447">
        <v>4.5700000000000003E-3</v>
      </c>
      <c r="E32" s="447">
        <v>3.6489999999999999E-3</v>
      </c>
      <c r="F32" s="447">
        <v>1.9328999999999999E-2</v>
      </c>
      <c r="G32" s="447">
        <v>3.1029999999999999E-3</v>
      </c>
      <c r="H32" s="447">
        <v>3.1679999999999998E-3</v>
      </c>
      <c r="I32" s="447">
        <v>1.2395E-2</v>
      </c>
      <c r="J32" s="447">
        <v>5.6639999999999998E-3</v>
      </c>
      <c r="K32" s="447">
        <v>7.6750000000000004E-3</v>
      </c>
      <c r="L32" s="447">
        <v>4.8190000000000004E-3</v>
      </c>
      <c r="M32" s="447">
        <v>7.7120000000000001E-3</v>
      </c>
      <c r="N32" s="447">
        <v>4.96E-3</v>
      </c>
      <c r="O32" s="447">
        <v>1.2999999999999999E-3</v>
      </c>
      <c r="P32" s="447">
        <v>5.1599999999999997E-3</v>
      </c>
      <c r="Q32" s="441">
        <v>5.7120000000000001E-3</v>
      </c>
      <c r="R32" s="441">
        <v>7.8630000000000002E-3</v>
      </c>
      <c r="S32" s="441">
        <v>3.1280000000000001E-3</v>
      </c>
      <c r="T32" s="441">
        <v>6.6039999999999996E-3</v>
      </c>
      <c r="U32" s="441">
        <v>4.7239999999999999E-3</v>
      </c>
      <c r="V32" s="441">
        <v>5.1919999999999996E-3</v>
      </c>
      <c r="W32" s="441">
        <v>2.4610000000000001E-3</v>
      </c>
      <c r="X32" s="447">
        <v>9.6849999999999992E-3</v>
      </c>
      <c r="Y32" s="447">
        <v>5.7739999999999996E-3</v>
      </c>
      <c r="Z32" s="447">
        <v>8.4609999999999998E-3</v>
      </c>
      <c r="AA32" s="447">
        <v>5.934E-3</v>
      </c>
      <c r="AB32" s="447">
        <v>5.9950000000000003E-3</v>
      </c>
      <c r="AC32" s="447">
        <v>3.3306000000000002E-2</v>
      </c>
      <c r="AD32" s="447">
        <v>2.0374E-2</v>
      </c>
      <c r="AE32" s="447">
        <v>1.029927</v>
      </c>
      <c r="AF32" s="447">
        <v>2.3113999999999999E-2</v>
      </c>
      <c r="AG32" s="447">
        <v>2.5950000000000001E-2</v>
      </c>
      <c r="AH32" s="447">
        <v>4.7159999999999997E-3</v>
      </c>
      <c r="AI32" s="447">
        <v>9.8320000000000005E-3</v>
      </c>
      <c r="AJ32" s="447">
        <v>2.0199000000000002E-2</v>
      </c>
      <c r="AK32" s="447">
        <v>2.4749E-2</v>
      </c>
      <c r="AL32" s="447">
        <v>1.1642E-2</v>
      </c>
      <c r="AM32" s="447">
        <v>1.8357999999999999E-2</v>
      </c>
      <c r="AN32" s="447">
        <v>4.7450000000000001E-3</v>
      </c>
      <c r="AO32" s="447">
        <v>3.8810999999999998E-2</v>
      </c>
      <c r="AP32" s="449">
        <f t="shared" si="0"/>
        <v>1.42076</v>
      </c>
    </row>
    <row r="33" spans="2:105" ht="20.100000000000001" customHeight="1" x14ac:dyDescent="0.4">
      <c r="B33" s="11">
        <v>29</v>
      </c>
      <c r="C33" s="8" t="s">
        <v>27</v>
      </c>
      <c r="D33" s="447">
        <v>3.8310999999999998E-2</v>
      </c>
      <c r="E33" s="447">
        <v>5.2430999999999998E-2</v>
      </c>
      <c r="F33" s="447">
        <v>2.1461999999999998E-2</v>
      </c>
      <c r="G33" s="447">
        <v>4.4134E-2</v>
      </c>
      <c r="H33" s="447">
        <v>2.9492999999999998E-2</v>
      </c>
      <c r="I33" s="447">
        <v>0.16670199999999999</v>
      </c>
      <c r="J33" s="447">
        <v>3.0429000000000001E-2</v>
      </c>
      <c r="K33" s="447">
        <v>1.8246999999999999E-2</v>
      </c>
      <c r="L33" s="447">
        <v>2.6848E-2</v>
      </c>
      <c r="M33" s="447">
        <v>2.4279999999999999E-2</v>
      </c>
      <c r="N33" s="447">
        <v>1.9158000000000001E-2</v>
      </c>
      <c r="O33" s="447">
        <v>1.6747000000000001E-2</v>
      </c>
      <c r="P33" s="447">
        <v>1.4994E-2</v>
      </c>
      <c r="Q33" s="441">
        <v>0.10030500000000001</v>
      </c>
      <c r="R33" s="441">
        <v>5.4704999999999997E-2</v>
      </c>
      <c r="S33" s="441">
        <v>1.6316000000000001E-2</v>
      </c>
      <c r="T33" s="441">
        <v>2.0659E-2</v>
      </c>
      <c r="U33" s="441">
        <v>1.5409000000000001E-2</v>
      </c>
      <c r="V33" s="441">
        <v>1.6489E-2</v>
      </c>
      <c r="W33" s="441">
        <v>1.2733E-2</v>
      </c>
      <c r="X33" s="447">
        <v>3.2295999999999998E-2</v>
      </c>
      <c r="Y33" s="447">
        <v>3.3177999999999999E-2</v>
      </c>
      <c r="Z33" s="447">
        <v>3.1803999999999999E-2</v>
      </c>
      <c r="AA33" s="447">
        <v>1.8960999999999999E-2</v>
      </c>
      <c r="AB33" s="447">
        <v>4.267E-2</v>
      </c>
      <c r="AC33" s="447">
        <v>3.7467E-2</v>
      </c>
      <c r="AD33" s="447">
        <v>2.6492000000000002E-2</v>
      </c>
      <c r="AE33" s="447">
        <v>3.9870000000000001E-3</v>
      </c>
      <c r="AF33" s="447">
        <v>1.0563480000000001</v>
      </c>
      <c r="AG33" s="447">
        <v>2.3703999999999999E-2</v>
      </c>
      <c r="AH33" s="447">
        <v>2.6134000000000001E-2</v>
      </c>
      <c r="AI33" s="447">
        <v>2.0206999999999999E-2</v>
      </c>
      <c r="AJ33" s="447">
        <v>1.3469E-2</v>
      </c>
      <c r="AK33" s="447">
        <v>2.9131000000000001E-2</v>
      </c>
      <c r="AL33" s="447">
        <v>1.4739E-2</v>
      </c>
      <c r="AM33" s="447">
        <v>3.0873000000000001E-2</v>
      </c>
      <c r="AN33" s="447">
        <v>3.9052999999999997E-2</v>
      </c>
      <c r="AO33" s="447">
        <v>6.8611000000000005E-2</v>
      </c>
      <c r="AP33" s="449">
        <f t="shared" si="0"/>
        <v>2.2889760000000003</v>
      </c>
    </row>
    <row r="34" spans="2:105" ht="20.100000000000001" customHeight="1" x14ac:dyDescent="0.4">
      <c r="B34" s="11">
        <v>30</v>
      </c>
      <c r="C34" s="8" t="s">
        <v>28</v>
      </c>
      <c r="D34" s="447">
        <v>6.9329999999999999E-3</v>
      </c>
      <c r="E34" s="447">
        <v>7.0689999999999998E-3</v>
      </c>
      <c r="F34" s="447">
        <v>1.2782E-2</v>
      </c>
      <c r="G34" s="447">
        <v>4.4679999999999997E-3</v>
      </c>
      <c r="H34" s="447">
        <v>8.0029999999999997E-3</v>
      </c>
      <c r="I34" s="447">
        <v>1.1013999999999999E-2</v>
      </c>
      <c r="J34" s="447">
        <v>8.5529999999999998E-3</v>
      </c>
      <c r="K34" s="447">
        <v>1.0015E-2</v>
      </c>
      <c r="L34" s="447">
        <v>9.4199999999999996E-3</v>
      </c>
      <c r="M34" s="447">
        <v>1.0442E-2</v>
      </c>
      <c r="N34" s="447">
        <v>1.1584000000000001E-2</v>
      </c>
      <c r="O34" s="447">
        <v>1.7279999999999999E-3</v>
      </c>
      <c r="P34" s="447">
        <v>9.6629999999999997E-3</v>
      </c>
      <c r="Q34" s="441">
        <v>1.1564E-2</v>
      </c>
      <c r="R34" s="441">
        <v>1.0576E-2</v>
      </c>
      <c r="S34" s="441">
        <v>5.1060000000000003E-3</v>
      </c>
      <c r="T34" s="441">
        <v>8.2349999999999993E-3</v>
      </c>
      <c r="U34" s="441">
        <v>1.221E-2</v>
      </c>
      <c r="V34" s="441">
        <v>1.4284E-2</v>
      </c>
      <c r="W34" s="441">
        <v>4.9319999999999998E-3</v>
      </c>
      <c r="X34" s="447">
        <v>1.4019999999999999E-2</v>
      </c>
      <c r="Y34" s="447">
        <v>1.6452999999999999E-2</v>
      </c>
      <c r="Z34" s="447">
        <v>1.3683000000000001E-2</v>
      </c>
      <c r="AA34" s="447">
        <v>4.2844E-2</v>
      </c>
      <c r="AB34" s="447">
        <v>1.5108999999999999E-2</v>
      </c>
      <c r="AC34" s="447">
        <v>3.6105999999999999E-2</v>
      </c>
      <c r="AD34" s="447">
        <v>5.5069E-2</v>
      </c>
      <c r="AE34" s="447">
        <v>7.1279999999999998E-3</v>
      </c>
      <c r="AF34" s="447">
        <v>1.7266E-2</v>
      </c>
      <c r="AG34" s="447">
        <v>1.1623049999999999</v>
      </c>
      <c r="AH34" s="447">
        <v>3.1203000000000002E-2</v>
      </c>
      <c r="AI34" s="447">
        <v>2.6745000000000001E-2</v>
      </c>
      <c r="AJ34" s="447">
        <v>1.538E-2</v>
      </c>
      <c r="AK34" s="447">
        <v>6.6139000000000003E-2</v>
      </c>
      <c r="AL34" s="447">
        <v>4.8520000000000001E-2</v>
      </c>
      <c r="AM34" s="447">
        <v>2.1703E-2</v>
      </c>
      <c r="AN34" s="447">
        <v>5.3429999999999997E-3</v>
      </c>
      <c r="AO34" s="447">
        <v>7.2984999999999994E-2</v>
      </c>
      <c r="AP34" s="449">
        <f t="shared" si="0"/>
        <v>1.8465819999999999</v>
      </c>
    </row>
    <row r="35" spans="2:105" ht="20.100000000000001" customHeight="1" x14ac:dyDescent="0.4">
      <c r="B35" s="11">
        <v>31</v>
      </c>
      <c r="C35" s="8" t="s">
        <v>29</v>
      </c>
      <c r="D35" s="447">
        <v>1.6479999999999999E-3</v>
      </c>
      <c r="E35" s="447">
        <v>4.5100000000000001E-4</v>
      </c>
      <c r="F35" s="447">
        <v>3.21E-4</v>
      </c>
      <c r="G35" s="447">
        <v>1.09E-3</v>
      </c>
      <c r="H35" s="447">
        <v>1.8699999999999999E-3</v>
      </c>
      <c r="I35" s="447">
        <v>2.983E-3</v>
      </c>
      <c r="J35" s="447">
        <v>2.0339999999999998E-3</v>
      </c>
      <c r="K35" s="447">
        <v>9.3599999999999998E-4</v>
      </c>
      <c r="L35" s="447">
        <v>1.0989999999999999E-3</v>
      </c>
      <c r="M35" s="447">
        <v>6.2200000000000005E-4</v>
      </c>
      <c r="N35" s="447">
        <v>7.7999999999999999E-4</v>
      </c>
      <c r="O35" s="447">
        <v>2.1000000000000001E-4</v>
      </c>
      <c r="P35" s="447">
        <v>8.2899999999999998E-4</v>
      </c>
      <c r="Q35" s="441">
        <v>6.78E-4</v>
      </c>
      <c r="R35" s="441">
        <v>2.3770000000000002E-3</v>
      </c>
      <c r="S35" s="441">
        <v>1.0690000000000001E-3</v>
      </c>
      <c r="T35" s="441">
        <v>8.4500000000000005E-4</v>
      </c>
      <c r="U35" s="441">
        <v>1.062E-3</v>
      </c>
      <c r="V35" s="441">
        <v>4.1399999999999998E-4</v>
      </c>
      <c r="W35" s="441">
        <v>3.1199999999999999E-4</v>
      </c>
      <c r="X35" s="447">
        <v>3.9370000000000004E-3</v>
      </c>
      <c r="Y35" s="447">
        <v>1.753E-3</v>
      </c>
      <c r="Z35" s="447">
        <v>8.4900000000000004E-4</v>
      </c>
      <c r="AA35" s="447">
        <v>2.4139999999999999E-3</v>
      </c>
      <c r="AB35" s="447">
        <v>3.8159999999999999E-3</v>
      </c>
      <c r="AC35" s="447">
        <v>1.668E-3</v>
      </c>
      <c r="AD35" s="447">
        <v>1.2539999999999999E-3</v>
      </c>
      <c r="AE35" s="447">
        <v>4.7100000000000001E-4</v>
      </c>
      <c r="AF35" s="447">
        <v>2.111E-3</v>
      </c>
      <c r="AG35" s="447">
        <v>1.2099999999999999E-3</v>
      </c>
      <c r="AH35" s="447">
        <v>1.0005189999999999</v>
      </c>
      <c r="AI35" s="447">
        <v>2.2200000000000002E-3</v>
      </c>
      <c r="AJ35" s="447">
        <v>1.026E-3</v>
      </c>
      <c r="AK35" s="447">
        <v>1.4319999999999999E-3</v>
      </c>
      <c r="AL35" s="447">
        <v>1.1440000000000001E-3</v>
      </c>
      <c r="AM35" s="447">
        <v>1.0189999999999999E-3</v>
      </c>
      <c r="AN35" s="447">
        <v>4.3100000000000001E-4</v>
      </c>
      <c r="AO35" s="447">
        <v>0.24704100000000001</v>
      </c>
      <c r="AP35" s="449">
        <f t="shared" si="0"/>
        <v>1.2959450000000003</v>
      </c>
    </row>
    <row r="36" spans="2:105" ht="20.100000000000001" customHeight="1" x14ac:dyDescent="0.4">
      <c r="B36" s="11">
        <v>32</v>
      </c>
      <c r="C36" s="8" t="s">
        <v>30</v>
      </c>
      <c r="D36" s="447">
        <v>1.13E-4</v>
      </c>
      <c r="E36" s="447">
        <v>1.2400000000000001E-4</v>
      </c>
      <c r="F36" s="447">
        <v>3.9899999999999999E-4</v>
      </c>
      <c r="G36" s="447">
        <v>1.9699999999999999E-4</v>
      </c>
      <c r="H36" s="447">
        <v>7.6299999999999998E-5</v>
      </c>
      <c r="I36" s="447">
        <v>2.4800000000000001E-4</v>
      </c>
      <c r="J36" s="447">
        <v>3.8000000000000002E-4</v>
      </c>
      <c r="K36" s="447">
        <v>9.1899999999999998E-5</v>
      </c>
      <c r="L36" s="447">
        <v>2.9E-4</v>
      </c>
      <c r="M36" s="447">
        <v>1.0900000000000001E-4</v>
      </c>
      <c r="N36" s="447">
        <v>4.0200000000000001E-4</v>
      </c>
      <c r="O36" s="447">
        <v>3.3000000000000003E-5</v>
      </c>
      <c r="P36" s="447">
        <v>1.55E-4</v>
      </c>
      <c r="Q36" s="441">
        <v>2.1599999999999999E-4</v>
      </c>
      <c r="R36" s="441">
        <v>4.0999999999999999E-4</v>
      </c>
      <c r="S36" s="441">
        <v>1.21E-4</v>
      </c>
      <c r="T36" s="441">
        <v>3.9899999999999999E-4</v>
      </c>
      <c r="U36" s="441">
        <v>3.7399999999999998E-4</v>
      </c>
      <c r="V36" s="441">
        <v>1.436E-3</v>
      </c>
      <c r="W36" s="441">
        <v>2.6800000000000001E-4</v>
      </c>
      <c r="X36" s="447">
        <v>2.6899999999999998E-4</v>
      </c>
      <c r="Y36" s="447">
        <v>2.8200000000000002E-4</v>
      </c>
      <c r="Z36" s="447">
        <v>5.8600000000000004E-4</v>
      </c>
      <c r="AA36" s="447">
        <v>3.6900000000000002E-4</v>
      </c>
      <c r="AB36" s="447">
        <v>2.7300000000000002E-4</v>
      </c>
      <c r="AC36" s="447">
        <v>3.9199999999999999E-4</v>
      </c>
      <c r="AD36" s="447">
        <v>4.66E-4</v>
      </c>
      <c r="AE36" s="447">
        <v>5.7500000000000002E-5</v>
      </c>
      <c r="AF36" s="447">
        <v>8.8999999999999995E-4</v>
      </c>
      <c r="AG36" s="447">
        <v>4.1570000000000001E-3</v>
      </c>
      <c r="AH36" s="447">
        <v>3.19E-4</v>
      </c>
      <c r="AI36" s="447">
        <v>1.000157</v>
      </c>
      <c r="AJ36" s="447">
        <v>1.9100000000000001E-4</v>
      </c>
      <c r="AK36" s="447">
        <v>3.0800000000000001E-4</v>
      </c>
      <c r="AL36" s="447">
        <v>6.5499999999999998E-4</v>
      </c>
      <c r="AM36" s="447">
        <v>5.5099999999999995E-4</v>
      </c>
      <c r="AN36" s="447">
        <v>9.6700000000000006E-5</v>
      </c>
      <c r="AO36" s="447">
        <v>5.2700000000000002E-4</v>
      </c>
      <c r="AP36" s="449">
        <f t="shared" si="0"/>
        <v>1.0163884000000001</v>
      </c>
    </row>
    <row r="37" spans="2:105" ht="20.100000000000001" customHeight="1" x14ac:dyDescent="0.4">
      <c r="B37" s="11">
        <v>33</v>
      </c>
      <c r="C37" s="8" t="s">
        <v>31</v>
      </c>
      <c r="D37" s="447">
        <v>3.86E-4</v>
      </c>
      <c r="E37" s="447">
        <v>2.1900000000000001E-4</v>
      </c>
      <c r="F37" s="447">
        <v>4.032E-3</v>
      </c>
      <c r="G37" s="447">
        <v>5.77E-5</v>
      </c>
      <c r="H37" s="447">
        <v>5.4599999999999999E-5</v>
      </c>
      <c r="I37" s="447">
        <v>2.0000000000000001E-4</v>
      </c>
      <c r="J37" s="447">
        <v>7.9200000000000001E-5</v>
      </c>
      <c r="K37" s="447">
        <v>3.9400000000000002E-5</v>
      </c>
      <c r="L37" s="447">
        <v>4.6600000000000001E-5</v>
      </c>
      <c r="M37" s="447">
        <v>7.0300000000000001E-5</v>
      </c>
      <c r="N37" s="447">
        <v>4.6600000000000001E-5</v>
      </c>
      <c r="O37" s="447">
        <v>1.9899999999999999E-5</v>
      </c>
      <c r="P37" s="447">
        <v>3.82E-5</v>
      </c>
      <c r="Q37" s="441">
        <v>1.1400000000000001E-4</v>
      </c>
      <c r="R37" s="441">
        <v>8.6600000000000004E-5</v>
      </c>
      <c r="S37" s="441">
        <v>3.18E-5</v>
      </c>
      <c r="T37" s="441">
        <v>3.7100000000000001E-5</v>
      </c>
      <c r="U37" s="441">
        <v>3.6900000000000002E-5</v>
      </c>
      <c r="V37" s="441">
        <v>3.3300000000000003E-5</v>
      </c>
      <c r="W37" s="441">
        <v>2.0800000000000001E-5</v>
      </c>
      <c r="X37" s="447">
        <v>8.5099999999999995E-5</v>
      </c>
      <c r="Y37" s="447">
        <v>6.8700000000000003E-5</v>
      </c>
      <c r="Z37" s="447">
        <v>6.8399999999999996E-5</v>
      </c>
      <c r="AA37" s="447">
        <v>4.3600000000000003E-4</v>
      </c>
      <c r="AB37" s="447">
        <v>9.9699999999999998E-5</v>
      </c>
      <c r="AC37" s="447">
        <v>1.0900000000000001E-4</v>
      </c>
      <c r="AD37" s="447">
        <v>2.4000000000000001E-4</v>
      </c>
      <c r="AE37" s="447">
        <v>3.04E-5</v>
      </c>
      <c r="AF37" s="447">
        <v>1.0070000000000001E-3</v>
      </c>
      <c r="AG37" s="447">
        <v>8.4800000000000001E-4</v>
      </c>
      <c r="AH37" s="447">
        <v>8.8800000000000004E-5</v>
      </c>
      <c r="AI37" s="447">
        <v>8.7499999999999999E-5</v>
      </c>
      <c r="AJ37" s="447">
        <v>1.0161800000000001</v>
      </c>
      <c r="AK37" s="447">
        <v>1.1E-4</v>
      </c>
      <c r="AL37" s="447">
        <v>1.02E-4</v>
      </c>
      <c r="AM37" s="447">
        <v>1.44E-4</v>
      </c>
      <c r="AN37" s="447">
        <v>4.8000000000000001E-5</v>
      </c>
      <c r="AO37" s="447">
        <v>2.562E-3</v>
      </c>
      <c r="AP37" s="449">
        <f t="shared" si="0"/>
        <v>1.0279646</v>
      </c>
    </row>
    <row r="38" spans="2:105" ht="20.100000000000001" customHeight="1" x14ac:dyDescent="0.4">
      <c r="B38" s="11">
        <v>34</v>
      </c>
      <c r="C38" s="8" t="s">
        <v>32</v>
      </c>
      <c r="D38" s="447">
        <v>3.5E-4</v>
      </c>
      <c r="E38" s="447">
        <v>3.4200000000000002E-4</v>
      </c>
      <c r="F38" s="447">
        <v>1.2080000000000001E-3</v>
      </c>
      <c r="G38" s="447">
        <v>2.7900000000000001E-4</v>
      </c>
      <c r="H38" s="447">
        <v>7.8589999999999997E-3</v>
      </c>
      <c r="I38" s="447">
        <v>2.7659999999999998E-3</v>
      </c>
      <c r="J38" s="447">
        <v>1.263E-3</v>
      </c>
      <c r="K38" s="447">
        <v>1.1800000000000001E-3</v>
      </c>
      <c r="L38" s="447">
        <v>1.33E-3</v>
      </c>
      <c r="M38" s="447">
        <v>9.0899999999999998E-4</v>
      </c>
      <c r="N38" s="447">
        <v>1.601E-3</v>
      </c>
      <c r="O38" s="447">
        <v>2.7999999999999998E-4</v>
      </c>
      <c r="P38" s="447">
        <v>1.2539999999999999E-3</v>
      </c>
      <c r="Q38" s="441">
        <v>1.523E-3</v>
      </c>
      <c r="R38" s="441">
        <v>1.758E-3</v>
      </c>
      <c r="S38" s="441">
        <v>7.5799999999999999E-4</v>
      </c>
      <c r="T38" s="441">
        <v>8.9899999999999995E-4</v>
      </c>
      <c r="U38" s="441">
        <v>2.0660000000000001E-3</v>
      </c>
      <c r="V38" s="441">
        <v>9.77E-4</v>
      </c>
      <c r="W38" s="441">
        <v>3.4400000000000001E-4</v>
      </c>
      <c r="X38" s="447">
        <v>1.572E-3</v>
      </c>
      <c r="Y38" s="447">
        <v>1.6440000000000001E-3</v>
      </c>
      <c r="Z38" s="447">
        <v>1.89E-3</v>
      </c>
      <c r="AA38" s="447">
        <v>1.1323E-2</v>
      </c>
      <c r="AB38" s="447">
        <v>2.4919999999999999E-3</v>
      </c>
      <c r="AC38" s="447">
        <v>9.8799999999999995E-4</v>
      </c>
      <c r="AD38" s="447">
        <v>3.3660000000000001E-3</v>
      </c>
      <c r="AE38" s="447">
        <v>5.7499999999999999E-4</v>
      </c>
      <c r="AF38" s="447">
        <v>1.763E-3</v>
      </c>
      <c r="AG38" s="447">
        <v>2.1749999999999999E-3</v>
      </c>
      <c r="AH38" s="447">
        <v>4.7399999999999997E-4</v>
      </c>
      <c r="AI38" s="447">
        <v>2.1050000000000001E-3</v>
      </c>
      <c r="AJ38" s="447">
        <v>1.302E-3</v>
      </c>
      <c r="AK38" s="447">
        <v>1.000502</v>
      </c>
      <c r="AL38" s="447">
        <v>2.4510000000000001E-3</v>
      </c>
      <c r="AM38" s="447">
        <v>2.8400000000000001E-3</v>
      </c>
      <c r="AN38" s="447">
        <v>2.8800000000000001E-4</v>
      </c>
      <c r="AO38" s="447">
        <v>5.1749999999999999E-3</v>
      </c>
      <c r="AP38" s="449">
        <f t="shared" si="0"/>
        <v>1.071871</v>
      </c>
    </row>
    <row r="39" spans="2:105" ht="20.100000000000001" customHeight="1" x14ac:dyDescent="0.4">
      <c r="B39" s="11">
        <v>35</v>
      </c>
      <c r="C39" s="8" t="s">
        <v>33</v>
      </c>
      <c r="D39" s="447">
        <v>4.7764000000000001E-2</v>
      </c>
      <c r="E39" s="447">
        <v>2.9491E-2</v>
      </c>
      <c r="F39" s="447">
        <v>5.7567E-2</v>
      </c>
      <c r="G39" s="447">
        <v>3.6579E-2</v>
      </c>
      <c r="H39" s="447">
        <v>2.2983E-2</v>
      </c>
      <c r="I39" s="447">
        <v>6.5186999999999995E-2</v>
      </c>
      <c r="J39" s="447">
        <v>4.3236999999999998E-2</v>
      </c>
      <c r="K39" s="447">
        <v>5.9878000000000001E-2</v>
      </c>
      <c r="L39" s="447">
        <v>3.1300000000000001E-2</v>
      </c>
      <c r="M39" s="447">
        <v>5.2412E-2</v>
      </c>
      <c r="N39" s="447">
        <v>4.2377999999999999E-2</v>
      </c>
      <c r="O39" s="447">
        <v>9.5029999999999993E-3</v>
      </c>
      <c r="P39" s="447">
        <v>4.7150999999999998E-2</v>
      </c>
      <c r="Q39" s="441">
        <v>5.5937000000000001E-2</v>
      </c>
      <c r="R39" s="441">
        <v>7.0291000000000006E-2</v>
      </c>
      <c r="S39" s="441">
        <v>2.0334000000000001E-2</v>
      </c>
      <c r="T39" s="441">
        <v>3.6144999999999997E-2</v>
      </c>
      <c r="U39" s="441">
        <v>4.5654E-2</v>
      </c>
      <c r="V39" s="441">
        <v>4.9133000000000003E-2</v>
      </c>
      <c r="W39" s="441">
        <v>3.2419999999999997E-2</v>
      </c>
      <c r="X39" s="447">
        <v>8.2050999999999999E-2</v>
      </c>
      <c r="Y39" s="447">
        <v>0.14746000000000001</v>
      </c>
      <c r="Z39" s="447">
        <v>6.8901000000000004E-2</v>
      </c>
      <c r="AA39" s="447">
        <v>0.15405199999999999</v>
      </c>
      <c r="AB39" s="447">
        <v>7.5897999999999993E-2</v>
      </c>
      <c r="AC39" s="447">
        <v>9.8677000000000001E-2</v>
      </c>
      <c r="AD39" s="447">
        <v>0.13314500000000001</v>
      </c>
      <c r="AE39" s="447">
        <v>3.5304000000000002E-2</v>
      </c>
      <c r="AF39" s="447">
        <v>0.14458799999999999</v>
      </c>
      <c r="AG39" s="447">
        <v>0.18043999999999999</v>
      </c>
      <c r="AH39" s="447">
        <v>0.10575900000000001</v>
      </c>
      <c r="AI39" s="447">
        <v>8.1793000000000005E-2</v>
      </c>
      <c r="AJ39" s="447">
        <v>5.8277000000000002E-2</v>
      </c>
      <c r="AK39" s="447">
        <v>0.102937</v>
      </c>
      <c r="AL39" s="447">
        <v>1.150164</v>
      </c>
      <c r="AM39" s="447">
        <v>5.3408999999999998E-2</v>
      </c>
      <c r="AN39" s="447">
        <v>1.8502000000000001E-2</v>
      </c>
      <c r="AO39" s="447">
        <v>8.7845999999999994E-2</v>
      </c>
      <c r="AP39" s="449">
        <f t="shared" si="0"/>
        <v>3.6345469999999991</v>
      </c>
    </row>
    <row r="40" spans="2:105" ht="20.100000000000001" customHeight="1" x14ac:dyDescent="0.4">
      <c r="B40" s="11">
        <v>36</v>
      </c>
      <c r="C40" s="8" t="s">
        <v>34</v>
      </c>
      <c r="D40" s="447">
        <v>2.7900000000000001E-4</v>
      </c>
      <c r="E40" s="447">
        <v>2.23E-4</v>
      </c>
      <c r="F40" s="447">
        <v>1.2899999999999999E-3</v>
      </c>
      <c r="G40" s="447">
        <v>2.5700000000000001E-4</v>
      </c>
      <c r="H40" s="447">
        <v>1.0349999999999999E-3</v>
      </c>
      <c r="I40" s="447">
        <v>4.0000000000000002E-4</v>
      </c>
      <c r="J40" s="447">
        <v>3.59E-4</v>
      </c>
      <c r="K40" s="447">
        <v>3.8000000000000002E-4</v>
      </c>
      <c r="L40" s="447">
        <v>2.5999999999999998E-4</v>
      </c>
      <c r="M40" s="447">
        <v>3.6000000000000002E-4</v>
      </c>
      <c r="N40" s="447">
        <v>2.4699999999999999E-4</v>
      </c>
      <c r="O40" s="447">
        <v>6.2199999999999994E-5</v>
      </c>
      <c r="P40" s="447">
        <v>2.8699999999999998E-4</v>
      </c>
      <c r="Q40" s="441">
        <v>6.6399999999999999E-4</v>
      </c>
      <c r="R40" s="441">
        <v>2.9599999999999998E-4</v>
      </c>
      <c r="S40" s="441">
        <v>1.6000000000000001E-4</v>
      </c>
      <c r="T40" s="441">
        <v>2.4499999999999999E-4</v>
      </c>
      <c r="U40" s="441">
        <v>2.8600000000000001E-4</v>
      </c>
      <c r="V40" s="441">
        <v>4.0000000000000002E-4</v>
      </c>
      <c r="W40" s="441">
        <v>1.9900000000000001E-4</v>
      </c>
      <c r="X40" s="447">
        <v>4.8200000000000001E-4</v>
      </c>
      <c r="Y40" s="447">
        <v>7.7200000000000001E-4</v>
      </c>
      <c r="Z40" s="447">
        <v>3.3599999999999998E-4</v>
      </c>
      <c r="AA40" s="447">
        <v>9.77E-4</v>
      </c>
      <c r="AB40" s="447">
        <v>3.7100000000000002E-4</v>
      </c>
      <c r="AC40" s="447">
        <v>1.323E-3</v>
      </c>
      <c r="AD40" s="447">
        <v>9.9200000000000004E-4</v>
      </c>
      <c r="AE40" s="447">
        <v>5.9500000000000004E-4</v>
      </c>
      <c r="AF40" s="447">
        <v>8.4900000000000004E-4</v>
      </c>
      <c r="AG40" s="447">
        <v>1.3192000000000001E-2</v>
      </c>
      <c r="AH40" s="447">
        <v>9.4799999999999995E-4</v>
      </c>
      <c r="AI40" s="447">
        <v>2.882E-3</v>
      </c>
      <c r="AJ40" s="447">
        <v>1.0791E-2</v>
      </c>
      <c r="AK40" s="447">
        <v>3.2339999999999999E-3</v>
      </c>
      <c r="AL40" s="447">
        <v>1.867E-3</v>
      </c>
      <c r="AM40" s="447">
        <v>1.0137799999999999</v>
      </c>
      <c r="AN40" s="447">
        <v>1.9900000000000001E-4</v>
      </c>
      <c r="AO40" s="447">
        <v>2.6029999999999998E-3</v>
      </c>
      <c r="AP40" s="449">
        <f t="shared" si="0"/>
        <v>1.0638821999999999</v>
      </c>
    </row>
    <row r="41" spans="2:105" ht="20.100000000000001" customHeight="1" x14ac:dyDescent="0.4">
      <c r="B41" s="11">
        <v>37</v>
      </c>
      <c r="C41" s="8" t="s">
        <v>851</v>
      </c>
      <c r="D41" s="447">
        <v>6.2299999999999996E-4</v>
      </c>
      <c r="E41" s="447">
        <v>1.255E-3</v>
      </c>
      <c r="F41" s="447">
        <v>2.6250000000000002E-3</v>
      </c>
      <c r="G41" s="447">
        <v>2.2980000000000001E-3</v>
      </c>
      <c r="H41" s="447">
        <v>1.4239999999999999E-3</v>
      </c>
      <c r="I41" s="447">
        <v>1.2359999999999999E-3</v>
      </c>
      <c r="J41" s="447">
        <v>1.018E-3</v>
      </c>
      <c r="K41" s="447">
        <v>1.5900000000000001E-3</v>
      </c>
      <c r="L41" s="447">
        <v>1.098E-3</v>
      </c>
      <c r="M41" s="447">
        <v>1.242E-3</v>
      </c>
      <c r="N41" s="447">
        <v>8.0199999999999998E-4</v>
      </c>
      <c r="O41" s="447">
        <v>1.17E-4</v>
      </c>
      <c r="P41" s="447">
        <v>4.3199999999999998E-4</v>
      </c>
      <c r="Q41" s="441">
        <v>1.2520000000000001E-3</v>
      </c>
      <c r="R41" s="441">
        <v>1.2210000000000001E-3</v>
      </c>
      <c r="S41" s="441">
        <v>3.9899999999999999E-4</v>
      </c>
      <c r="T41" s="441">
        <v>5.9500000000000004E-4</v>
      </c>
      <c r="U41" s="441">
        <v>1.083E-3</v>
      </c>
      <c r="V41" s="441">
        <v>1.042E-3</v>
      </c>
      <c r="W41" s="441">
        <v>4.5800000000000002E-4</v>
      </c>
      <c r="X41" s="447">
        <v>8.4800000000000001E-4</v>
      </c>
      <c r="Y41" s="447">
        <v>1.8489999999999999E-3</v>
      </c>
      <c r="Z41" s="447">
        <v>3.48E-4</v>
      </c>
      <c r="AA41" s="447">
        <v>1.431E-3</v>
      </c>
      <c r="AB41" s="447">
        <v>3.5019999999999999E-3</v>
      </c>
      <c r="AC41" s="447">
        <v>2.3530000000000001E-3</v>
      </c>
      <c r="AD41" s="447">
        <v>4.0140000000000002E-3</v>
      </c>
      <c r="AE41" s="447">
        <v>5.8799999999999998E-4</v>
      </c>
      <c r="AF41" s="447">
        <v>2.1059999999999998E-3</v>
      </c>
      <c r="AG41" s="447">
        <v>2.7100000000000002E-3</v>
      </c>
      <c r="AH41" s="447">
        <v>3.104E-3</v>
      </c>
      <c r="AI41" s="447">
        <v>3.8249999999999998E-3</v>
      </c>
      <c r="AJ41" s="447">
        <v>2.5219999999999999E-3</v>
      </c>
      <c r="AK41" s="447">
        <v>5.6369999999999996E-3</v>
      </c>
      <c r="AL41" s="447">
        <v>1.8159999999999999E-3</v>
      </c>
      <c r="AM41" s="447">
        <v>2.1050000000000001E-3</v>
      </c>
      <c r="AN41" s="447">
        <v>1.000413</v>
      </c>
      <c r="AO41" s="447">
        <v>1.2600000000000001E-3</v>
      </c>
      <c r="AP41" s="449">
        <f t="shared" si="0"/>
        <v>1.062241</v>
      </c>
    </row>
    <row r="42" spans="2:105" ht="20.100000000000001" customHeight="1" x14ac:dyDescent="0.4">
      <c r="B42" s="11">
        <v>38</v>
      </c>
      <c r="C42" s="8" t="s">
        <v>852</v>
      </c>
      <c r="D42" s="447">
        <v>6.6839999999999998E-3</v>
      </c>
      <c r="E42" s="447">
        <v>1.828E-3</v>
      </c>
      <c r="F42" s="447">
        <v>1.3010000000000001E-3</v>
      </c>
      <c r="G42" s="447">
        <v>4.4190000000000002E-3</v>
      </c>
      <c r="H42" s="447">
        <v>7.5820000000000002E-3</v>
      </c>
      <c r="I42" s="447">
        <v>1.2097999999999999E-2</v>
      </c>
      <c r="J42" s="447">
        <v>8.2480000000000001E-3</v>
      </c>
      <c r="K42" s="447">
        <v>3.797E-3</v>
      </c>
      <c r="L42" s="447">
        <v>4.4559999999999999E-3</v>
      </c>
      <c r="M42" s="447">
        <v>2.5240000000000002E-3</v>
      </c>
      <c r="N42" s="447">
        <v>3.1640000000000001E-3</v>
      </c>
      <c r="O42" s="447">
        <v>8.4999999999999995E-4</v>
      </c>
      <c r="P42" s="447">
        <v>3.362E-3</v>
      </c>
      <c r="Q42" s="441">
        <v>2.748E-3</v>
      </c>
      <c r="R42" s="441">
        <v>9.6399999999999993E-3</v>
      </c>
      <c r="S42" s="441">
        <v>4.3350000000000003E-3</v>
      </c>
      <c r="T42" s="441">
        <v>3.4280000000000001E-3</v>
      </c>
      <c r="U42" s="441">
        <v>4.3059999999999999E-3</v>
      </c>
      <c r="V42" s="441">
        <v>1.6789999999999999E-3</v>
      </c>
      <c r="W42" s="441">
        <v>1.263E-3</v>
      </c>
      <c r="X42" s="447">
        <v>1.5963999999999999E-2</v>
      </c>
      <c r="Y42" s="447">
        <v>7.11E-3</v>
      </c>
      <c r="Z42" s="447">
        <v>3.4420000000000002E-3</v>
      </c>
      <c r="AA42" s="447">
        <v>9.7900000000000001E-3</v>
      </c>
      <c r="AB42" s="447">
        <v>1.5473000000000001E-2</v>
      </c>
      <c r="AC42" s="447">
        <v>6.7629999999999999E-3</v>
      </c>
      <c r="AD42" s="447">
        <v>5.0860000000000002E-3</v>
      </c>
      <c r="AE42" s="447">
        <v>1.91E-3</v>
      </c>
      <c r="AF42" s="447">
        <v>8.5609999999999992E-3</v>
      </c>
      <c r="AG42" s="447">
        <v>4.9049999999999996E-3</v>
      </c>
      <c r="AH42" s="447">
        <v>2.1050000000000001E-3</v>
      </c>
      <c r="AI42" s="447">
        <v>9.0030000000000006E-3</v>
      </c>
      <c r="AJ42" s="447">
        <v>4.1609999999999998E-3</v>
      </c>
      <c r="AK42" s="447">
        <v>5.8069999999999997E-3</v>
      </c>
      <c r="AL42" s="447">
        <v>4.6389999999999999E-3</v>
      </c>
      <c r="AM42" s="447">
        <v>4.13E-3</v>
      </c>
      <c r="AN42" s="447">
        <v>1.75E-3</v>
      </c>
      <c r="AO42" s="447">
        <v>1.0017959999999999</v>
      </c>
      <c r="AP42" s="449">
        <f t="shared" si="0"/>
        <v>1.2001069999999998</v>
      </c>
    </row>
    <row r="43" spans="2:105" ht="20.100000000000001" customHeight="1" x14ac:dyDescent="0.4">
      <c r="B43" s="823" t="s">
        <v>929</v>
      </c>
      <c r="C43" s="824"/>
      <c r="D43" s="450">
        <f>SUM(D5:D42)</f>
        <v>1.2862637000000001</v>
      </c>
      <c r="E43" s="450">
        <f t="shared" ref="E43:AO43" si="2">SUM(E5:E42)</f>
        <v>1.4272354999999999</v>
      </c>
      <c r="F43" s="450">
        <f t="shared" si="2"/>
        <v>1.2341859000000002</v>
      </c>
      <c r="G43" s="450">
        <f t="shared" si="2"/>
        <v>1.2581679999999993</v>
      </c>
      <c r="H43" s="450">
        <f t="shared" si="2"/>
        <v>1.1783725999999997</v>
      </c>
      <c r="I43" s="450">
        <f t="shared" si="2"/>
        <v>1.3813452399999999</v>
      </c>
      <c r="J43" s="450">
        <f t="shared" si="2"/>
        <v>1.3359989000000003</v>
      </c>
      <c r="K43" s="450">
        <f t="shared" si="2"/>
        <v>1.20616894</v>
      </c>
      <c r="L43" s="450">
        <f t="shared" si="2"/>
        <v>1.2454202999999997</v>
      </c>
      <c r="M43" s="450">
        <f t="shared" si="2"/>
        <v>1.2085840699999999</v>
      </c>
      <c r="N43" s="450">
        <f t="shared" si="2"/>
        <v>1.1998423999999996</v>
      </c>
      <c r="O43" s="450">
        <f t="shared" si="2"/>
        <v>1.0860085820000001</v>
      </c>
      <c r="P43" s="450">
        <f t="shared" si="2"/>
        <v>1.2001260599999999</v>
      </c>
      <c r="Q43" s="444">
        <f t="shared" ref="Q43:W43" si="3">SUM(Q5:Q42)</f>
        <v>1.2961752999999996</v>
      </c>
      <c r="R43" s="444">
        <f t="shared" si="3"/>
        <v>1.2913822799999997</v>
      </c>
      <c r="S43" s="444">
        <f t="shared" si="3"/>
        <v>1.1550948619999999</v>
      </c>
      <c r="T43" s="444">
        <f t="shared" si="3"/>
        <v>1.1716353199999998</v>
      </c>
      <c r="U43" s="444">
        <f t="shared" si="3"/>
        <v>1.2058184270000001</v>
      </c>
      <c r="V43" s="444">
        <f t="shared" si="3"/>
        <v>1.1931804099999999</v>
      </c>
      <c r="W43" s="444">
        <f t="shared" si="3"/>
        <v>1.167399155</v>
      </c>
      <c r="X43" s="450">
        <f t="shared" si="2"/>
        <v>1.2755252100000001</v>
      </c>
      <c r="Y43" s="450">
        <f t="shared" si="2"/>
        <v>1.3161015499999995</v>
      </c>
      <c r="Z43" s="450">
        <f t="shared" si="2"/>
        <v>1.255532648</v>
      </c>
      <c r="AA43" s="450">
        <f t="shared" si="2"/>
        <v>1.47437062</v>
      </c>
      <c r="AB43" s="450">
        <f t="shared" si="2"/>
        <v>1.27866491</v>
      </c>
      <c r="AC43" s="450">
        <f t="shared" si="2"/>
        <v>1.2742980999999998</v>
      </c>
      <c r="AD43" s="450">
        <f t="shared" si="2"/>
        <v>1.3195949600000001</v>
      </c>
      <c r="AE43" s="450">
        <f t="shared" si="2"/>
        <v>1.1572814180000002</v>
      </c>
      <c r="AF43" s="450">
        <f t="shared" si="2"/>
        <v>1.3491926700000001</v>
      </c>
      <c r="AG43" s="450">
        <f t="shared" si="2"/>
        <v>1.4747272999999999</v>
      </c>
      <c r="AH43" s="450">
        <f t="shared" si="2"/>
        <v>1.25684555</v>
      </c>
      <c r="AI43" s="450">
        <f t="shared" si="2"/>
        <v>1.2250116000000002</v>
      </c>
      <c r="AJ43" s="450">
        <f t="shared" si="2"/>
        <v>1.2218988</v>
      </c>
      <c r="AK43" s="450">
        <f t="shared" si="2"/>
        <v>1.3201637999999998</v>
      </c>
      <c r="AL43" s="450">
        <f t="shared" si="2"/>
        <v>1.2935606900000001</v>
      </c>
      <c r="AM43" s="450">
        <f t="shared" si="2"/>
        <v>1.3108112999999999</v>
      </c>
      <c r="AN43" s="450">
        <f t="shared" si="2"/>
        <v>1.2890627499999998</v>
      </c>
      <c r="AO43" s="450">
        <f t="shared" si="2"/>
        <v>1.59602859</v>
      </c>
      <c r="AP43" s="451">
        <f>AVERAGE(AP5:AP42,D43:AO43)</f>
        <v>1.2741336424210523</v>
      </c>
    </row>
    <row r="44" spans="2:105" ht="20.100000000000001" customHeight="1" x14ac:dyDescent="0.4">
      <c r="AP44" s="2" t="s">
        <v>1299</v>
      </c>
    </row>
    <row r="45" spans="2:105" ht="20.100000000000001" customHeight="1" x14ac:dyDescent="0.4">
      <c r="B45" s="2"/>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2"/>
      <c r="BK45" s="2"/>
      <c r="BL45" s="2"/>
      <c r="BM45" s="2"/>
      <c r="BN45" s="2"/>
      <c r="BO45" s="2"/>
      <c r="BP45" s="2"/>
      <c r="BQ45" s="2"/>
      <c r="BR45" s="2"/>
      <c r="BS45" s="2"/>
      <c r="BT45" s="2"/>
      <c r="BU45" s="2"/>
      <c r="BV45" s="2"/>
      <c r="BW45" s="2"/>
      <c r="BX45" s="2"/>
      <c r="BY45" s="2"/>
      <c r="BZ45" s="2"/>
      <c r="CA45" s="2"/>
      <c r="CB45" s="2"/>
      <c r="CC45" s="2"/>
      <c r="CD45" s="2"/>
      <c r="CE45" s="2"/>
      <c r="CF45" s="2"/>
      <c r="CG45" s="2"/>
      <c r="CH45" s="2"/>
      <c r="CI45" s="2"/>
      <c r="CJ45" s="2"/>
      <c r="CK45" s="2"/>
      <c r="CL45" s="2"/>
      <c r="CM45" s="2"/>
      <c r="CN45" s="2"/>
      <c r="CO45" s="2"/>
      <c r="CP45" s="2"/>
      <c r="CQ45" s="2"/>
      <c r="CR45" s="2"/>
      <c r="CS45" s="2"/>
      <c r="CT45" s="2"/>
      <c r="CU45" s="2"/>
      <c r="CV45" s="2"/>
      <c r="CW45" s="2"/>
      <c r="CX45" s="2"/>
      <c r="CY45" s="2"/>
      <c r="CZ45" s="2"/>
      <c r="DA45" s="2"/>
    </row>
    <row r="46" spans="2:105" ht="20.100000000000001" customHeight="1" x14ac:dyDescent="0.4">
      <c r="B46" s="815" t="s">
        <v>957</v>
      </c>
      <c r="C46" s="816"/>
      <c r="D46" s="6">
        <v>1</v>
      </c>
      <c r="E46" s="6">
        <v>2</v>
      </c>
      <c r="F46" s="6">
        <v>3</v>
      </c>
      <c r="G46" s="6">
        <v>4</v>
      </c>
      <c r="H46" s="6">
        <v>5</v>
      </c>
      <c r="I46" s="6">
        <v>6</v>
      </c>
      <c r="J46" s="6">
        <v>7</v>
      </c>
      <c r="K46" s="6">
        <v>8</v>
      </c>
      <c r="L46" s="6">
        <v>9</v>
      </c>
      <c r="M46" s="6">
        <v>10</v>
      </c>
      <c r="N46" s="6">
        <v>11</v>
      </c>
      <c r="O46" s="6">
        <v>12</v>
      </c>
      <c r="P46" s="6">
        <v>13</v>
      </c>
      <c r="Q46" s="6">
        <v>14</v>
      </c>
      <c r="R46" s="6">
        <v>15</v>
      </c>
      <c r="S46" s="6">
        <v>16</v>
      </c>
      <c r="T46" s="6">
        <v>17</v>
      </c>
      <c r="U46" s="6">
        <v>18</v>
      </c>
      <c r="V46" s="6">
        <v>19</v>
      </c>
      <c r="W46" s="6">
        <v>20</v>
      </c>
      <c r="X46" s="6">
        <v>21</v>
      </c>
      <c r="Y46" s="6">
        <v>22</v>
      </c>
      <c r="Z46" s="6">
        <v>23</v>
      </c>
      <c r="AA46" s="6">
        <v>24</v>
      </c>
      <c r="AB46" s="6">
        <v>25</v>
      </c>
      <c r="AC46" s="6">
        <v>26</v>
      </c>
      <c r="AD46" s="6">
        <v>27</v>
      </c>
      <c r="AE46" s="6">
        <v>28</v>
      </c>
      <c r="AF46" s="6">
        <v>29</v>
      </c>
      <c r="AG46" s="6">
        <v>30</v>
      </c>
      <c r="AH46" s="6">
        <v>31</v>
      </c>
      <c r="AI46" s="6">
        <v>32</v>
      </c>
      <c r="AJ46" s="6">
        <v>33</v>
      </c>
      <c r="AK46" s="6">
        <v>34</v>
      </c>
      <c r="AL46" s="6">
        <v>35</v>
      </c>
      <c r="AM46" s="6">
        <v>36</v>
      </c>
      <c r="AN46" s="6">
        <v>37</v>
      </c>
      <c r="AO46" s="6">
        <v>38</v>
      </c>
      <c r="AP46" s="6">
        <v>39</v>
      </c>
      <c r="AQ46" s="6">
        <v>40</v>
      </c>
      <c r="AR46" s="6">
        <v>41</v>
      </c>
      <c r="AS46" s="6">
        <v>42</v>
      </c>
      <c r="AT46" s="6">
        <v>43</v>
      </c>
      <c r="AU46" s="6">
        <v>44</v>
      </c>
      <c r="AV46" s="6">
        <v>45</v>
      </c>
      <c r="AW46" s="6">
        <v>46</v>
      </c>
      <c r="AX46" s="6">
        <v>47</v>
      </c>
      <c r="AY46" s="6">
        <v>48</v>
      </c>
      <c r="AZ46" s="6">
        <v>49</v>
      </c>
      <c r="BA46" s="6">
        <v>50</v>
      </c>
      <c r="BB46" s="6">
        <v>51</v>
      </c>
      <c r="BC46" s="6">
        <v>52</v>
      </c>
      <c r="BD46" s="6">
        <v>53</v>
      </c>
      <c r="BE46" s="6">
        <v>54</v>
      </c>
      <c r="BF46" s="6">
        <v>55</v>
      </c>
      <c r="BG46" s="6">
        <v>56</v>
      </c>
      <c r="BH46" s="6">
        <v>57</v>
      </c>
      <c r="BI46" s="6">
        <v>58</v>
      </c>
      <c r="BJ46" s="6">
        <v>59</v>
      </c>
      <c r="BK46" s="6">
        <v>60</v>
      </c>
      <c r="BL46" s="6">
        <v>61</v>
      </c>
      <c r="BM46" s="6">
        <v>62</v>
      </c>
      <c r="BN46" s="6">
        <v>63</v>
      </c>
      <c r="BO46" s="6">
        <v>64</v>
      </c>
      <c r="BP46" s="6">
        <v>65</v>
      </c>
      <c r="BQ46" s="6">
        <v>66</v>
      </c>
      <c r="BR46" s="6">
        <v>67</v>
      </c>
      <c r="BS46" s="6">
        <v>68</v>
      </c>
      <c r="BT46" s="6">
        <v>69</v>
      </c>
      <c r="BU46" s="6">
        <v>70</v>
      </c>
      <c r="BV46" s="6">
        <v>71</v>
      </c>
      <c r="BW46" s="6">
        <v>72</v>
      </c>
      <c r="BX46" s="6">
        <v>73</v>
      </c>
      <c r="BY46" s="6">
        <v>74</v>
      </c>
      <c r="BZ46" s="6">
        <v>75</v>
      </c>
      <c r="CA46" s="6">
        <v>76</v>
      </c>
      <c r="CB46" s="6">
        <v>77</v>
      </c>
      <c r="CC46" s="6">
        <v>78</v>
      </c>
      <c r="CD46" s="6">
        <v>79</v>
      </c>
      <c r="CE46" s="6">
        <v>80</v>
      </c>
      <c r="CF46" s="6">
        <v>81</v>
      </c>
      <c r="CG46" s="6">
        <v>82</v>
      </c>
      <c r="CH46" s="6">
        <v>83</v>
      </c>
      <c r="CI46" s="6">
        <v>84</v>
      </c>
      <c r="CJ46" s="6">
        <v>85</v>
      </c>
      <c r="CK46" s="6">
        <v>86</v>
      </c>
      <c r="CL46" s="6">
        <v>87</v>
      </c>
      <c r="CM46" s="6">
        <v>88</v>
      </c>
      <c r="CN46" s="6">
        <v>89</v>
      </c>
      <c r="CO46" s="6">
        <v>90</v>
      </c>
      <c r="CP46" s="6">
        <v>91</v>
      </c>
      <c r="CQ46" s="6">
        <v>92</v>
      </c>
      <c r="CR46" s="6">
        <v>93</v>
      </c>
      <c r="CS46" s="6">
        <v>94</v>
      </c>
      <c r="CT46" s="6">
        <v>95</v>
      </c>
      <c r="CU46" s="6">
        <v>96</v>
      </c>
      <c r="CV46" s="6">
        <v>97</v>
      </c>
      <c r="CW46" s="6">
        <v>98</v>
      </c>
      <c r="CX46" s="6">
        <v>99</v>
      </c>
      <c r="CY46" s="6">
        <v>100</v>
      </c>
      <c r="CZ46" s="6">
        <v>101</v>
      </c>
      <c r="DA46" s="821" t="s">
        <v>928</v>
      </c>
    </row>
    <row r="47" spans="2:105" ht="40.5" x14ac:dyDescent="0.4">
      <c r="B47" s="817"/>
      <c r="C47" s="818"/>
      <c r="D47" s="216" t="s">
        <v>868</v>
      </c>
      <c r="E47" s="216" t="s">
        <v>869</v>
      </c>
      <c r="F47" s="216" t="s">
        <v>1</v>
      </c>
      <c r="G47" s="216" t="s">
        <v>1250</v>
      </c>
      <c r="H47" s="216" t="s">
        <v>3</v>
      </c>
      <c r="I47" s="216" t="s">
        <v>4</v>
      </c>
      <c r="J47" s="216" t="s">
        <v>1263</v>
      </c>
      <c r="K47" s="216" t="s">
        <v>1264</v>
      </c>
      <c r="L47" s="216" t="s">
        <v>871</v>
      </c>
      <c r="M47" s="216" t="s">
        <v>1265</v>
      </c>
      <c r="N47" s="216" t="s">
        <v>873</v>
      </c>
      <c r="O47" s="216" t="s">
        <v>1266</v>
      </c>
      <c r="P47" s="216" t="s">
        <v>875</v>
      </c>
      <c r="Q47" s="216" t="s">
        <v>876</v>
      </c>
      <c r="R47" s="216" t="s">
        <v>106</v>
      </c>
      <c r="S47" s="216" t="s">
        <v>7</v>
      </c>
      <c r="T47" s="216" t="s">
        <v>1267</v>
      </c>
      <c r="U47" s="216" t="s">
        <v>1268</v>
      </c>
      <c r="V47" s="216" t="s">
        <v>1269</v>
      </c>
      <c r="W47" s="216" t="s">
        <v>880</v>
      </c>
      <c r="X47" s="216" t="s">
        <v>1252</v>
      </c>
      <c r="Y47" s="216" t="s">
        <v>881</v>
      </c>
      <c r="Z47" s="216" t="s">
        <v>1270</v>
      </c>
      <c r="AA47" s="216" t="s">
        <v>168</v>
      </c>
      <c r="AB47" s="216" t="s">
        <v>883</v>
      </c>
      <c r="AC47" s="216" t="s">
        <v>1271</v>
      </c>
      <c r="AD47" s="216" t="s">
        <v>1272</v>
      </c>
      <c r="AE47" s="216" t="s">
        <v>1273</v>
      </c>
      <c r="AF47" s="216" t="s">
        <v>179</v>
      </c>
      <c r="AG47" s="216" t="s">
        <v>1274</v>
      </c>
      <c r="AH47" s="216" t="s">
        <v>887</v>
      </c>
      <c r="AI47" s="216" t="s">
        <v>888</v>
      </c>
      <c r="AJ47" s="216" t="s">
        <v>889</v>
      </c>
      <c r="AK47" s="216" t="s">
        <v>198</v>
      </c>
      <c r="AL47" s="216" t="s">
        <v>890</v>
      </c>
      <c r="AM47" s="216" t="s">
        <v>1275</v>
      </c>
      <c r="AN47" s="216" t="s">
        <v>1276</v>
      </c>
      <c r="AO47" s="216" t="s">
        <v>1277</v>
      </c>
      <c r="AP47" s="216" t="s">
        <v>841</v>
      </c>
      <c r="AQ47" s="216" t="s">
        <v>1278</v>
      </c>
      <c r="AR47" s="216" t="s">
        <v>1279</v>
      </c>
      <c r="AS47" s="216" t="s">
        <v>1280</v>
      </c>
      <c r="AT47" s="216" t="s">
        <v>893</v>
      </c>
      <c r="AU47" s="216" t="s">
        <v>894</v>
      </c>
      <c r="AV47" s="216" t="s">
        <v>895</v>
      </c>
      <c r="AW47" s="216" t="s">
        <v>1281</v>
      </c>
      <c r="AX47" s="216" t="s">
        <v>897</v>
      </c>
      <c r="AY47" s="216" t="s">
        <v>898</v>
      </c>
      <c r="AZ47" s="216" t="s">
        <v>278</v>
      </c>
      <c r="BA47" s="216" t="s">
        <v>899</v>
      </c>
      <c r="BB47" s="216" t="s">
        <v>1282</v>
      </c>
      <c r="BC47" s="216" t="s">
        <v>1283</v>
      </c>
      <c r="BD47" s="216" t="s">
        <v>37</v>
      </c>
      <c r="BE47" s="216" t="s">
        <v>1284</v>
      </c>
      <c r="BF47" s="216" t="s">
        <v>19</v>
      </c>
      <c r="BG47" s="216" t="s">
        <v>306</v>
      </c>
      <c r="BH47" s="216" t="s">
        <v>902</v>
      </c>
      <c r="BI47" s="216" t="s">
        <v>313</v>
      </c>
      <c r="BJ47" s="216" t="s">
        <v>903</v>
      </c>
      <c r="BK47" s="216" t="s">
        <v>1285</v>
      </c>
      <c r="BL47" s="216" t="s">
        <v>22</v>
      </c>
      <c r="BM47" s="216" t="s">
        <v>1286</v>
      </c>
      <c r="BN47" s="216" t="s">
        <v>322</v>
      </c>
      <c r="BO47" s="216" t="s">
        <v>323</v>
      </c>
      <c r="BP47" s="216" t="s">
        <v>25</v>
      </c>
      <c r="BQ47" s="216" t="s">
        <v>905</v>
      </c>
      <c r="BR47" s="216" t="s">
        <v>329</v>
      </c>
      <c r="BS47" s="216" t="s">
        <v>330</v>
      </c>
      <c r="BT47" s="216" t="s">
        <v>906</v>
      </c>
      <c r="BU47" s="216" t="s">
        <v>907</v>
      </c>
      <c r="BV47" s="216" t="s">
        <v>908</v>
      </c>
      <c r="BW47" s="216" t="s">
        <v>909</v>
      </c>
      <c r="BX47" s="216" t="s">
        <v>341</v>
      </c>
      <c r="BY47" s="216" t="s">
        <v>1287</v>
      </c>
      <c r="BZ47" s="216" t="s">
        <v>343</v>
      </c>
      <c r="CA47" s="216" t="s">
        <v>910</v>
      </c>
      <c r="CB47" s="216" t="s">
        <v>1288</v>
      </c>
      <c r="CC47" s="216" t="s">
        <v>911</v>
      </c>
      <c r="CD47" s="216" t="s">
        <v>912</v>
      </c>
      <c r="CE47" s="216" t="s">
        <v>1289</v>
      </c>
      <c r="CF47" s="216" t="s">
        <v>1290</v>
      </c>
      <c r="CG47" s="216" t="s">
        <v>1291</v>
      </c>
      <c r="CH47" s="216" t="s">
        <v>29</v>
      </c>
      <c r="CI47" s="216" t="s">
        <v>914</v>
      </c>
      <c r="CJ47" s="216" t="s">
        <v>915</v>
      </c>
      <c r="CK47" s="216" t="s">
        <v>916</v>
      </c>
      <c r="CL47" s="216" t="s">
        <v>388</v>
      </c>
      <c r="CM47" s="216" t="s">
        <v>917</v>
      </c>
      <c r="CN47" s="216" t="s">
        <v>918</v>
      </c>
      <c r="CO47" s="216" t="s">
        <v>32</v>
      </c>
      <c r="CP47" s="216" t="s">
        <v>919</v>
      </c>
      <c r="CQ47" s="216" t="s">
        <v>400</v>
      </c>
      <c r="CR47" s="216" t="s">
        <v>1292</v>
      </c>
      <c r="CS47" s="216" t="s">
        <v>1293</v>
      </c>
      <c r="CT47" s="216" t="s">
        <v>409</v>
      </c>
      <c r="CU47" s="216" t="s">
        <v>1294</v>
      </c>
      <c r="CV47" s="216" t="s">
        <v>1295</v>
      </c>
      <c r="CW47" s="216" t="s">
        <v>1296</v>
      </c>
      <c r="CX47" s="216" t="s">
        <v>1297</v>
      </c>
      <c r="CY47" s="216" t="s">
        <v>851</v>
      </c>
      <c r="CZ47" s="216" t="s">
        <v>852</v>
      </c>
      <c r="DA47" s="822"/>
    </row>
    <row r="48" spans="2:105" ht="20.100000000000001" customHeight="1" x14ac:dyDescent="0.4">
      <c r="B48" s="11">
        <v>1</v>
      </c>
      <c r="C48" s="8" t="s">
        <v>868</v>
      </c>
      <c r="D48" s="441">
        <v>1.008052481</v>
      </c>
      <c r="E48" s="441">
        <v>3.2210509999999999E-3</v>
      </c>
      <c r="F48" s="441">
        <v>1.0125761E-2</v>
      </c>
      <c r="G48" s="441">
        <v>4.1132579999999998E-3</v>
      </c>
      <c r="H48" s="441">
        <v>2.6981729999999999E-3</v>
      </c>
      <c r="I48" s="441">
        <v>3.8592599999999998E-4</v>
      </c>
      <c r="J48" s="441">
        <v>0</v>
      </c>
      <c r="K48" s="441">
        <v>1.2898299999999999E-6</v>
      </c>
      <c r="L48" s="441">
        <v>2.7522179999999999E-3</v>
      </c>
      <c r="M48" s="441">
        <v>1.74931E-4</v>
      </c>
      <c r="N48" s="441">
        <v>0.42400452500000002</v>
      </c>
      <c r="O48" s="441">
        <v>1.6538972999999998E-2</v>
      </c>
      <c r="P48" s="441">
        <v>2.237817E-3</v>
      </c>
      <c r="Q48" s="441">
        <v>1.4350884E-2</v>
      </c>
      <c r="R48" s="441">
        <v>0</v>
      </c>
      <c r="S48" s="441">
        <v>4.9351700000000002E-6</v>
      </c>
      <c r="T48" s="441">
        <v>8.5103900000000005E-4</v>
      </c>
      <c r="U48" s="441">
        <v>1.5512600000000001E-5</v>
      </c>
      <c r="V48" s="441">
        <v>1.8284E-5</v>
      </c>
      <c r="W48" s="441">
        <v>1.5844400000000001E-6</v>
      </c>
      <c r="X48" s="441">
        <v>7.3555600000000005E-7</v>
      </c>
      <c r="Y48" s="441">
        <v>3.0309799999999999E-5</v>
      </c>
      <c r="Z48" s="441">
        <v>7.7845900000000002E-8</v>
      </c>
      <c r="AA48" s="441">
        <v>6.8977799999999997E-7</v>
      </c>
      <c r="AB48" s="441">
        <v>8.3682299999999997E-5</v>
      </c>
      <c r="AC48" s="441">
        <v>2.3471399999999999E-4</v>
      </c>
      <c r="AD48" s="441">
        <v>2.1537600000000002E-6</v>
      </c>
      <c r="AE48" s="441">
        <v>7.2866200000000002E-7</v>
      </c>
      <c r="AF48" s="441">
        <v>2.3314499999999998E-5</v>
      </c>
      <c r="AG48" s="441">
        <v>4.6704899999999997E-6</v>
      </c>
      <c r="AH48" s="441">
        <v>0</v>
      </c>
      <c r="AI48" s="441">
        <v>3.07925E-7</v>
      </c>
      <c r="AJ48" s="441">
        <v>7.1978799999999996E-7</v>
      </c>
      <c r="AK48" s="441">
        <v>2.49172E-7</v>
      </c>
      <c r="AL48" s="441">
        <v>7.2629200000000003E-7</v>
      </c>
      <c r="AM48" s="441">
        <v>6.0350999999999998E-7</v>
      </c>
      <c r="AN48" s="441">
        <v>4.9062599999999999E-7</v>
      </c>
      <c r="AO48" s="441">
        <v>7.4028599999999996E-7</v>
      </c>
      <c r="AP48" s="441">
        <v>7.7796499999999999E-7</v>
      </c>
      <c r="AQ48" s="441">
        <v>7.4885499999999996E-7</v>
      </c>
      <c r="AR48" s="441">
        <v>6.0790700000000002E-7</v>
      </c>
      <c r="AS48" s="441">
        <v>7.3702999999999998E-7</v>
      </c>
      <c r="AT48" s="441">
        <v>6.9593099999999999E-7</v>
      </c>
      <c r="AU48" s="441">
        <v>6.5570599999999998E-7</v>
      </c>
      <c r="AV48" s="441">
        <v>7.1862299999999999E-7</v>
      </c>
      <c r="AW48" s="441">
        <v>7.2521000000000002E-7</v>
      </c>
      <c r="AX48" s="441">
        <v>9.2192199999999999E-7</v>
      </c>
      <c r="AY48" s="441">
        <v>4.1260799999999998E-7</v>
      </c>
      <c r="AZ48" s="441">
        <v>5.2342899999999999E-7</v>
      </c>
      <c r="BA48" s="441">
        <v>6.2213400000000003E-7</v>
      </c>
      <c r="BB48" s="441">
        <v>1.20874E-6</v>
      </c>
      <c r="BC48" s="441">
        <v>3.2688999999999998E-7</v>
      </c>
      <c r="BD48" s="441">
        <v>2.9455639999999999E-3</v>
      </c>
      <c r="BE48" s="441">
        <v>7.6096099999999998E-7</v>
      </c>
      <c r="BF48" s="441">
        <v>7.9400599999999993E-6</v>
      </c>
      <c r="BG48" s="441">
        <v>7.3356300000000001E-6</v>
      </c>
      <c r="BH48" s="441">
        <v>4.58616E-6</v>
      </c>
      <c r="BI48" s="441">
        <v>2.9149799999999999E-6</v>
      </c>
      <c r="BJ48" s="441">
        <v>7.3617099999999998E-7</v>
      </c>
      <c r="BK48" s="441">
        <v>9.5779199999999995E-7</v>
      </c>
      <c r="BL48" s="441">
        <v>2.36229E-6</v>
      </c>
      <c r="BM48" s="441">
        <v>1.0424200000000001E-6</v>
      </c>
      <c r="BN48" s="441">
        <v>8.0877800000000002E-7</v>
      </c>
      <c r="BO48" s="441">
        <v>1.88992E-6</v>
      </c>
      <c r="BP48" s="441">
        <v>8.9056799999999996E-7</v>
      </c>
      <c r="BQ48" s="441">
        <v>6.5972800000000004E-7</v>
      </c>
      <c r="BR48" s="441">
        <v>5.35132E-7</v>
      </c>
      <c r="BS48" s="441">
        <v>1.9703599999999999E-7</v>
      </c>
      <c r="BT48" s="441">
        <v>1.74302E-6</v>
      </c>
      <c r="BU48" s="441">
        <v>7.9105199999999998E-7</v>
      </c>
      <c r="BV48" s="441">
        <v>1.72846E-6</v>
      </c>
      <c r="BW48" s="441">
        <v>8.7843100000000004E-7</v>
      </c>
      <c r="BX48" s="441">
        <v>2.07322E-6</v>
      </c>
      <c r="BY48" s="441">
        <v>7.8235000000000001E-7</v>
      </c>
      <c r="BZ48" s="441">
        <v>1.27885E-6</v>
      </c>
      <c r="CA48" s="441">
        <v>1.19255E-5</v>
      </c>
      <c r="CB48" s="441">
        <v>2.72886E-7</v>
      </c>
      <c r="CC48" s="441">
        <v>1.7403300000000001E-6</v>
      </c>
      <c r="CD48" s="441">
        <v>2.6094899999999999E-6</v>
      </c>
      <c r="CE48" s="441">
        <v>1.9933800000000001E-6</v>
      </c>
      <c r="CF48" s="441">
        <v>2.3876499999999999E-6</v>
      </c>
      <c r="CG48" s="441">
        <v>3.0731799999999999E-6</v>
      </c>
      <c r="CH48" s="441">
        <v>1.12938E-5</v>
      </c>
      <c r="CI48" s="441">
        <v>1.4966400000000001E-4</v>
      </c>
      <c r="CJ48" s="441">
        <v>4.8406399999999998E-5</v>
      </c>
      <c r="CK48" s="441">
        <v>1.05985E-4</v>
      </c>
      <c r="CL48" s="441">
        <v>7.1907400000000005E-7</v>
      </c>
      <c r="CM48" s="441">
        <v>2.8117700000000002E-4</v>
      </c>
      <c r="CN48" s="441">
        <v>7.5912600000000005E-4</v>
      </c>
      <c r="CO48" s="441">
        <v>1.5307E-4</v>
      </c>
      <c r="CP48" s="441">
        <v>1.5829900000000001E-6</v>
      </c>
      <c r="CQ48" s="441">
        <v>2.5434099999999999E-6</v>
      </c>
      <c r="CR48" s="441">
        <v>1.5157500000000001E-6</v>
      </c>
      <c r="CS48" s="441">
        <v>1.2787299999999999E-6</v>
      </c>
      <c r="CT48" s="441">
        <v>1.5756259999999999E-3</v>
      </c>
      <c r="CU48" s="441">
        <v>3.1804060000000002E-3</v>
      </c>
      <c r="CV48" s="441">
        <v>1.54924E-6</v>
      </c>
      <c r="CW48" s="441">
        <v>2.23448E-5</v>
      </c>
      <c r="CX48" s="441">
        <v>2.4338499999999999E-4</v>
      </c>
      <c r="CY48" s="441">
        <v>1.0587100000000001E-5</v>
      </c>
      <c r="CZ48" s="441">
        <v>5.3154300000000004E-6</v>
      </c>
      <c r="DA48" s="443">
        <v>1.499511276</v>
      </c>
    </row>
    <row r="49" spans="2:105" ht="20.100000000000001" customHeight="1" x14ac:dyDescent="0.4">
      <c r="B49" s="11">
        <v>2</v>
      </c>
      <c r="C49" s="8" t="s">
        <v>869</v>
      </c>
      <c r="D49" s="441">
        <v>1.0781090000000001E-3</v>
      </c>
      <c r="E49" s="441">
        <v>1.0137453599999999</v>
      </c>
      <c r="F49" s="441">
        <v>4.4863525000000001E-2</v>
      </c>
      <c r="G49" s="441">
        <v>2.4291650000000001E-3</v>
      </c>
      <c r="H49" s="441">
        <v>6.6571600000000001E-4</v>
      </c>
      <c r="I49" s="441">
        <v>2.284711E-3</v>
      </c>
      <c r="J49" s="441">
        <v>0</v>
      </c>
      <c r="K49" s="441">
        <v>5.9294399999999999E-5</v>
      </c>
      <c r="L49" s="441">
        <v>1.2188833E-2</v>
      </c>
      <c r="M49" s="441">
        <v>8.6090199999999998E-4</v>
      </c>
      <c r="N49" s="441">
        <v>6.8393220000000001E-3</v>
      </c>
      <c r="O49" s="441">
        <v>1.5045487999999999E-2</v>
      </c>
      <c r="P49" s="441">
        <v>8.7631080000000004E-3</v>
      </c>
      <c r="Q49" s="441">
        <v>8.6873690000000003E-2</v>
      </c>
      <c r="R49" s="441">
        <v>0</v>
      </c>
      <c r="S49" s="441">
        <v>7.5797600000000005E-4</v>
      </c>
      <c r="T49" s="441">
        <v>8.2921099999999995E-5</v>
      </c>
      <c r="U49" s="441">
        <v>1.4211300000000001E-5</v>
      </c>
      <c r="V49" s="441">
        <v>1.3183499999999999E-4</v>
      </c>
      <c r="W49" s="441">
        <v>1.3864599999999999E-5</v>
      </c>
      <c r="X49" s="441">
        <v>1.14473E-5</v>
      </c>
      <c r="Y49" s="441">
        <v>3.0020699999999998E-4</v>
      </c>
      <c r="Z49" s="441">
        <v>1.44616E-6</v>
      </c>
      <c r="AA49" s="441">
        <v>1.25598E-5</v>
      </c>
      <c r="AB49" s="441">
        <v>2.6098467E-2</v>
      </c>
      <c r="AC49" s="441">
        <v>1.002405E-3</v>
      </c>
      <c r="AD49" s="441">
        <v>1.25416E-5</v>
      </c>
      <c r="AE49" s="441">
        <v>1.7975300000000001E-5</v>
      </c>
      <c r="AF49" s="441">
        <v>1.6388800000000001E-5</v>
      </c>
      <c r="AG49" s="441">
        <v>6.6406000000000001E-5</v>
      </c>
      <c r="AH49" s="441">
        <v>0</v>
      </c>
      <c r="AI49" s="441">
        <v>8.0798000000000001E-6</v>
      </c>
      <c r="AJ49" s="441">
        <v>7.5935000000000002E-6</v>
      </c>
      <c r="AK49" s="441">
        <v>3.7789599999999999E-6</v>
      </c>
      <c r="AL49" s="441">
        <v>2.2864899999999999E-5</v>
      </c>
      <c r="AM49" s="441">
        <v>2.84236E-5</v>
      </c>
      <c r="AN49" s="441">
        <v>8.6915800000000002E-6</v>
      </c>
      <c r="AO49" s="441">
        <v>3.3208299999999998E-5</v>
      </c>
      <c r="AP49" s="441">
        <v>3.0133399999999999E-5</v>
      </c>
      <c r="AQ49" s="441">
        <v>7.9636100000000001E-5</v>
      </c>
      <c r="AR49" s="441">
        <v>4.9660899999999997E-5</v>
      </c>
      <c r="AS49" s="441">
        <v>1.6090300000000001E-5</v>
      </c>
      <c r="AT49" s="441">
        <v>4.1076699999999999E-5</v>
      </c>
      <c r="AU49" s="441">
        <v>4.8415799999999998E-5</v>
      </c>
      <c r="AV49" s="441">
        <v>1.6730400000000002E-5</v>
      </c>
      <c r="AW49" s="441">
        <v>1.5351600000000001E-5</v>
      </c>
      <c r="AX49" s="441">
        <v>8.1111299999999997E-5</v>
      </c>
      <c r="AY49" s="441">
        <v>2.07146E-5</v>
      </c>
      <c r="AZ49" s="441">
        <v>1.0176200000000001E-4</v>
      </c>
      <c r="BA49" s="441">
        <v>1.16008E-4</v>
      </c>
      <c r="BB49" s="441">
        <v>8.5475499999999998E-5</v>
      </c>
      <c r="BC49" s="441">
        <v>3.8265600000000002E-5</v>
      </c>
      <c r="BD49" s="441">
        <v>8.7160500000000001E-4</v>
      </c>
      <c r="BE49" s="441">
        <v>4.79717E-5</v>
      </c>
      <c r="BF49" s="441">
        <v>2.1126399999999999E-4</v>
      </c>
      <c r="BG49" s="441">
        <v>1.23793E-5</v>
      </c>
      <c r="BH49" s="441">
        <v>6.4039399999999997E-4</v>
      </c>
      <c r="BI49" s="441">
        <v>5.2105200000000004E-4</v>
      </c>
      <c r="BJ49" s="441">
        <v>1.1576000000000001E-5</v>
      </c>
      <c r="BK49" s="441">
        <v>6.1513900000000002E-6</v>
      </c>
      <c r="BL49" s="441">
        <v>2.70192E-5</v>
      </c>
      <c r="BM49" s="441">
        <v>9.9377399999999995E-5</v>
      </c>
      <c r="BN49" s="441">
        <v>1.0081000000000001E-5</v>
      </c>
      <c r="BO49" s="441">
        <v>9.1542699999999993E-5</v>
      </c>
      <c r="BP49" s="441">
        <v>7.5151999999999996E-6</v>
      </c>
      <c r="BQ49" s="441">
        <v>6.1417900000000004E-6</v>
      </c>
      <c r="BR49" s="441">
        <v>4.3284199999999996E-6</v>
      </c>
      <c r="BS49" s="441">
        <v>2.2298199999999999E-6</v>
      </c>
      <c r="BT49" s="441">
        <v>1.16458E-5</v>
      </c>
      <c r="BU49" s="441">
        <v>2.61491E-5</v>
      </c>
      <c r="BV49" s="441">
        <v>1.1733199999999999E-4</v>
      </c>
      <c r="BW49" s="441">
        <v>2.1852699999999998E-5</v>
      </c>
      <c r="BX49" s="441">
        <v>1.6931799999999999E-5</v>
      </c>
      <c r="BY49" s="441">
        <v>1.35768E-5</v>
      </c>
      <c r="BZ49" s="441">
        <v>1.35095E-5</v>
      </c>
      <c r="CA49" s="441">
        <v>4.5016599999999999E-5</v>
      </c>
      <c r="CB49" s="441">
        <v>6.2870400000000004E-6</v>
      </c>
      <c r="CC49" s="441">
        <v>1.33434E-5</v>
      </c>
      <c r="CD49" s="441">
        <v>3.0187599999999999E-5</v>
      </c>
      <c r="CE49" s="441">
        <v>1.6048800000000001E-5</v>
      </c>
      <c r="CF49" s="441">
        <v>2.1996799999999999E-5</v>
      </c>
      <c r="CG49" s="441">
        <v>2.79571E-5</v>
      </c>
      <c r="CH49" s="441">
        <v>3.0005099999999998E-5</v>
      </c>
      <c r="CI49" s="441">
        <v>5.70277E-4</v>
      </c>
      <c r="CJ49" s="441">
        <v>2.8230699999999998E-4</v>
      </c>
      <c r="CK49" s="441">
        <v>3.5948799999999998E-4</v>
      </c>
      <c r="CL49" s="441">
        <v>1.66463E-5</v>
      </c>
      <c r="CM49" s="441">
        <v>1.0275429999999999E-3</v>
      </c>
      <c r="CN49" s="441">
        <v>1.681742E-3</v>
      </c>
      <c r="CO49" s="441">
        <v>6.2164200000000005E-4</v>
      </c>
      <c r="CP49" s="441">
        <v>6.5054299999999998E-5</v>
      </c>
      <c r="CQ49" s="441">
        <v>2.3437700000000001E-5</v>
      </c>
      <c r="CR49" s="441">
        <v>2.8807300000000002E-4</v>
      </c>
      <c r="CS49" s="441">
        <v>9.5817300000000005E-6</v>
      </c>
      <c r="CT49" s="441">
        <v>3.665115E-3</v>
      </c>
      <c r="CU49" s="441">
        <v>7.7436240000000002E-3</v>
      </c>
      <c r="CV49" s="441">
        <v>3.7271000000000003E-5</v>
      </c>
      <c r="CW49" s="441">
        <v>4.1603400000000002E-4</v>
      </c>
      <c r="CX49" s="441">
        <v>2.2950929999999998E-3</v>
      </c>
      <c r="CY49" s="441">
        <v>7.9282699999999999E-5</v>
      </c>
      <c r="CZ49" s="441">
        <v>2.4830299999999998E-5</v>
      </c>
      <c r="DA49" s="443">
        <v>1.2472804580000001</v>
      </c>
    </row>
    <row r="50" spans="2:105" ht="20.100000000000001" customHeight="1" x14ac:dyDescent="0.4">
      <c r="B50" s="11">
        <v>3</v>
      </c>
      <c r="C50" s="8" t="s">
        <v>1</v>
      </c>
      <c r="D50" s="441">
        <v>6.2409090000000002E-3</v>
      </c>
      <c r="E50" s="441">
        <v>7.8127830000000002E-3</v>
      </c>
      <c r="F50" s="441">
        <v>1.094373654</v>
      </c>
      <c r="G50" s="441">
        <v>1.7144257E-2</v>
      </c>
      <c r="H50" s="441">
        <v>5.4800999999999999E-5</v>
      </c>
      <c r="I50" s="441">
        <v>7.9464500000000005E-5</v>
      </c>
      <c r="J50" s="441">
        <v>0</v>
      </c>
      <c r="K50" s="441">
        <v>1.1832599999999999E-6</v>
      </c>
      <c r="L50" s="441">
        <v>0.28973068600000002</v>
      </c>
      <c r="M50" s="441">
        <v>7.9279999999999997E-4</v>
      </c>
      <c r="N50" s="441">
        <v>2.6744500000000001E-3</v>
      </c>
      <c r="O50" s="441">
        <v>8.1175559999999997E-3</v>
      </c>
      <c r="P50" s="441">
        <v>4.0992999999999997E-4</v>
      </c>
      <c r="Q50" s="441">
        <v>2.6121640000000002E-3</v>
      </c>
      <c r="R50" s="441">
        <v>0</v>
      </c>
      <c r="S50" s="441">
        <v>6.6376000000000003E-5</v>
      </c>
      <c r="T50" s="441">
        <v>8.9469299999999994E-6</v>
      </c>
      <c r="U50" s="441">
        <v>9.1121899999999995E-7</v>
      </c>
      <c r="V50" s="441">
        <v>6.9306200000000004E-5</v>
      </c>
      <c r="W50" s="441">
        <v>3.7214699999999999E-6</v>
      </c>
      <c r="X50" s="441">
        <v>1.7980899999999999E-6</v>
      </c>
      <c r="Y50" s="441">
        <v>1.16212E-4</v>
      </c>
      <c r="Z50" s="441">
        <v>5.49816E-8</v>
      </c>
      <c r="AA50" s="441">
        <v>1.5259000000000001E-6</v>
      </c>
      <c r="AB50" s="441">
        <v>2.0261199999999999E-4</v>
      </c>
      <c r="AC50" s="441">
        <v>2.3931280999999999E-2</v>
      </c>
      <c r="AD50" s="441">
        <v>1.06448E-6</v>
      </c>
      <c r="AE50" s="441">
        <v>4.5699400000000002E-7</v>
      </c>
      <c r="AF50" s="441">
        <v>2.4291000000000002E-6</v>
      </c>
      <c r="AG50" s="441">
        <v>3.20806E-6</v>
      </c>
      <c r="AH50" s="441">
        <v>0</v>
      </c>
      <c r="AI50" s="441">
        <v>1.3643799999999999E-7</v>
      </c>
      <c r="AJ50" s="441">
        <v>4.2517700000000002E-7</v>
      </c>
      <c r="AK50" s="441">
        <v>1.18751E-7</v>
      </c>
      <c r="AL50" s="441">
        <v>4.6420900000000002E-7</v>
      </c>
      <c r="AM50" s="441">
        <v>5.0842599999999995E-7</v>
      </c>
      <c r="AN50" s="441">
        <v>3.0638400000000003E-7</v>
      </c>
      <c r="AO50" s="441">
        <v>6.3982599999999997E-7</v>
      </c>
      <c r="AP50" s="441">
        <v>5.12785E-7</v>
      </c>
      <c r="AQ50" s="441">
        <v>1.01944E-6</v>
      </c>
      <c r="AR50" s="441">
        <v>8.9745799999999999E-7</v>
      </c>
      <c r="AS50" s="441">
        <v>9.5379399999999992E-7</v>
      </c>
      <c r="AT50" s="441">
        <v>9.9201299999999992E-7</v>
      </c>
      <c r="AU50" s="441">
        <v>1.2148199999999999E-6</v>
      </c>
      <c r="AV50" s="441">
        <v>5.4907799999999999E-7</v>
      </c>
      <c r="AW50" s="441">
        <v>9.2604300000000003E-7</v>
      </c>
      <c r="AX50" s="441">
        <v>1.51334E-6</v>
      </c>
      <c r="AY50" s="441">
        <v>4.7006400000000002E-7</v>
      </c>
      <c r="AZ50" s="441">
        <v>9.5622900000000001E-7</v>
      </c>
      <c r="BA50" s="441">
        <v>1.1726800000000001E-6</v>
      </c>
      <c r="BB50" s="441">
        <v>1.0930500000000001E-6</v>
      </c>
      <c r="BC50" s="441">
        <v>3.8884300000000001E-7</v>
      </c>
      <c r="BD50" s="441">
        <v>1.85303E-4</v>
      </c>
      <c r="BE50" s="441">
        <v>6.4552800000000003E-7</v>
      </c>
      <c r="BF50" s="441">
        <v>2.0827899999999999E-6</v>
      </c>
      <c r="BG50" s="441">
        <v>4.8232300000000002E-7</v>
      </c>
      <c r="BH50" s="441">
        <v>5.5114000000000003E-6</v>
      </c>
      <c r="BI50" s="441">
        <v>4.3942799999999999E-6</v>
      </c>
      <c r="BJ50" s="441">
        <v>3.6985500000000003E-7</v>
      </c>
      <c r="BK50" s="441">
        <v>4.3995000000000002E-7</v>
      </c>
      <c r="BL50" s="441">
        <v>6.2813499999999998E-7</v>
      </c>
      <c r="BM50" s="441">
        <v>1.0980699999999999E-6</v>
      </c>
      <c r="BN50" s="441">
        <v>7.0479600000000001E-7</v>
      </c>
      <c r="BO50" s="441">
        <v>1.34308E-6</v>
      </c>
      <c r="BP50" s="441">
        <v>4.3746499999999998E-7</v>
      </c>
      <c r="BQ50" s="441">
        <v>5.3468599999999997E-7</v>
      </c>
      <c r="BR50" s="441">
        <v>3.2441399999999998E-7</v>
      </c>
      <c r="BS50" s="441">
        <v>1.35461E-7</v>
      </c>
      <c r="BT50" s="441">
        <v>2.6888699999999998E-6</v>
      </c>
      <c r="BU50" s="441">
        <v>7.5287099999999997E-7</v>
      </c>
      <c r="BV50" s="441">
        <v>2.3635299999999999E-6</v>
      </c>
      <c r="BW50" s="441">
        <v>8.2716499999999998E-7</v>
      </c>
      <c r="BX50" s="441">
        <v>2.7973899999999998E-6</v>
      </c>
      <c r="BY50" s="441">
        <v>8.5909900000000004E-7</v>
      </c>
      <c r="BZ50" s="441">
        <v>5.9339099999999997E-7</v>
      </c>
      <c r="CA50" s="441">
        <v>1.7240399999999998E-5</v>
      </c>
      <c r="CB50" s="441">
        <v>3.16632E-7</v>
      </c>
      <c r="CC50" s="441">
        <v>2.5831599999999998E-6</v>
      </c>
      <c r="CD50" s="441">
        <v>1.8481900000000001E-6</v>
      </c>
      <c r="CE50" s="441">
        <v>2.2350799999999999E-6</v>
      </c>
      <c r="CF50" s="441">
        <v>3.2128399999999998E-6</v>
      </c>
      <c r="CG50" s="441">
        <v>3.1574399999999999E-6</v>
      </c>
      <c r="CH50" s="441">
        <v>5.9186999999999998E-6</v>
      </c>
      <c r="CI50" s="441">
        <v>3.1488600000000001E-4</v>
      </c>
      <c r="CJ50" s="441">
        <v>1.126277E-3</v>
      </c>
      <c r="CK50" s="441">
        <v>1.6121700000000001E-4</v>
      </c>
      <c r="CL50" s="441">
        <v>6.4110299999999997E-7</v>
      </c>
      <c r="CM50" s="441">
        <v>4.96928E-4</v>
      </c>
      <c r="CN50" s="441">
        <v>9.4940400000000005E-4</v>
      </c>
      <c r="CO50" s="441">
        <v>8.0084299999999998E-6</v>
      </c>
      <c r="CP50" s="441">
        <v>1.19566E-6</v>
      </c>
      <c r="CQ50" s="441">
        <v>2.2959100000000002E-6</v>
      </c>
      <c r="CR50" s="441">
        <v>2.5230700000000001E-6</v>
      </c>
      <c r="CS50" s="441">
        <v>8.4942200000000005E-7</v>
      </c>
      <c r="CT50" s="441">
        <v>2.1710150000000001E-3</v>
      </c>
      <c r="CU50" s="441">
        <v>7.0602479999999999E-3</v>
      </c>
      <c r="CV50" s="441">
        <v>1.5656099999999999E-6</v>
      </c>
      <c r="CW50" s="441">
        <v>1.0839099999999999E-5</v>
      </c>
      <c r="CX50" s="441">
        <v>3.5510799999999998E-4</v>
      </c>
      <c r="CY50" s="441">
        <v>2.82265E-6</v>
      </c>
      <c r="CZ50" s="441">
        <v>2.4846599999999999E-6</v>
      </c>
      <c r="DA50" s="443">
        <v>1.4673899370000001</v>
      </c>
    </row>
    <row r="51" spans="2:105" ht="20.100000000000001" customHeight="1" x14ac:dyDescent="0.4">
      <c r="B51" s="11">
        <v>4</v>
      </c>
      <c r="C51" s="8" t="s">
        <v>2</v>
      </c>
      <c r="D51" s="441">
        <v>0.101695283</v>
      </c>
      <c r="E51" s="441">
        <v>4.5982367000000003E-2</v>
      </c>
      <c r="F51" s="441">
        <v>3.9527866000000002E-2</v>
      </c>
      <c r="G51" s="441">
        <v>1.0010947029999999</v>
      </c>
      <c r="H51" s="441">
        <v>3.0324900000000001E-4</v>
      </c>
      <c r="I51" s="441">
        <v>1.43852E-4</v>
      </c>
      <c r="J51" s="441">
        <v>0</v>
      </c>
      <c r="K51" s="441">
        <v>2.9618900000000001E-6</v>
      </c>
      <c r="L51" s="441">
        <v>1.0486087E-2</v>
      </c>
      <c r="M51" s="441">
        <v>8.2850500000000002E-5</v>
      </c>
      <c r="N51" s="441">
        <v>4.3062508999999999E-2</v>
      </c>
      <c r="O51" s="441">
        <v>2.6090829999999999E-3</v>
      </c>
      <c r="P51" s="441">
        <v>6.3143900000000002E-4</v>
      </c>
      <c r="Q51" s="441">
        <v>5.4217700000000002E-3</v>
      </c>
      <c r="R51" s="441">
        <v>0</v>
      </c>
      <c r="S51" s="441">
        <v>3.6731599999999999E-5</v>
      </c>
      <c r="T51" s="441">
        <v>8.97318E-5</v>
      </c>
      <c r="U51" s="441">
        <v>2.36984E-6</v>
      </c>
      <c r="V51" s="441">
        <v>1.02337E-5</v>
      </c>
      <c r="W51" s="441">
        <v>9.8407499999999998E-7</v>
      </c>
      <c r="X51" s="441">
        <v>7.1220700000000002E-7</v>
      </c>
      <c r="Y51" s="441">
        <v>2.0604199999999998E-5</v>
      </c>
      <c r="Z51" s="441">
        <v>8.5670300000000002E-8</v>
      </c>
      <c r="AA51" s="441">
        <v>7.9709699999999998E-7</v>
      </c>
      <c r="AB51" s="441">
        <v>1.1839979999999999E-3</v>
      </c>
      <c r="AC51" s="441">
        <v>8.6672300000000002E-4</v>
      </c>
      <c r="AD51" s="441">
        <v>1.03123E-6</v>
      </c>
      <c r="AE51" s="441">
        <v>1.0266700000000001E-6</v>
      </c>
      <c r="AF51" s="441">
        <v>3.8538899999999998E-6</v>
      </c>
      <c r="AG51" s="441">
        <v>3.6772600000000001E-6</v>
      </c>
      <c r="AH51" s="441">
        <v>0</v>
      </c>
      <c r="AI51" s="441">
        <v>4.2481800000000001E-7</v>
      </c>
      <c r="AJ51" s="441">
        <v>7.2637600000000002E-7</v>
      </c>
      <c r="AK51" s="441">
        <v>2.2548E-7</v>
      </c>
      <c r="AL51" s="441">
        <v>1.1650399999999999E-6</v>
      </c>
      <c r="AM51" s="441">
        <v>1.5655099999999999E-6</v>
      </c>
      <c r="AN51" s="441">
        <v>5.99441E-7</v>
      </c>
      <c r="AO51" s="441">
        <v>1.93544E-6</v>
      </c>
      <c r="AP51" s="441">
        <v>1.62962E-6</v>
      </c>
      <c r="AQ51" s="441">
        <v>3.8389599999999997E-6</v>
      </c>
      <c r="AR51" s="441">
        <v>2.74078E-6</v>
      </c>
      <c r="AS51" s="441">
        <v>1.5638200000000001E-6</v>
      </c>
      <c r="AT51" s="441">
        <v>2.50518E-6</v>
      </c>
      <c r="AU51" s="441">
        <v>3.1836599999999999E-6</v>
      </c>
      <c r="AV51" s="441">
        <v>1.26533E-6</v>
      </c>
      <c r="AW51" s="441">
        <v>1.3192199999999999E-6</v>
      </c>
      <c r="AX51" s="441">
        <v>4.7579400000000001E-6</v>
      </c>
      <c r="AY51" s="441">
        <v>1.20458E-6</v>
      </c>
      <c r="AZ51" s="441">
        <v>4.7495099999999999E-6</v>
      </c>
      <c r="BA51" s="441">
        <v>5.4978299999999997E-6</v>
      </c>
      <c r="BB51" s="441">
        <v>4.2086900000000002E-6</v>
      </c>
      <c r="BC51" s="441">
        <v>1.80307E-6</v>
      </c>
      <c r="BD51" s="441">
        <v>3.4182E-4</v>
      </c>
      <c r="BE51" s="441">
        <v>2.3345700000000001E-6</v>
      </c>
      <c r="BF51" s="441">
        <v>1.04995E-5</v>
      </c>
      <c r="BG51" s="441">
        <v>1.4183100000000001E-6</v>
      </c>
      <c r="BH51" s="441">
        <v>2.9473599999999998E-5</v>
      </c>
      <c r="BI51" s="441">
        <v>2.3927E-5</v>
      </c>
      <c r="BJ51" s="441">
        <v>8.9159999999999996E-7</v>
      </c>
      <c r="BK51" s="441">
        <v>6.4321199999999995E-7</v>
      </c>
      <c r="BL51" s="441">
        <v>1.66827E-6</v>
      </c>
      <c r="BM51" s="441">
        <v>4.7418799999999997E-6</v>
      </c>
      <c r="BN51" s="441">
        <v>7.6124499999999999E-7</v>
      </c>
      <c r="BO51" s="441">
        <v>4.6439800000000002E-6</v>
      </c>
      <c r="BP51" s="441">
        <v>7.85322E-7</v>
      </c>
      <c r="BQ51" s="441">
        <v>4.8771399999999997E-7</v>
      </c>
      <c r="BR51" s="441">
        <v>3.68078E-7</v>
      </c>
      <c r="BS51" s="441">
        <v>1.46269E-7</v>
      </c>
      <c r="BT51" s="441">
        <v>3.70607E-6</v>
      </c>
      <c r="BU51" s="441">
        <v>1.45627E-6</v>
      </c>
      <c r="BV51" s="441">
        <v>5.7535900000000004E-6</v>
      </c>
      <c r="BW51" s="441">
        <v>1.23423E-6</v>
      </c>
      <c r="BX51" s="441">
        <v>1.2383300000000001E-6</v>
      </c>
      <c r="BY51" s="441">
        <v>1.10138E-6</v>
      </c>
      <c r="BZ51" s="441">
        <v>9.8491500000000008E-7</v>
      </c>
      <c r="CA51" s="441">
        <v>4.1329800000000004E-6</v>
      </c>
      <c r="CB51" s="441">
        <v>4.93833E-7</v>
      </c>
      <c r="CC51" s="441">
        <v>3.8760499999999999E-6</v>
      </c>
      <c r="CD51" s="441">
        <v>1.24302E-5</v>
      </c>
      <c r="CE51" s="441">
        <v>2.9438300000000001E-6</v>
      </c>
      <c r="CF51" s="441">
        <v>6.7965000000000001E-6</v>
      </c>
      <c r="CG51" s="441">
        <v>8.5595899999999995E-6</v>
      </c>
      <c r="CH51" s="441">
        <v>2.8623999999999999E-6</v>
      </c>
      <c r="CI51" s="441">
        <v>4.7627900000000003E-4</v>
      </c>
      <c r="CJ51" s="441">
        <v>5.5274800000000001E-5</v>
      </c>
      <c r="CK51" s="441">
        <v>3.2254300000000001E-5</v>
      </c>
      <c r="CL51" s="441">
        <v>9.6562299999999991E-7</v>
      </c>
      <c r="CM51" s="441">
        <v>9.1070999999999996E-5</v>
      </c>
      <c r="CN51" s="441">
        <v>1.83437E-4</v>
      </c>
      <c r="CO51" s="441">
        <v>4.37627E-5</v>
      </c>
      <c r="CP51" s="441">
        <v>3.3848600000000001E-6</v>
      </c>
      <c r="CQ51" s="441">
        <v>6.4348599999999997E-6</v>
      </c>
      <c r="CR51" s="441">
        <v>1.32075E-5</v>
      </c>
      <c r="CS51" s="441">
        <v>9.909919999999999E-7</v>
      </c>
      <c r="CT51" s="441">
        <v>3.9582400000000002E-4</v>
      </c>
      <c r="CU51" s="441">
        <v>9.0269099999999995E-4</v>
      </c>
      <c r="CV51" s="441">
        <v>2.5038699999999999E-6</v>
      </c>
      <c r="CW51" s="441">
        <v>2.9318200000000001E-4</v>
      </c>
      <c r="CX51" s="441">
        <v>1.3978999999999999E-4</v>
      </c>
      <c r="CY51" s="441">
        <v>4.7512899999999999E-6</v>
      </c>
      <c r="CZ51" s="441">
        <v>2.1886600000000001E-6</v>
      </c>
      <c r="DA51" s="443">
        <v>1.256443666</v>
      </c>
    </row>
    <row r="52" spans="2:105" ht="20.100000000000001" customHeight="1" x14ac:dyDescent="0.4">
      <c r="B52" s="11">
        <v>5</v>
      </c>
      <c r="C52" s="8" t="s">
        <v>3</v>
      </c>
      <c r="D52" s="441">
        <v>5.8136999999999999E-6</v>
      </c>
      <c r="E52" s="441">
        <v>3.0841799999999997E-4</v>
      </c>
      <c r="F52" s="441">
        <v>9.5791499999999999E-5</v>
      </c>
      <c r="G52" s="441">
        <v>8.0908599999999996E-6</v>
      </c>
      <c r="H52" s="441">
        <v>1.114407597</v>
      </c>
      <c r="I52" s="441">
        <v>1.3012599999999999E-4</v>
      </c>
      <c r="J52" s="441">
        <v>0</v>
      </c>
      <c r="K52" s="441">
        <v>9.9546999999999997E-6</v>
      </c>
      <c r="L52" s="441">
        <v>3.9809699999999999E-5</v>
      </c>
      <c r="M52" s="441">
        <v>1.17001E-4</v>
      </c>
      <c r="N52" s="441">
        <v>4.9495900000000002E-6</v>
      </c>
      <c r="O52" s="441">
        <v>1.122811E-3</v>
      </c>
      <c r="P52" s="441">
        <v>1.22013E-5</v>
      </c>
      <c r="Q52" s="441">
        <v>1.8660500000000001E-4</v>
      </c>
      <c r="R52" s="441">
        <v>0</v>
      </c>
      <c r="S52" s="441">
        <v>5.6806299999999999E-6</v>
      </c>
      <c r="T52" s="441">
        <v>8.1162203000000002E-2</v>
      </c>
      <c r="U52" s="441">
        <v>1.3752460000000001E-3</v>
      </c>
      <c r="V52" s="441">
        <v>4.5676799999999997E-4</v>
      </c>
      <c r="W52" s="441">
        <v>3.8226000000000003E-5</v>
      </c>
      <c r="X52" s="441">
        <v>1.14438E-5</v>
      </c>
      <c r="Y52" s="441">
        <v>3.4117400000000002E-4</v>
      </c>
      <c r="Z52" s="441">
        <v>3.4007499999999998E-7</v>
      </c>
      <c r="AA52" s="441">
        <v>7.0864399999999999E-6</v>
      </c>
      <c r="AB52" s="441">
        <v>1.32298E-5</v>
      </c>
      <c r="AC52" s="441">
        <v>4.9383860000000003E-3</v>
      </c>
      <c r="AD52" s="441">
        <v>7.2463899999999996E-5</v>
      </c>
      <c r="AE52" s="441">
        <v>3.1788099999999998E-6</v>
      </c>
      <c r="AF52" s="441">
        <v>2.19046E-4</v>
      </c>
      <c r="AG52" s="441">
        <v>2.0024300000000001E-5</v>
      </c>
      <c r="AH52" s="441">
        <v>0</v>
      </c>
      <c r="AI52" s="441">
        <v>1.21829E-6</v>
      </c>
      <c r="AJ52" s="441">
        <v>4.3455899999999997E-6</v>
      </c>
      <c r="AK52" s="441">
        <v>1.0576E-6</v>
      </c>
      <c r="AL52" s="441">
        <v>2.8496E-5</v>
      </c>
      <c r="AM52" s="441">
        <v>1.9425699999999999E-5</v>
      </c>
      <c r="AN52" s="441">
        <v>8.9753700000000001E-6</v>
      </c>
      <c r="AO52" s="441">
        <v>2.5113200000000001E-6</v>
      </c>
      <c r="AP52" s="441">
        <v>1.74543E-6</v>
      </c>
      <c r="AQ52" s="441">
        <v>4.7625300000000001E-6</v>
      </c>
      <c r="AR52" s="441">
        <v>2.2886500000000001E-6</v>
      </c>
      <c r="AS52" s="441">
        <v>3.9829399999999999E-6</v>
      </c>
      <c r="AT52" s="441">
        <v>3.33051E-6</v>
      </c>
      <c r="AU52" s="441">
        <v>5.7397600000000003E-6</v>
      </c>
      <c r="AV52" s="441">
        <v>1.9912099999999999E-6</v>
      </c>
      <c r="AW52" s="441">
        <v>3.9913000000000002E-6</v>
      </c>
      <c r="AX52" s="441">
        <v>2.62907E-6</v>
      </c>
      <c r="AY52" s="441">
        <v>1.50539E-6</v>
      </c>
      <c r="AZ52" s="441">
        <v>1.4167699999999999E-6</v>
      </c>
      <c r="BA52" s="441">
        <v>3.17811E-6</v>
      </c>
      <c r="BB52" s="441">
        <v>4.9153899999999997E-5</v>
      </c>
      <c r="BC52" s="441">
        <v>2.9842300000000001E-6</v>
      </c>
      <c r="BD52" s="441">
        <v>7.7887200000000001E-4</v>
      </c>
      <c r="BE52" s="441">
        <v>1.26567E-6</v>
      </c>
      <c r="BF52" s="441">
        <v>6.4878799999999997E-4</v>
      </c>
      <c r="BG52" s="441">
        <v>1.7759500000000001E-4</v>
      </c>
      <c r="BH52" s="441">
        <v>1.10918E-4</v>
      </c>
      <c r="BI52" s="441">
        <v>6.47213E-5</v>
      </c>
      <c r="BJ52" s="441">
        <v>2.52559E-5</v>
      </c>
      <c r="BK52" s="441">
        <v>5.2476499999999996E-6</v>
      </c>
      <c r="BL52" s="441">
        <v>7.7333799999999998E-6</v>
      </c>
      <c r="BM52" s="441">
        <v>2.7697599999999999E-6</v>
      </c>
      <c r="BN52" s="441">
        <v>1.1461600000000001E-5</v>
      </c>
      <c r="BO52" s="441">
        <v>5.9562900000000002E-6</v>
      </c>
      <c r="BP52" s="441">
        <v>2.56687E-6</v>
      </c>
      <c r="BQ52" s="441">
        <v>1.7672899999999999E-6</v>
      </c>
      <c r="BR52" s="441">
        <v>2.70735E-6</v>
      </c>
      <c r="BS52" s="441">
        <v>2.02202E-6</v>
      </c>
      <c r="BT52" s="441">
        <v>4.5626500000000003E-6</v>
      </c>
      <c r="BU52" s="441">
        <v>1.10124E-6</v>
      </c>
      <c r="BV52" s="441">
        <v>4.8716199999999998E-6</v>
      </c>
      <c r="BW52" s="441">
        <v>4.14392E-6</v>
      </c>
      <c r="BX52" s="441">
        <v>3.9656900000000001E-6</v>
      </c>
      <c r="BY52" s="441">
        <v>2.0375800000000001E-6</v>
      </c>
      <c r="BZ52" s="441">
        <v>9.0754900000000008E-6</v>
      </c>
      <c r="CA52" s="441">
        <v>2.2530800000000001E-5</v>
      </c>
      <c r="CB52" s="441">
        <v>1.22126E-6</v>
      </c>
      <c r="CC52" s="441">
        <v>3.30458E-6</v>
      </c>
      <c r="CD52" s="441">
        <v>5.1674800000000004E-6</v>
      </c>
      <c r="CE52" s="441">
        <v>2.9282799999999999E-6</v>
      </c>
      <c r="CF52" s="441">
        <v>4.9101900000000002E-6</v>
      </c>
      <c r="CG52" s="441">
        <v>9.2768400000000001E-6</v>
      </c>
      <c r="CH52" s="441">
        <v>6.8058400000000004E-6</v>
      </c>
      <c r="CI52" s="441">
        <v>6.43658E-5</v>
      </c>
      <c r="CJ52" s="441">
        <v>4.7603099999999998E-6</v>
      </c>
      <c r="CK52" s="441">
        <v>1.6651799999999999E-5</v>
      </c>
      <c r="CL52" s="441">
        <v>7.5588200000000001E-6</v>
      </c>
      <c r="CM52" s="441">
        <v>1.02301E-4</v>
      </c>
      <c r="CN52" s="441">
        <v>1.9838200000000001E-4</v>
      </c>
      <c r="CO52" s="441">
        <v>5.1928800000000002E-6</v>
      </c>
      <c r="CP52" s="441">
        <v>2.03069E-6</v>
      </c>
      <c r="CQ52" s="441">
        <v>3.9722900000000002E-6</v>
      </c>
      <c r="CR52" s="441">
        <v>1.65147E-6</v>
      </c>
      <c r="CS52" s="441">
        <v>5.0050299999999999E-6</v>
      </c>
      <c r="CT52" s="441">
        <v>8.6216500000000002E-4</v>
      </c>
      <c r="CU52" s="441">
        <v>1.536255E-3</v>
      </c>
      <c r="CV52" s="441">
        <v>5.48764E-6</v>
      </c>
      <c r="CW52" s="441">
        <v>8.2325699999999993E-6</v>
      </c>
      <c r="CX52" s="441">
        <v>1.4913400000000001E-4</v>
      </c>
      <c r="CY52" s="441">
        <v>1.39369E-5</v>
      </c>
      <c r="CZ52" s="441">
        <v>3.185E-6</v>
      </c>
      <c r="DA52" s="443">
        <v>1.2101942139999999</v>
      </c>
    </row>
    <row r="53" spans="2:105" ht="20.100000000000001" customHeight="1" x14ac:dyDescent="0.4">
      <c r="B53" s="11">
        <v>6</v>
      </c>
      <c r="C53" s="8" t="s">
        <v>4</v>
      </c>
      <c r="D53" s="441">
        <v>6.2678399999999998E-6</v>
      </c>
      <c r="E53" s="441">
        <v>5.2464399999999997E-6</v>
      </c>
      <c r="F53" s="441">
        <v>1.58851E-4</v>
      </c>
      <c r="G53" s="441">
        <v>1.1309400000000001E-5</v>
      </c>
      <c r="H53" s="441">
        <v>8.1376600000000006E-6</v>
      </c>
      <c r="I53" s="441">
        <v>1.0070034960000001</v>
      </c>
      <c r="J53" s="441">
        <v>0</v>
      </c>
      <c r="K53" s="441">
        <v>1.46013E-7</v>
      </c>
      <c r="L53" s="441">
        <v>9.54951E-5</v>
      </c>
      <c r="M53" s="441">
        <v>8.0501887999999994E-2</v>
      </c>
      <c r="N53" s="441">
        <v>2.7404699999999999E-6</v>
      </c>
      <c r="O53" s="441">
        <v>1.5350870000000001E-3</v>
      </c>
      <c r="P53" s="441">
        <v>7.9218799999999998E-6</v>
      </c>
      <c r="Q53" s="441">
        <v>6.10883E-4</v>
      </c>
      <c r="R53" s="441">
        <v>0</v>
      </c>
      <c r="S53" s="441">
        <v>1.2065599999999999E-7</v>
      </c>
      <c r="T53" s="441">
        <v>6.6520500000000003E-7</v>
      </c>
      <c r="U53" s="441">
        <v>7.6739699999999995E-8</v>
      </c>
      <c r="V53" s="441">
        <v>1.31946E-6</v>
      </c>
      <c r="W53" s="441">
        <v>1.16193E-7</v>
      </c>
      <c r="X53" s="441">
        <v>8.7678100000000005E-8</v>
      </c>
      <c r="Y53" s="441">
        <v>8.0157599999999993E-6</v>
      </c>
      <c r="Z53" s="441">
        <v>8.5649699999999996E-9</v>
      </c>
      <c r="AA53" s="441">
        <v>1.28134E-7</v>
      </c>
      <c r="AB53" s="441">
        <v>2.6207000000000002E-7</v>
      </c>
      <c r="AC53" s="441">
        <v>4.2492699999999997E-6</v>
      </c>
      <c r="AD53" s="441">
        <v>1.5552500000000001E-7</v>
      </c>
      <c r="AE53" s="441">
        <v>6.8845299999999995E-8</v>
      </c>
      <c r="AF53" s="441">
        <v>3.6106199999999998E-7</v>
      </c>
      <c r="AG53" s="441">
        <v>4.3826899999999999E-7</v>
      </c>
      <c r="AH53" s="441">
        <v>0</v>
      </c>
      <c r="AI53" s="441">
        <v>1.7654E-8</v>
      </c>
      <c r="AJ53" s="441">
        <v>6.2461400000000001E-8</v>
      </c>
      <c r="AK53" s="441">
        <v>2.7281499999999998E-8</v>
      </c>
      <c r="AL53" s="441">
        <v>5.1918100000000001E-8</v>
      </c>
      <c r="AM53" s="441">
        <v>4.9914099999999998E-8</v>
      </c>
      <c r="AN53" s="441">
        <v>4.3274799999999998E-8</v>
      </c>
      <c r="AO53" s="441">
        <v>6.6175400000000004E-8</v>
      </c>
      <c r="AP53" s="441">
        <v>5.0523899999999998E-8</v>
      </c>
      <c r="AQ53" s="441">
        <v>5.7815900000000001E-8</v>
      </c>
      <c r="AR53" s="441">
        <v>7.1842899999999998E-8</v>
      </c>
      <c r="AS53" s="441">
        <v>1.0735199999999999E-7</v>
      </c>
      <c r="AT53" s="441">
        <v>9.0311999999999995E-8</v>
      </c>
      <c r="AU53" s="441">
        <v>1.03189E-7</v>
      </c>
      <c r="AV53" s="441">
        <v>6.4530299999999999E-8</v>
      </c>
      <c r="AW53" s="441">
        <v>1.0963999999999999E-7</v>
      </c>
      <c r="AX53" s="441">
        <v>1.15818E-7</v>
      </c>
      <c r="AY53" s="441">
        <v>4.9519299999999998E-8</v>
      </c>
      <c r="AZ53" s="441">
        <v>3.1789400000000003E-8</v>
      </c>
      <c r="BA53" s="441">
        <v>4.8155200000000001E-8</v>
      </c>
      <c r="BB53" s="441">
        <v>7.3755899999999997E-8</v>
      </c>
      <c r="BC53" s="441">
        <v>1.9278100000000001E-8</v>
      </c>
      <c r="BD53" s="441">
        <v>6.9463300000000003E-5</v>
      </c>
      <c r="BE53" s="441">
        <v>7.7023100000000006E-8</v>
      </c>
      <c r="BF53" s="441">
        <v>9.7435499999999999E-8</v>
      </c>
      <c r="BG53" s="441">
        <v>8.1517199999999999E-8</v>
      </c>
      <c r="BH53" s="441">
        <v>1.8139000000000001E-7</v>
      </c>
      <c r="BI53" s="441">
        <v>1.18005E-7</v>
      </c>
      <c r="BJ53" s="441">
        <v>5.0789599999999998E-8</v>
      </c>
      <c r="BK53" s="441">
        <v>5.0192200000000001E-8</v>
      </c>
      <c r="BL53" s="441">
        <v>1.07738E-7</v>
      </c>
      <c r="BM53" s="441">
        <v>6.1911200000000002E-8</v>
      </c>
      <c r="BN53" s="441">
        <v>2.1108400000000001E-7</v>
      </c>
      <c r="BO53" s="441">
        <v>1.9805899999999999E-7</v>
      </c>
      <c r="BP53" s="441">
        <v>9.4706699999999999E-8</v>
      </c>
      <c r="BQ53" s="441">
        <v>2.08973E-7</v>
      </c>
      <c r="BR53" s="441">
        <v>1.1936899999999999E-7</v>
      </c>
      <c r="BS53" s="441">
        <v>5.0940499999999999E-8</v>
      </c>
      <c r="BT53" s="441">
        <v>3.8686000000000001E-7</v>
      </c>
      <c r="BU53" s="441">
        <v>1.52386E-7</v>
      </c>
      <c r="BV53" s="441">
        <v>3.7857399999999999E-7</v>
      </c>
      <c r="BW53" s="441">
        <v>1.78276E-7</v>
      </c>
      <c r="BX53" s="441">
        <v>7.1137800000000001E-7</v>
      </c>
      <c r="BY53" s="441">
        <v>1.69752E-7</v>
      </c>
      <c r="BZ53" s="441">
        <v>1.2020300000000001E-7</v>
      </c>
      <c r="CA53" s="441">
        <v>4.4421899999999997E-6</v>
      </c>
      <c r="CB53" s="441">
        <v>6.38073E-8</v>
      </c>
      <c r="CC53" s="441">
        <v>3.5288000000000002E-7</v>
      </c>
      <c r="CD53" s="441">
        <v>5.87512E-7</v>
      </c>
      <c r="CE53" s="441">
        <v>4.7575499999999999E-7</v>
      </c>
      <c r="CF53" s="441">
        <v>5.0114E-7</v>
      </c>
      <c r="CG53" s="441">
        <v>8.7017300000000005E-7</v>
      </c>
      <c r="CH53" s="441">
        <v>2.8365100000000001E-6</v>
      </c>
      <c r="CI53" s="441">
        <v>3.6023599999999998E-5</v>
      </c>
      <c r="CJ53" s="441">
        <v>2.09137E-6</v>
      </c>
      <c r="CK53" s="441">
        <v>7.4131899999999994E-5</v>
      </c>
      <c r="CL53" s="441">
        <v>9.8735399999999999E-8</v>
      </c>
      <c r="CM53" s="441">
        <v>2.29001E-4</v>
      </c>
      <c r="CN53" s="441">
        <v>4.9563700000000005E-4</v>
      </c>
      <c r="CO53" s="441">
        <v>6.4599200000000003E-7</v>
      </c>
      <c r="CP53" s="441">
        <v>2.24381E-7</v>
      </c>
      <c r="CQ53" s="441">
        <v>7.3190599999999999E-7</v>
      </c>
      <c r="CR53" s="441">
        <v>9.8179299999999998E-8</v>
      </c>
      <c r="CS53" s="441">
        <v>2.4023199999999998E-7</v>
      </c>
      <c r="CT53" s="441">
        <v>1.108571E-3</v>
      </c>
      <c r="CU53" s="441">
        <v>2.1214680000000001E-3</v>
      </c>
      <c r="CV53" s="441">
        <v>3.8625800000000002E-7</v>
      </c>
      <c r="CW53" s="441">
        <v>5.2805999999999999E-6</v>
      </c>
      <c r="CX53" s="441">
        <v>1.6652299999999999E-4</v>
      </c>
      <c r="CY53" s="441">
        <v>2.9220999999999999E-7</v>
      </c>
      <c r="CZ53" s="441">
        <v>8.7667700000000001E-7</v>
      </c>
      <c r="DA53" s="443">
        <v>1.0942905789999999</v>
      </c>
    </row>
    <row r="54" spans="2:105" ht="20.100000000000001" customHeight="1" x14ac:dyDescent="0.4">
      <c r="B54" s="11">
        <v>7</v>
      </c>
      <c r="C54" s="8" t="s">
        <v>70</v>
      </c>
      <c r="D54" s="441">
        <v>0</v>
      </c>
      <c r="E54" s="441">
        <v>0</v>
      </c>
      <c r="F54" s="441">
        <v>0</v>
      </c>
      <c r="G54" s="441">
        <v>0</v>
      </c>
      <c r="H54" s="441">
        <v>0</v>
      </c>
      <c r="I54" s="441">
        <v>0</v>
      </c>
      <c r="J54" s="441">
        <v>1</v>
      </c>
      <c r="K54" s="441">
        <v>0</v>
      </c>
      <c r="L54" s="441">
        <v>0</v>
      </c>
      <c r="M54" s="441">
        <v>0</v>
      </c>
      <c r="N54" s="441">
        <v>0</v>
      </c>
      <c r="O54" s="441">
        <v>0</v>
      </c>
      <c r="P54" s="441">
        <v>0</v>
      </c>
      <c r="Q54" s="441">
        <v>0</v>
      </c>
      <c r="R54" s="441">
        <v>0</v>
      </c>
      <c r="S54" s="441">
        <v>0</v>
      </c>
      <c r="T54" s="441">
        <v>0</v>
      </c>
      <c r="U54" s="441">
        <v>0</v>
      </c>
      <c r="V54" s="441">
        <v>0</v>
      </c>
      <c r="W54" s="441">
        <v>0</v>
      </c>
      <c r="X54" s="441">
        <v>0</v>
      </c>
      <c r="Y54" s="441">
        <v>0</v>
      </c>
      <c r="Z54" s="441">
        <v>0</v>
      </c>
      <c r="AA54" s="441">
        <v>0</v>
      </c>
      <c r="AB54" s="441">
        <v>0</v>
      </c>
      <c r="AC54" s="441">
        <v>0</v>
      </c>
      <c r="AD54" s="441">
        <v>0</v>
      </c>
      <c r="AE54" s="441">
        <v>0</v>
      </c>
      <c r="AF54" s="441">
        <v>0</v>
      </c>
      <c r="AG54" s="441">
        <v>0</v>
      </c>
      <c r="AH54" s="441">
        <v>0</v>
      </c>
      <c r="AI54" s="441">
        <v>0</v>
      </c>
      <c r="AJ54" s="441">
        <v>0</v>
      </c>
      <c r="AK54" s="441">
        <v>0</v>
      </c>
      <c r="AL54" s="441">
        <v>0</v>
      </c>
      <c r="AM54" s="441">
        <v>0</v>
      </c>
      <c r="AN54" s="441">
        <v>0</v>
      </c>
      <c r="AO54" s="441">
        <v>0</v>
      </c>
      <c r="AP54" s="441">
        <v>0</v>
      </c>
      <c r="AQ54" s="441">
        <v>0</v>
      </c>
      <c r="AR54" s="441">
        <v>0</v>
      </c>
      <c r="AS54" s="441">
        <v>0</v>
      </c>
      <c r="AT54" s="441">
        <v>0</v>
      </c>
      <c r="AU54" s="441">
        <v>0</v>
      </c>
      <c r="AV54" s="441">
        <v>0</v>
      </c>
      <c r="AW54" s="441">
        <v>0</v>
      </c>
      <c r="AX54" s="441">
        <v>0</v>
      </c>
      <c r="AY54" s="441">
        <v>0</v>
      </c>
      <c r="AZ54" s="441">
        <v>0</v>
      </c>
      <c r="BA54" s="441">
        <v>0</v>
      </c>
      <c r="BB54" s="441">
        <v>0</v>
      </c>
      <c r="BC54" s="441">
        <v>0</v>
      </c>
      <c r="BD54" s="441">
        <v>0</v>
      </c>
      <c r="BE54" s="441">
        <v>0</v>
      </c>
      <c r="BF54" s="441">
        <v>0</v>
      </c>
      <c r="BG54" s="441">
        <v>0</v>
      </c>
      <c r="BH54" s="441">
        <v>0</v>
      </c>
      <c r="BI54" s="441">
        <v>0</v>
      </c>
      <c r="BJ54" s="441">
        <v>0</v>
      </c>
      <c r="BK54" s="441">
        <v>0</v>
      </c>
      <c r="BL54" s="441">
        <v>0</v>
      </c>
      <c r="BM54" s="441">
        <v>0</v>
      </c>
      <c r="BN54" s="441">
        <v>0</v>
      </c>
      <c r="BO54" s="441">
        <v>0</v>
      </c>
      <c r="BP54" s="441">
        <v>0</v>
      </c>
      <c r="BQ54" s="441">
        <v>0</v>
      </c>
      <c r="BR54" s="441">
        <v>0</v>
      </c>
      <c r="BS54" s="441">
        <v>0</v>
      </c>
      <c r="BT54" s="441">
        <v>0</v>
      </c>
      <c r="BU54" s="441">
        <v>0</v>
      </c>
      <c r="BV54" s="441">
        <v>0</v>
      </c>
      <c r="BW54" s="441">
        <v>0</v>
      </c>
      <c r="BX54" s="441">
        <v>0</v>
      </c>
      <c r="BY54" s="441">
        <v>0</v>
      </c>
      <c r="BZ54" s="441">
        <v>0</v>
      </c>
      <c r="CA54" s="441">
        <v>0</v>
      </c>
      <c r="CB54" s="441">
        <v>0</v>
      </c>
      <c r="CC54" s="441">
        <v>0</v>
      </c>
      <c r="CD54" s="441">
        <v>0</v>
      </c>
      <c r="CE54" s="441">
        <v>0</v>
      </c>
      <c r="CF54" s="441">
        <v>0</v>
      </c>
      <c r="CG54" s="441">
        <v>0</v>
      </c>
      <c r="CH54" s="441">
        <v>0</v>
      </c>
      <c r="CI54" s="441">
        <v>0</v>
      </c>
      <c r="CJ54" s="441">
        <v>0</v>
      </c>
      <c r="CK54" s="441">
        <v>0</v>
      </c>
      <c r="CL54" s="441">
        <v>0</v>
      </c>
      <c r="CM54" s="441">
        <v>0</v>
      </c>
      <c r="CN54" s="441">
        <v>0</v>
      </c>
      <c r="CO54" s="441">
        <v>0</v>
      </c>
      <c r="CP54" s="441">
        <v>0</v>
      </c>
      <c r="CQ54" s="441">
        <v>0</v>
      </c>
      <c r="CR54" s="441">
        <v>0</v>
      </c>
      <c r="CS54" s="441">
        <v>0</v>
      </c>
      <c r="CT54" s="441">
        <v>0</v>
      </c>
      <c r="CU54" s="441">
        <v>0</v>
      </c>
      <c r="CV54" s="441">
        <v>0</v>
      </c>
      <c r="CW54" s="441">
        <v>0</v>
      </c>
      <c r="CX54" s="441">
        <v>0</v>
      </c>
      <c r="CY54" s="441">
        <v>0</v>
      </c>
      <c r="CZ54" s="441">
        <v>0</v>
      </c>
      <c r="DA54" s="443">
        <v>1</v>
      </c>
    </row>
    <row r="55" spans="2:105" ht="20.100000000000001" customHeight="1" x14ac:dyDescent="0.4">
      <c r="B55" s="11">
        <v>8</v>
      </c>
      <c r="C55" s="8" t="s">
        <v>870</v>
      </c>
      <c r="D55" s="441">
        <v>2.4219600000000001E-5</v>
      </c>
      <c r="E55" s="441">
        <v>2.4457E-5</v>
      </c>
      <c r="F55" s="441">
        <v>2.96286E-5</v>
      </c>
      <c r="G55" s="441">
        <v>1.3361E-5</v>
      </c>
      <c r="H55" s="441">
        <v>1.5576699999999999E-4</v>
      </c>
      <c r="I55" s="441">
        <v>1.7779200000000001E-5</v>
      </c>
      <c r="J55" s="441">
        <v>0</v>
      </c>
      <c r="K55" s="441">
        <v>1.0001720300000001</v>
      </c>
      <c r="L55" s="441">
        <v>1.4529799999999999E-5</v>
      </c>
      <c r="M55" s="441">
        <v>8.7544399999999998E-6</v>
      </c>
      <c r="N55" s="441">
        <v>1.4438599999999999E-5</v>
      </c>
      <c r="O55" s="441">
        <v>1.14553E-5</v>
      </c>
      <c r="P55" s="441">
        <v>3.3445400000000003E-5</v>
      </c>
      <c r="Q55" s="441">
        <v>9.1064199999999995E-5</v>
      </c>
      <c r="R55" s="441">
        <v>0</v>
      </c>
      <c r="S55" s="441">
        <v>1.26108E-5</v>
      </c>
      <c r="T55" s="441">
        <v>2.70253E-5</v>
      </c>
      <c r="U55" s="441">
        <v>5.2860900000000001E-5</v>
      </c>
      <c r="V55" s="441">
        <v>1.5203339999999999E-3</v>
      </c>
      <c r="W55" s="441">
        <v>8.0492000000000001E-5</v>
      </c>
      <c r="X55" s="441">
        <v>4.0487200000000001E-5</v>
      </c>
      <c r="Y55" s="441">
        <v>2.0664030000000001E-3</v>
      </c>
      <c r="Z55" s="441">
        <v>9.4308599999999999E-4</v>
      </c>
      <c r="AA55" s="441">
        <v>3.7960899999999998E-5</v>
      </c>
      <c r="AB55" s="441">
        <v>1.3475E-4</v>
      </c>
      <c r="AC55" s="441">
        <v>9.0743700000000003E-6</v>
      </c>
      <c r="AD55" s="441">
        <v>2.7933512000000001E-2</v>
      </c>
      <c r="AE55" s="441">
        <v>3.3243901999999999E-2</v>
      </c>
      <c r="AF55" s="441">
        <v>2.1515361E-2</v>
      </c>
      <c r="AG55" s="441">
        <v>1.4810617999999999E-2</v>
      </c>
      <c r="AH55" s="441">
        <v>0</v>
      </c>
      <c r="AI55" s="441">
        <v>7.8130999999999998E-6</v>
      </c>
      <c r="AJ55" s="441">
        <v>1.8641999999999999E-4</v>
      </c>
      <c r="AK55" s="441">
        <v>3.31632E-6</v>
      </c>
      <c r="AL55" s="441">
        <v>2.4320508000000001E-2</v>
      </c>
      <c r="AM55" s="441">
        <v>2.1553499999999999E-4</v>
      </c>
      <c r="AN55" s="441">
        <v>1.10163E-4</v>
      </c>
      <c r="AO55" s="441">
        <v>8.3452400000000001E-5</v>
      </c>
      <c r="AP55" s="441">
        <v>5.6235600000000001E-5</v>
      </c>
      <c r="AQ55" s="441">
        <v>8.6013999999999993E-5</v>
      </c>
      <c r="AR55" s="441">
        <v>5.9745399999999999E-5</v>
      </c>
      <c r="AS55" s="441">
        <v>1.2474900000000001E-4</v>
      </c>
      <c r="AT55" s="441">
        <v>1.20889E-4</v>
      </c>
      <c r="AU55" s="441">
        <v>8.3100099999999994E-5</v>
      </c>
      <c r="AV55" s="441">
        <v>4.1068000000000001E-5</v>
      </c>
      <c r="AW55" s="441">
        <v>2.55092E-4</v>
      </c>
      <c r="AX55" s="441">
        <v>7.6544200000000005E-5</v>
      </c>
      <c r="AY55" s="441">
        <v>3.0809499999999997E-5</v>
      </c>
      <c r="AZ55" s="441">
        <v>3.9929399999999998E-5</v>
      </c>
      <c r="BA55" s="441">
        <v>8.2939400000000001E-5</v>
      </c>
      <c r="BB55" s="441">
        <v>3.9784399999999998E-5</v>
      </c>
      <c r="BC55" s="441">
        <v>1.8332999999999999E-5</v>
      </c>
      <c r="BD55" s="441">
        <v>7.8968500000000004E-4</v>
      </c>
      <c r="BE55" s="441">
        <v>7.8978700000000007E-6</v>
      </c>
      <c r="BF55" s="441">
        <v>1.7615269999999999E-3</v>
      </c>
      <c r="BG55" s="441">
        <v>8.8792799999999996E-4</v>
      </c>
      <c r="BH55" s="441">
        <v>9.7017179999999998E-3</v>
      </c>
      <c r="BI55" s="441">
        <v>8.7871909999999998E-3</v>
      </c>
      <c r="BJ55" s="441">
        <v>1.7195500000000002E-5</v>
      </c>
      <c r="BK55" s="441">
        <v>2.90603E-5</v>
      </c>
      <c r="BL55" s="441">
        <v>3.7732799999999999E-5</v>
      </c>
      <c r="BM55" s="441">
        <v>1.5928300000000001E-5</v>
      </c>
      <c r="BN55" s="441">
        <v>7.3590600000000001E-6</v>
      </c>
      <c r="BO55" s="441">
        <v>8.8724699999999998E-6</v>
      </c>
      <c r="BP55" s="441">
        <v>5.50648E-6</v>
      </c>
      <c r="BQ55" s="441">
        <v>6.4669400000000001E-6</v>
      </c>
      <c r="BR55" s="441">
        <v>1.19637E-5</v>
      </c>
      <c r="BS55" s="441">
        <v>1.13639E-5</v>
      </c>
      <c r="BT55" s="441">
        <v>1.6385800000000002E-5</v>
      </c>
      <c r="BU55" s="441">
        <v>1.4671800000000001E-5</v>
      </c>
      <c r="BV55" s="441">
        <v>7.6356100000000006E-5</v>
      </c>
      <c r="BW55" s="441">
        <v>1.6993299999999999E-5</v>
      </c>
      <c r="BX55" s="441">
        <v>4.7052000000000003E-5</v>
      </c>
      <c r="BY55" s="441">
        <v>1.1081600000000001E-5</v>
      </c>
      <c r="BZ55" s="441">
        <v>1.49907E-5</v>
      </c>
      <c r="CA55" s="441">
        <v>1.5758200000000001E-5</v>
      </c>
      <c r="CB55" s="441">
        <v>4.6449199999999999E-6</v>
      </c>
      <c r="CC55" s="441">
        <v>7.7450299999999999E-6</v>
      </c>
      <c r="CD55" s="441">
        <v>1.5608699999999998E-5</v>
      </c>
      <c r="CE55" s="441">
        <v>5.6955599999999999E-6</v>
      </c>
      <c r="CF55" s="441">
        <v>1.20494E-5</v>
      </c>
      <c r="CG55" s="441">
        <v>2.60532E-5</v>
      </c>
      <c r="CH55" s="441">
        <v>1.8817500000000001E-5</v>
      </c>
      <c r="CI55" s="441">
        <v>1.04069E-5</v>
      </c>
      <c r="CJ55" s="441">
        <v>1.6679400000000002E-5</v>
      </c>
      <c r="CK55" s="441">
        <v>2.9104399999999999E-5</v>
      </c>
      <c r="CL55" s="441">
        <v>1.6117299999999999E-5</v>
      </c>
      <c r="CM55" s="441">
        <v>9.5527999999999994E-6</v>
      </c>
      <c r="CN55" s="441">
        <v>7.4453999999999999E-6</v>
      </c>
      <c r="CO55" s="441">
        <v>8.7974499999999999E-6</v>
      </c>
      <c r="CP55" s="441">
        <v>7.1038300000000001E-6</v>
      </c>
      <c r="CQ55" s="441">
        <v>1.10163E-5</v>
      </c>
      <c r="CR55" s="441">
        <v>2.0662400000000001E-5</v>
      </c>
      <c r="CS55" s="441">
        <v>5.6659299999999998E-6</v>
      </c>
      <c r="CT55" s="441">
        <v>-1.43934E-5</v>
      </c>
      <c r="CU55" s="441">
        <v>-7.2568100000000004E-6</v>
      </c>
      <c r="CV55" s="441">
        <v>1.23775E-5</v>
      </c>
      <c r="CW55" s="441">
        <v>2.1087800000000002E-5</v>
      </c>
      <c r="CX55" s="441">
        <v>4.0299000000000002E-5</v>
      </c>
      <c r="CY55" s="441">
        <v>4.0092700000000003E-5</v>
      </c>
      <c r="CZ55" s="441">
        <v>1.42006E-4</v>
      </c>
      <c r="DA55" s="443">
        <v>1.151849914</v>
      </c>
    </row>
    <row r="56" spans="2:105" ht="20.100000000000001" customHeight="1" x14ac:dyDescent="0.4">
      <c r="B56" s="11">
        <v>9</v>
      </c>
      <c r="C56" s="8" t="s">
        <v>871</v>
      </c>
      <c r="D56" s="441">
        <v>3.9124400000000001E-5</v>
      </c>
      <c r="E56" s="441">
        <v>3.2860600000000002E-5</v>
      </c>
      <c r="F56" s="441">
        <v>1.012029E-3</v>
      </c>
      <c r="G56" s="441">
        <v>6.8378000000000002E-5</v>
      </c>
      <c r="H56" s="441">
        <v>4.9290399999999998E-5</v>
      </c>
      <c r="I56" s="441">
        <v>1.0431500000000001E-4</v>
      </c>
      <c r="J56" s="441">
        <v>0</v>
      </c>
      <c r="K56" s="441">
        <v>9.6363200000000001E-7</v>
      </c>
      <c r="L56" s="441">
        <v>1.024648504</v>
      </c>
      <c r="M56" s="441">
        <v>3.7528699999999997E-4</v>
      </c>
      <c r="N56" s="441">
        <v>1.7110999999999999E-5</v>
      </c>
      <c r="O56" s="441">
        <v>9.5262209999999996E-3</v>
      </c>
      <c r="P56" s="441">
        <v>1.070522E-3</v>
      </c>
      <c r="Q56" s="441">
        <v>3.6170310000000002E-3</v>
      </c>
      <c r="R56" s="441">
        <v>0</v>
      </c>
      <c r="S56" s="441">
        <v>7.2939299999999995E-5</v>
      </c>
      <c r="T56" s="441">
        <v>5.2782100000000004E-6</v>
      </c>
      <c r="U56" s="441">
        <v>1.75675E-6</v>
      </c>
      <c r="V56" s="441">
        <v>2.2573600000000001E-4</v>
      </c>
      <c r="W56" s="441">
        <v>1.14598E-5</v>
      </c>
      <c r="X56" s="441">
        <v>5.2399499999999997E-6</v>
      </c>
      <c r="Y56" s="441">
        <v>3.1037000000000003E-4</v>
      </c>
      <c r="Z56" s="441">
        <v>7.9864299999999996E-8</v>
      </c>
      <c r="AA56" s="441">
        <v>3.6785699999999998E-6</v>
      </c>
      <c r="AB56" s="441">
        <v>4.61769E-6</v>
      </c>
      <c r="AC56" s="441">
        <v>1.3400888999999999E-2</v>
      </c>
      <c r="AD56" s="441">
        <v>1.7220599999999999E-6</v>
      </c>
      <c r="AE56" s="441">
        <v>5.2475400000000004E-7</v>
      </c>
      <c r="AF56" s="441">
        <v>3.3588100000000002E-6</v>
      </c>
      <c r="AG56" s="441">
        <v>4.3679799999999998E-6</v>
      </c>
      <c r="AH56" s="441">
        <v>0</v>
      </c>
      <c r="AI56" s="441">
        <v>1.22948E-7</v>
      </c>
      <c r="AJ56" s="441">
        <v>6.3720000000000001E-7</v>
      </c>
      <c r="AK56" s="441">
        <v>1.3410199999999999E-7</v>
      </c>
      <c r="AL56" s="441">
        <v>6.0244100000000001E-7</v>
      </c>
      <c r="AM56" s="441">
        <v>4.96706E-7</v>
      </c>
      <c r="AN56" s="441">
        <v>4.3212599999999999E-7</v>
      </c>
      <c r="AO56" s="441">
        <v>6.46501E-7</v>
      </c>
      <c r="AP56" s="441">
        <v>4.5956099999999999E-7</v>
      </c>
      <c r="AQ56" s="441">
        <v>7.7575799999999995E-7</v>
      </c>
      <c r="AR56" s="441">
        <v>9.3346999999999995E-7</v>
      </c>
      <c r="AS56" s="441">
        <v>1.5481400000000001E-6</v>
      </c>
      <c r="AT56" s="441">
        <v>1.2885E-6</v>
      </c>
      <c r="AU56" s="441">
        <v>1.5034399999999999E-6</v>
      </c>
      <c r="AV56" s="441">
        <v>7.2415500000000001E-7</v>
      </c>
      <c r="AW56" s="441">
        <v>1.63121E-6</v>
      </c>
      <c r="AX56" s="441">
        <v>1.5101200000000001E-6</v>
      </c>
      <c r="AY56" s="441">
        <v>5.8893799999999998E-7</v>
      </c>
      <c r="AZ56" s="441">
        <v>3.1573999999999999E-7</v>
      </c>
      <c r="BA56" s="441">
        <v>5.0913500000000004E-7</v>
      </c>
      <c r="BB56" s="441">
        <v>8.5939000000000002E-7</v>
      </c>
      <c r="BC56" s="441">
        <v>1.91928E-7</v>
      </c>
      <c r="BD56" s="441">
        <v>5.6659600000000005E-4</v>
      </c>
      <c r="BE56" s="441">
        <v>3.7287799999999999E-7</v>
      </c>
      <c r="BF56" s="441">
        <v>7.6567000000000005E-7</v>
      </c>
      <c r="BG56" s="441">
        <v>6.6158400000000003E-7</v>
      </c>
      <c r="BH56" s="441">
        <v>9.7390899999999994E-7</v>
      </c>
      <c r="BI56" s="441">
        <v>6.0833799999999995E-7</v>
      </c>
      <c r="BJ56" s="441">
        <v>4.3997399999999999E-7</v>
      </c>
      <c r="BK56" s="441">
        <v>5.0390399999999996E-7</v>
      </c>
      <c r="BL56" s="441">
        <v>6.9786299999999995E-7</v>
      </c>
      <c r="BM56" s="441">
        <v>6.34246E-7</v>
      </c>
      <c r="BN56" s="441">
        <v>8.5048499999999996E-7</v>
      </c>
      <c r="BO56" s="441">
        <v>9.6798300000000005E-7</v>
      </c>
      <c r="BP56" s="441">
        <v>6.0745999999999996E-7</v>
      </c>
      <c r="BQ56" s="441">
        <v>6.6905299999999995E-7</v>
      </c>
      <c r="BR56" s="441">
        <v>4.0300300000000003E-7</v>
      </c>
      <c r="BS56" s="441">
        <v>1.61324E-7</v>
      </c>
      <c r="BT56" s="441">
        <v>3.9004400000000002E-6</v>
      </c>
      <c r="BU56" s="441">
        <v>6.8128999999999998E-7</v>
      </c>
      <c r="BV56" s="441">
        <v>1.5590199999999999E-6</v>
      </c>
      <c r="BW56" s="441">
        <v>7.5316E-7</v>
      </c>
      <c r="BX56" s="441">
        <v>2.5841500000000001E-6</v>
      </c>
      <c r="BY56" s="441">
        <v>9.8005800000000005E-7</v>
      </c>
      <c r="BZ56" s="441">
        <v>7.7712799999999997E-7</v>
      </c>
      <c r="CA56" s="441">
        <v>1.5539299999999999E-5</v>
      </c>
      <c r="CB56" s="441">
        <v>3.9203E-7</v>
      </c>
      <c r="CC56" s="441">
        <v>3.8334999999999998E-6</v>
      </c>
      <c r="CD56" s="441">
        <v>2.3997999999999999E-6</v>
      </c>
      <c r="CE56" s="441">
        <v>3.3710200000000001E-6</v>
      </c>
      <c r="CF56" s="441">
        <v>4.7655399999999998E-6</v>
      </c>
      <c r="CG56" s="441">
        <v>5.5815599999999998E-6</v>
      </c>
      <c r="CH56" s="441">
        <v>1.0855299999999999E-5</v>
      </c>
      <c r="CI56" s="441">
        <v>4.9751099999999996E-4</v>
      </c>
      <c r="CJ56" s="441">
        <v>1.18685E-5</v>
      </c>
      <c r="CK56" s="441">
        <v>1.6031500000000001E-4</v>
      </c>
      <c r="CL56" s="441">
        <v>1.0839999999999999E-6</v>
      </c>
      <c r="CM56" s="441">
        <v>4.4255800000000001E-4</v>
      </c>
      <c r="CN56" s="441">
        <v>7.9555299999999995E-4</v>
      </c>
      <c r="CO56" s="441">
        <v>3.0574900000000001E-6</v>
      </c>
      <c r="CP56" s="441">
        <v>1.0253900000000001E-6</v>
      </c>
      <c r="CQ56" s="441">
        <v>3.2435299999999999E-6</v>
      </c>
      <c r="CR56" s="441">
        <v>5.1736300000000005E-7</v>
      </c>
      <c r="CS56" s="441">
        <v>1.2540800000000001E-6</v>
      </c>
      <c r="CT56" s="441">
        <v>2.497628E-3</v>
      </c>
      <c r="CU56" s="441">
        <v>8.777076E-3</v>
      </c>
      <c r="CV56" s="441">
        <v>2.0657399999999998E-6</v>
      </c>
      <c r="CW56" s="441">
        <v>6.1272499999999997E-6</v>
      </c>
      <c r="CX56" s="441">
        <v>4.2739200000000002E-4</v>
      </c>
      <c r="CY56" s="441">
        <v>6.8754100000000001E-6</v>
      </c>
      <c r="CZ56" s="441">
        <v>4.22088E-6</v>
      </c>
      <c r="DA56" s="443">
        <v>1.0689028279999999</v>
      </c>
    </row>
    <row r="57" spans="2:105" ht="20.100000000000001" customHeight="1" x14ac:dyDescent="0.4">
      <c r="B57" s="11">
        <v>10</v>
      </c>
      <c r="C57" s="8" t="s">
        <v>872</v>
      </c>
      <c r="D57" s="441">
        <v>1.6528399999999999E-5</v>
      </c>
      <c r="E57" s="441">
        <v>1.3836799999999999E-5</v>
      </c>
      <c r="F57" s="441">
        <v>4.2179799999999998E-4</v>
      </c>
      <c r="G57" s="441">
        <v>2.9930600000000001E-5</v>
      </c>
      <c r="H57" s="441">
        <v>2.17886E-5</v>
      </c>
      <c r="I57" s="441">
        <v>8.6248579999999991E-3</v>
      </c>
      <c r="J57" s="441">
        <v>0</v>
      </c>
      <c r="K57" s="441">
        <v>3.0161499999999999E-7</v>
      </c>
      <c r="L57" s="441">
        <v>2.4378099999999999E-4</v>
      </c>
      <c r="M57" s="441">
        <v>1.0202185640000001</v>
      </c>
      <c r="N57" s="441">
        <v>7.2640899999999998E-6</v>
      </c>
      <c r="O57" s="441">
        <v>4.1519620000000004E-3</v>
      </c>
      <c r="P57" s="441">
        <v>2.1374800000000001E-5</v>
      </c>
      <c r="Q57" s="441">
        <v>1.6214109999999999E-3</v>
      </c>
      <c r="R57" s="441">
        <v>0</v>
      </c>
      <c r="S57" s="441">
        <v>1.7240699999999999E-7</v>
      </c>
      <c r="T57" s="441">
        <v>1.7338799999999999E-6</v>
      </c>
      <c r="U57" s="441">
        <v>1.57522E-7</v>
      </c>
      <c r="V57" s="441">
        <v>3.5386100000000002E-6</v>
      </c>
      <c r="W57" s="441">
        <v>2.9110200000000001E-7</v>
      </c>
      <c r="X57" s="441">
        <v>1.89247E-7</v>
      </c>
      <c r="Y57" s="441">
        <v>5.46886E-6</v>
      </c>
      <c r="Z57" s="441">
        <v>1.97734E-8</v>
      </c>
      <c r="AA57" s="441">
        <v>1.7128599999999999E-7</v>
      </c>
      <c r="AB57" s="441">
        <v>5.1080899999999998E-7</v>
      </c>
      <c r="AC57" s="441">
        <v>1.11229E-5</v>
      </c>
      <c r="AD57" s="441">
        <v>3.7378800000000001E-7</v>
      </c>
      <c r="AE57" s="441">
        <v>1.78885E-7</v>
      </c>
      <c r="AF57" s="441">
        <v>1.0224599999999999E-6</v>
      </c>
      <c r="AG57" s="441">
        <v>1.1094699999999999E-6</v>
      </c>
      <c r="AH57" s="441">
        <v>0</v>
      </c>
      <c r="AI57" s="441">
        <v>3.6723700000000002E-8</v>
      </c>
      <c r="AJ57" s="441">
        <v>2.0380299999999999E-7</v>
      </c>
      <c r="AK57" s="441">
        <v>6.8039299999999994E-8</v>
      </c>
      <c r="AL57" s="441">
        <v>1.1245299999999999E-7</v>
      </c>
      <c r="AM57" s="441">
        <v>1.5045600000000001E-7</v>
      </c>
      <c r="AN57" s="441">
        <v>1.2257099999999999E-7</v>
      </c>
      <c r="AO57" s="441">
        <v>2.2530099999999999E-7</v>
      </c>
      <c r="AP57" s="441">
        <v>1.4187399999999999E-7</v>
      </c>
      <c r="AQ57" s="441">
        <v>1.3691800000000001E-7</v>
      </c>
      <c r="AR57" s="441">
        <v>2.3204200000000001E-7</v>
      </c>
      <c r="AS57" s="441">
        <v>3.7855299999999999E-7</v>
      </c>
      <c r="AT57" s="441">
        <v>3.0511299999999999E-7</v>
      </c>
      <c r="AU57" s="441">
        <v>4.1256100000000001E-7</v>
      </c>
      <c r="AV57" s="441">
        <v>2.1129699999999999E-7</v>
      </c>
      <c r="AW57" s="441">
        <v>3.2458000000000001E-7</v>
      </c>
      <c r="AX57" s="441">
        <v>4.5878999999999999E-7</v>
      </c>
      <c r="AY57" s="441">
        <v>1.3808600000000001E-7</v>
      </c>
      <c r="AZ57" s="441">
        <v>7.9822899999999994E-8</v>
      </c>
      <c r="BA57" s="441">
        <v>1.3671199999999999E-7</v>
      </c>
      <c r="BB57" s="441">
        <v>2.1274499999999999E-7</v>
      </c>
      <c r="BC57" s="441">
        <v>4.4121399999999997E-8</v>
      </c>
      <c r="BD57" s="441">
        <v>9.4701799999999996E-7</v>
      </c>
      <c r="BE57" s="441">
        <v>1.73256E-7</v>
      </c>
      <c r="BF57" s="441">
        <v>2.5824499999999999E-7</v>
      </c>
      <c r="BG57" s="441">
        <v>2.0070299999999999E-7</v>
      </c>
      <c r="BH57" s="441">
        <v>4.38534E-7</v>
      </c>
      <c r="BI57" s="441">
        <v>2.7920699999999999E-7</v>
      </c>
      <c r="BJ57" s="441">
        <v>1.74844E-7</v>
      </c>
      <c r="BK57" s="441">
        <v>1.5760699999999999E-7</v>
      </c>
      <c r="BL57" s="441">
        <v>2.6954400000000002E-7</v>
      </c>
      <c r="BM57" s="441">
        <v>1.7172300000000001E-7</v>
      </c>
      <c r="BN57" s="441">
        <v>4.7674799999999998E-7</v>
      </c>
      <c r="BO57" s="441">
        <v>4.9469300000000002E-7</v>
      </c>
      <c r="BP57" s="441">
        <v>2.5314899999999999E-7</v>
      </c>
      <c r="BQ57" s="441">
        <v>4.6727700000000001E-7</v>
      </c>
      <c r="BR57" s="441">
        <v>2.6528E-7</v>
      </c>
      <c r="BS57" s="441">
        <v>1.11186E-7</v>
      </c>
      <c r="BT57" s="441">
        <v>1.46705E-6</v>
      </c>
      <c r="BU57" s="441">
        <v>3.4157499999999999E-7</v>
      </c>
      <c r="BV57" s="441">
        <v>7.0555600000000002E-7</v>
      </c>
      <c r="BW57" s="441">
        <v>3.66287E-7</v>
      </c>
      <c r="BX57" s="441">
        <v>1.23081E-6</v>
      </c>
      <c r="BY57" s="441">
        <v>3.90538E-7</v>
      </c>
      <c r="BZ57" s="441">
        <v>2.9206300000000001E-7</v>
      </c>
      <c r="CA57" s="441">
        <v>7.3275200000000003E-6</v>
      </c>
      <c r="CB57" s="441">
        <v>1.6194699999999999E-7</v>
      </c>
      <c r="CC57" s="441">
        <v>1.4122400000000001E-6</v>
      </c>
      <c r="CD57" s="441">
        <v>1.1444199999999999E-6</v>
      </c>
      <c r="CE57" s="441">
        <v>1.4101000000000001E-6</v>
      </c>
      <c r="CF57" s="441">
        <v>1.80752E-6</v>
      </c>
      <c r="CG57" s="441">
        <v>1.8189799999999999E-6</v>
      </c>
      <c r="CH57" s="441">
        <v>1.44072E-5</v>
      </c>
      <c r="CI57" s="441">
        <v>1.76763E-4</v>
      </c>
      <c r="CJ57" s="441">
        <v>5.3282500000000002E-6</v>
      </c>
      <c r="CK57" s="441">
        <v>1.7613199999999999E-4</v>
      </c>
      <c r="CL57" s="441">
        <v>2.2348099999999999E-7</v>
      </c>
      <c r="CM57" s="441">
        <v>7.1526100000000002E-4</v>
      </c>
      <c r="CN57" s="441">
        <v>1.303839E-3</v>
      </c>
      <c r="CO57" s="441">
        <v>1.50101E-6</v>
      </c>
      <c r="CP57" s="441">
        <v>5.0171399999999996E-7</v>
      </c>
      <c r="CQ57" s="441">
        <v>1.6157499999999999E-6</v>
      </c>
      <c r="CR57" s="441">
        <v>2.1243700000000001E-7</v>
      </c>
      <c r="CS57" s="441">
        <v>5.6996100000000003E-7</v>
      </c>
      <c r="CT57" s="441">
        <v>2.4926800000000002E-3</v>
      </c>
      <c r="CU57" s="441">
        <v>7.3978869999999997E-3</v>
      </c>
      <c r="CV57" s="441">
        <v>9.0371399999999999E-7</v>
      </c>
      <c r="CW57" s="441">
        <v>4.4825300000000003E-6</v>
      </c>
      <c r="CX57" s="441">
        <v>3.5178199999999997E-4</v>
      </c>
      <c r="CY57" s="441">
        <v>1.4922699999999999E-7</v>
      </c>
      <c r="CZ57" s="441">
        <v>3.9549500000000001E-6</v>
      </c>
      <c r="DA57" s="443">
        <v>1.048096801</v>
      </c>
    </row>
    <row r="58" spans="2:105" ht="20.100000000000001" customHeight="1" x14ac:dyDescent="0.4">
      <c r="B58" s="11">
        <v>11</v>
      </c>
      <c r="C58" s="8" t="s">
        <v>873</v>
      </c>
      <c r="D58" s="441">
        <v>2.6571599999999999E-4</v>
      </c>
      <c r="E58" s="441">
        <v>2.2588099999999999E-4</v>
      </c>
      <c r="F58" s="441">
        <v>7.7597300000000003E-3</v>
      </c>
      <c r="G58" s="441">
        <v>4.8473599999999999E-4</v>
      </c>
      <c r="H58" s="441">
        <v>3.2431740000000001E-3</v>
      </c>
      <c r="I58" s="441">
        <v>6.9700600000000001E-4</v>
      </c>
      <c r="J58" s="441">
        <v>0</v>
      </c>
      <c r="K58" s="441">
        <v>2.0543299999999999E-6</v>
      </c>
      <c r="L58" s="441">
        <v>2.2206309999999998E-3</v>
      </c>
      <c r="M58" s="441">
        <v>3.7898599999999999E-4</v>
      </c>
      <c r="N58" s="441">
        <v>1.0013139280000001</v>
      </c>
      <c r="O58" s="441">
        <v>3.8773770999999999E-2</v>
      </c>
      <c r="P58" s="441">
        <v>5.2156190000000003E-3</v>
      </c>
      <c r="Q58" s="441">
        <v>2.5613642999999998E-2</v>
      </c>
      <c r="R58" s="441">
        <v>0</v>
      </c>
      <c r="S58" s="441">
        <v>1.5314799999999999E-6</v>
      </c>
      <c r="T58" s="441">
        <v>1.7814249999999999E-3</v>
      </c>
      <c r="U58" s="441">
        <v>3.1450199999999999E-5</v>
      </c>
      <c r="V58" s="441">
        <v>3.9719999999999999E-5</v>
      </c>
      <c r="W58" s="441">
        <v>3.3411999999999999E-6</v>
      </c>
      <c r="X58" s="441">
        <v>1.4749400000000001E-6</v>
      </c>
      <c r="Y58" s="441">
        <v>6.6505699999999996E-5</v>
      </c>
      <c r="Z58" s="441">
        <v>1.5517300000000001E-7</v>
      </c>
      <c r="AA58" s="441">
        <v>1.3551500000000001E-6</v>
      </c>
      <c r="AB58" s="441">
        <v>7.3987300000000004E-6</v>
      </c>
      <c r="AC58" s="441">
        <v>1.86548E-4</v>
      </c>
      <c r="AD58" s="441">
        <v>4.0838699999999996E-6</v>
      </c>
      <c r="AE58" s="441">
        <v>1.36302E-6</v>
      </c>
      <c r="AF58" s="441">
        <v>5.3362300000000002E-5</v>
      </c>
      <c r="AG58" s="441">
        <v>1.01371E-5</v>
      </c>
      <c r="AH58" s="441">
        <v>0</v>
      </c>
      <c r="AI58" s="441">
        <v>3.6743299999999998E-7</v>
      </c>
      <c r="AJ58" s="441">
        <v>8.8223900000000002E-7</v>
      </c>
      <c r="AK58" s="441">
        <v>4.8208600000000005E-7</v>
      </c>
      <c r="AL58" s="441">
        <v>1.1959000000000001E-6</v>
      </c>
      <c r="AM58" s="441">
        <v>1.01441E-6</v>
      </c>
      <c r="AN58" s="441">
        <v>9.1368999999999997E-7</v>
      </c>
      <c r="AO58" s="441">
        <v>1.36947E-6</v>
      </c>
      <c r="AP58" s="441">
        <v>1.1521200000000001E-6</v>
      </c>
      <c r="AQ58" s="441">
        <v>8.8497000000000002E-7</v>
      </c>
      <c r="AR58" s="441">
        <v>8.9674900000000001E-7</v>
      </c>
      <c r="AS58" s="441">
        <v>1.1824600000000001E-6</v>
      </c>
      <c r="AT58" s="441">
        <v>1.0352400000000001E-6</v>
      </c>
      <c r="AU58" s="441">
        <v>1.0262E-6</v>
      </c>
      <c r="AV58" s="441">
        <v>7.7614199999999996E-7</v>
      </c>
      <c r="AW58" s="441">
        <v>1.32954E-6</v>
      </c>
      <c r="AX58" s="441">
        <v>1.16631E-6</v>
      </c>
      <c r="AY58" s="441">
        <v>5.7860700000000004E-7</v>
      </c>
      <c r="AZ58" s="441">
        <v>3.4783800000000002E-7</v>
      </c>
      <c r="BA58" s="441">
        <v>4.8097399999999995E-7</v>
      </c>
      <c r="BB58" s="441">
        <v>1.8641399999999999E-6</v>
      </c>
      <c r="BC58" s="441">
        <v>4.0367400000000002E-7</v>
      </c>
      <c r="BD58" s="441">
        <v>1.33727E-5</v>
      </c>
      <c r="BE58" s="441">
        <v>1.2857799999999999E-6</v>
      </c>
      <c r="BF58" s="441">
        <v>1.50106E-5</v>
      </c>
      <c r="BG58" s="441">
        <v>4.6242800000000002E-6</v>
      </c>
      <c r="BH58" s="441">
        <v>4.4375100000000001E-6</v>
      </c>
      <c r="BI58" s="441">
        <v>2.1719599999999999E-6</v>
      </c>
      <c r="BJ58" s="441">
        <v>1.3373600000000001E-6</v>
      </c>
      <c r="BK58" s="441">
        <v>1.8161000000000001E-6</v>
      </c>
      <c r="BL58" s="441">
        <v>4.6714699999999997E-6</v>
      </c>
      <c r="BM58" s="441">
        <v>1.3733400000000001E-6</v>
      </c>
      <c r="BN58" s="441">
        <v>1.54925E-6</v>
      </c>
      <c r="BO58" s="441">
        <v>2.9773299999999998E-6</v>
      </c>
      <c r="BP58" s="441">
        <v>1.7096300000000001E-6</v>
      </c>
      <c r="BQ58" s="441">
        <v>1.30022E-6</v>
      </c>
      <c r="BR58" s="441">
        <v>9.8430100000000007E-7</v>
      </c>
      <c r="BS58" s="441">
        <v>2.9903899999999998E-7</v>
      </c>
      <c r="BT58" s="441">
        <v>3.5416699999999999E-6</v>
      </c>
      <c r="BU58" s="441">
        <v>1.5128500000000001E-6</v>
      </c>
      <c r="BV58" s="441">
        <v>2.7206299999999998E-6</v>
      </c>
      <c r="BW58" s="441">
        <v>1.68366E-6</v>
      </c>
      <c r="BX58" s="441">
        <v>4.46049E-6</v>
      </c>
      <c r="BY58" s="441">
        <v>1.43279E-6</v>
      </c>
      <c r="BZ58" s="441">
        <v>2.5317799999999999E-6</v>
      </c>
      <c r="CA58" s="441">
        <v>2.71056E-5</v>
      </c>
      <c r="CB58" s="441">
        <v>4.3010999999999998E-7</v>
      </c>
      <c r="CC58" s="441">
        <v>3.2455999999999999E-6</v>
      </c>
      <c r="CD58" s="441">
        <v>3.7470899999999998E-6</v>
      </c>
      <c r="CE58" s="441">
        <v>3.0838800000000001E-6</v>
      </c>
      <c r="CF58" s="441">
        <v>4.2849799999999999E-6</v>
      </c>
      <c r="CG58" s="441">
        <v>4.6976900000000001E-6</v>
      </c>
      <c r="CH58" s="441">
        <v>2.58433E-5</v>
      </c>
      <c r="CI58" s="441">
        <v>3.2180700000000002E-4</v>
      </c>
      <c r="CJ58" s="441">
        <v>7.5129099999999999E-5</v>
      </c>
      <c r="CK58" s="441">
        <v>2.4493900000000001E-4</v>
      </c>
      <c r="CL58" s="441">
        <v>1.2317499999999999E-6</v>
      </c>
      <c r="CM58" s="441">
        <v>6.4806499999999997E-4</v>
      </c>
      <c r="CN58" s="441">
        <v>1.765635E-3</v>
      </c>
      <c r="CO58" s="441">
        <v>3.5578999999999998E-4</v>
      </c>
      <c r="CP58" s="441">
        <v>1.8838099999999999E-6</v>
      </c>
      <c r="CQ58" s="441">
        <v>4.3006E-6</v>
      </c>
      <c r="CR58" s="441">
        <v>1.1738000000000001E-6</v>
      </c>
      <c r="CS58" s="441">
        <v>1.9798999999999999E-6</v>
      </c>
      <c r="CT58" s="441">
        <v>3.660076E-3</v>
      </c>
      <c r="CU58" s="441">
        <v>7.3476260000000003E-3</v>
      </c>
      <c r="CV58" s="441">
        <v>2.4130099999999999E-6</v>
      </c>
      <c r="CW58" s="441">
        <v>1.6006800000000001E-5</v>
      </c>
      <c r="CX58" s="441">
        <v>5.51024E-4</v>
      </c>
      <c r="CY58" s="441">
        <v>1.2487499999999999E-6</v>
      </c>
      <c r="CZ58" s="441">
        <v>1.19836E-5</v>
      </c>
      <c r="DA58" s="443">
        <v>1.1035656330000001</v>
      </c>
    </row>
    <row r="59" spans="2:105" ht="20.100000000000001" customHeight="1" x14ac:dyDescent="0.4">
      <c r="B59" s="11">
        <v>12</v>
      </c>
      <c r="C59" s="8" t="s">
        <v>874</v>
      </c>
      <c r="D59" s="441">
        <v>4.6232000000000001E-4</v>
      </c>
      <c r="E59" s="441">
        <v>3.9306900000000001E-4</v>
      </c>
      <c r="F59" s="441">
        <v>1.3697713E-2</v>
      </c>
      <c r="G59" s="441">
        <v>8.3488500000000005E-4</v>
      </c>
      <c r="H59" s="441">
        <v>2.9373070000000001E-3</v>
      </c>
      <c r="I59" s="441">
        <v>1.69242E-3</v>
      </c>
      <c r="J59" s="441">
        <v>0</v>
      </c>
      <c r="K59" s="441">
        <v>2.7104700000000002E-6</v>
      </c>
      <c r="L59" s="441">
        <v>7.9669279999999999E-3</v>
      </c>
      <c r="M59" s="441">
        <v>5.786729E-3</v>
      </c>
      <c r="N59" s="441">
        <v>2.2378099999999999E-4</v>
      </c>
      <c r="O59" s="441">
        <v>1.03069068</v>
      </c>
      <c r="P59" s="441">
        <v>5.1889559999999998E-3</v>
      </c>
      <c r="Q59" s="441">
        <v>4.3610905999999998E-2</v>
      </c>
      <c r="R59" s="441">
        <v>0</v>
      </c>
      <c r="S59" s="441">
        <v>5.5406900000000003E-6</v>
      </c>
      <c r="T59" s="441">
        <v>2.2054400000000001E-4</v>
      </c>
      <c r="U59" s="441">
        <v>9.4454400000000005E-6</v>
      </c>
      <c r="V59" s="441">
        <v>8.3347E-4</v>
      </c>
      <c r="W59" s="441">
        <v>5.3637600000000003E-5</v>
      </c>
      <c r="X59" s="441">
        <v>1.9314099999999999E-5</v>
      </c>
      <c r="Y59" s="441">
        <v>1.288534E-3</v>
      </c>
      <c r="Z59" s="441">
        <v>1.1401600000000001E-6</v>
      </c>
      <c r="AA59" s="441">
        <v>1.7584400000000001E-5</v>
      </c>
      <c r="AB59" s="441">
        <v>2.5221599999999999E-5</v>
      </c>
      <c r="AC59" s="441">
        <v>3.7099600000000001E-4</v>
      </c>
      <c r="AD59" s="441">
        <v>4.1387200000000002E-5</v>
      </c>
      <c r="AE59" s="441">
        <v>1.72174E-6</v>
      </c>
      <c r="AF59" s="441">
        <v>1.5813000000000001E-4</v>
      </c>
      <c r="AG59" s="441">
        <v>2.4220599999999999E-4</v>
      </c>
      <c r="AH59" s="441">
        <v>0</v>
      </c>
      <c r="AI59" s="441">
        <v>3.5006600000000001E-7</v>
      </c>
      <c r="AJ59" s="441">
        <v>1.3175600000000001E-6</v>
      </c>
      <c r="AK59" s="441">
        <v>4.0864100000000001E-7</v>
      </c>
      <c r="AL59" s="441">
        <v>2.204E-6</v>
      </c>
      <c r="AM59" s="441">
        <v>1.2082200000000001E-6</v>
      </c>
      <c r="AN59" s="441">
        <v>1.2403400000000001E-6</v>
      </c>
      <c r="AO59" s="441">
        <v>1.5482000000000001E-6</v>
      </c>
      <c r="AP59" s="441">
        <v>1.1668899999999999E-6</v>
      </c>
      <c r="AQ59" s="441">
        <v>2.5052799999999998E-6</v>
      </c>
      <c r="AR59" s="441">
        <v>2.1970100000000002E-6</v>
      </c>
      <c r="AS59" s="441">
        <v>3.3065E-6</v>
      </c>
      <c r="AT59" s="441">
        <v>2.9265799999999999E-6</v>
      </c>
      <c r="AU59" s="441">
        <v>2.6853599999999999E-6</v>
      </c>
      <c r="AV59" s="441">
        <v>1.1709000000000001E-6</v>
      </c>
      <c r="AW59" s="441">
        <v>4.6205099999999999E-6</v>
      </c>
      <c r="AX59" s="441">
        <v>2.3027500000000001E-6</v>
      </c>
      <c r="AY59" s="441">
        <v>1.5211299999999999E-6</v>
      </c>
      <c r="AZ59" s="441">
        <v>8.7695499999999995E-7</v>
      </c>
      <c r="BA59" s="441">
        <v>1.24922E-6</v>
      </c>
      <c r="BB59" s="441">
        <v>2.65368E-6</v>
      </c>
      <c r="BC59" s="441">
        <v>7.0850399999999998E-7</v>
      </c>
      <c r="BD59" s="441">
        <v>1.4907400000000001E-5</v>
      </c>
      <c r="BE59" s="441">
        <v>1.07697E-6</v>
      </c>
      <c r="BF59" s="441">
        <v>3.78685E-6</v>
      </c>
      <c r="BG59" s="441">
        <v>2.4926000000000001E-6</v>
      </c>
      <c r="BH59" s="441">
        <v>6.2102299999999998E-6</v>
      </c>
      <c r="BI59" s="441">
        <v>1.7112100000000001E-6</v>
      </c>
      <c r="BJ59" s="441">
        <v>8.1849999999999998E-7</v>
      </c>
      <c r="BK59" s="441">
        <v>1.27397E-6</v>
      </c>
      <c r="BL59" s="441">
        <v>3.1895699999999999E-6</v>
      </c>
      <c r="BM59" s="441">
        <v>2.1204500000000002E-6</v>
      </c>
      <c r="BN59" s="441">
        <v>1.6059299999999999E-6</v>
      </c>
      <c r="BO59" s="441">
        <v>4.0996700000000003E-6</v>
      </c>
      <c r="BP59" s="441">
        <v>1.48863E-6</v>
      </c>
      <c r="BQ59" s="441">
        <v>1.3247499999999999E-6</v>
      </c>
      <c r="BR59" s="441">
        <v>8.7173300000000001E-7</v>
      </c>
      <c r="BS59" s="441">
        <v>3.10215E-7</v>
      </c>
      <c r="BT59" s="441">
        <v>4.1535400000000004E-6</v>
      </c>
      <c r="BU59" s="441">
        <v>1.5104500000000001E-6</v>
      </c>
      <c r="BV59" s="441">
        <v>3.2660799999999998E-6</v>
      </c>
      <c r="BW59" s="441">
        <v>1.64291E-6</v>
      </c>
      <c r="BX59" s="441">
        <v>5.3176200000000003E-6</v>
      </c>
      <c r="BY59" s="441">
        <v>1.7998600000000001E-6</v>
      </c>
      <c r="BZ59" s="441">
        <v>2.3103600000000001E-6</v>
      </c>
      <c r="CA59" s="441">
        <v>3.1860599999999998E-5</v>
      </c>
      <c r="CB59" s="441">
        <v>6.8431400000000002E-7</v>
      </c>
      <c r="CC59" s="441">
        <v>3.9489600000000004E-6</v>
      </c>
      <c r="CD59" s="441">
        <v>5.3445799999999999E-6</v>
      </c>
      <c r="CE59" s="441">
        <v>4.4946699999999999E-6</v>
      </c>
      <c r="CF59" s="441">
        <v>5.4090100000000001E-6</v>
      </c>
      <c r="CG59" s="441">
        <v>1.47913E-5</v>
      </c>
      <c r="CH59" s="441">
        <v>3.4600400000000002E-5</v>
      </c>
      <c r="CI59" s="441">
        <v>4.1688899999999999E-4</v>
      </c>
      <c r="CJ59" s="441">
        <v>1.2758299999999999E-4</v>
      </c>
      <c r="CK59" s="441">
        <v>4.5325999999999998E-4</v>
      </c>
      <c r="CL59" s="441">
        <v>3.74136E-6</v>
      </c>
      <c r="CM59" s="441">
        <v>1.1132220000000001E-3</v>
      </c>
      <c r="CN59" s="441">
        <v>2.0684950000000001E-3</v>
      </c>
      <c r="CO59" s="441">
        <v>1.4317099999999999E-4</v>
      </c>
      <c r="CP59" s="441">
        <v>1.9357700000000002E-6</v>
      </c>
      <c r="CQ59" s="441">
        <v>6.5432000000000003E-6</v>
      </c>
      <c r="CR59" s="441">
        <v>1.6155E-6</v>
      </c>
      <c r="CS59" s="441">
        <v>2.55897E-6</v>
      </c>
      <c r="CT59" s="441">
        <v>4.2238010000000001E-3</v>
      </c>
      <c r="CU59" s="441">
        <v>1.5747938999999999E-2</v>
      </c>
      <c r="CV59" s="441">
        <v>4.44688E-6</v>
      </c>
      <c r="CW59" s="441">
        <v>2.2989800000000001E-5</v>
      </c>
      <c r="CX59" s="441">
        <v>6.7106999999999996E-4</v>
      </c>
      <c r="CY59" s="441">
        <v>1.8716399999999999E-5</v>
      </c>
      <c r="CZ59" s="441">
        <v>1.3913900000000001E-5</v>
      </c>
      <c r="DA59" s="443">
        <v>1.142025761</v>
      </c>
    </row>
    <row r="60" spans="2:105" ht="20.100000000000001" customHeight="1" x14ac:dyDescent="0.4">
      <c r="B60" s="11">
        <v>13</v>
      </c>
      <c r="C60" s="8" t="s">
        <v>875</v>
      </c>
      <c r="D60" s="441">
        <v>6.5947800000000002E-6</v>
      </c>
      <c r="E60" s="441">
        <v>4.9543799999999998E-6</v>
      </c>
      <c r="F60" s="441">
        <v>5.92454E-5</v>
      </c>
      <c r="G60" s="441">
        <v>1.1743600000000001E-5</v>
      </c>
      <c r="H60" s="441">
        <v>4.0608299999999997E-6</v>
      </c>
      <c r="I60" s="441">
        <v>2.7193389999999999E-3</v>
      </c>
      <c r="J60" s="441">
        <v>0</v>
      </c>
      <c r="K60" s="441">
        <v>8.2607599999999995E-6</v>
      </c>
      <c r="L60" s="441">
        <v>5.4668200000000005E-4</v>
      </c>
      <c r="M60" s="441">
        <v>4.4470000000000002E-4</v>
      </c>
      <c r="N60" s="441">
        <v>1.41292E-5</v>
      </c>
      <c r="O60" s="441">
        <v>3.13212E-4</v>
      </c>
      <c r="P60" s="441">
        <v>1.003957883</v>
      </c>
      <c r="Q60" s="441">
        <v>2.87819E-5</v>
      </c>
      <c r="R60" s="441">
        <v>0</v>
      </c>
      <c r="S60" s="441">
        <v>3.2093100000000002E-6</v>
      </c>
      <c r="T60" s="441">
        <v>7.0135599999999998E-6</v>
      </c>
      <c r="U60" s="441">
        <v>2.6433799999999998E-6</v>
      </c>
      <c r="V60" s="441">
        <v>2.6435499999999999E-6</v>
      </c>
      <c r="W60" s="441">
        <v>2.6748000000000002E-6</v>
      </c>
      <c r="X60" s="441">
        <v>2.51196E-6</v>
      </c>
      <c r="Y60" s="441">
        <v>4.5472899999999998E-6</v>
      </c>
      <c r="Z60" s="441">
        <v>4.4455500000000003E-7</v>
      </c>
      <c r="AA60" s="441">
        <v>1.9600599999999998E-6</v>
      </c>
      <c r="AB60" s="441">
        <v>3.5568099999999998E-6</v>
      </c>
      <c r="AC60" s="441">
        <v>1.1764E-5</v>
      </c>
      <c r="AD60" s="441">
        <v>6.5711800000000002E-6</v>
      </c>
      <c r="AE60" s="441">
        <v>7.31203E-6</v>
      </c>
      <c r="AF60" s="441">
        <v>2.24963E-6</v>
      </c>
      <c r="AG60" s="441">
        <v>6.9695300000000003E-6</v>
      </c>
      <c r="AH60" s="441">
        <v>0</v>
      </c>
      <c r="AI60" s="441">
        <v>9.3443200000000004E-7</v>
      </c>
      <c r="AJ60" s="441">
        <v>7.47325E-6</v>
      </c>
      <c r="AK60" s="441">
        <v>3.5249400000000002E-6</v>
      </c>
      <c r="AL60" s="441">
        <v>4.7574000000000004E-6</v>
      </c>
      <c r="AM60" s="441">
        <v>2.48818E-6</v>
      </c>
      <c r="AN60" s="441">
        <v>3.3460199999999999E-6</v>
      </c>
      <c r="AO60" s="441">
        <v>4.8013199999999998E-6</v>
      </c>
      <c r="AP60" s="441">
        <v>3.29025E-6</v>
      </c>
      <c r="AQ60" s="441">
        <v>2.1623500000000001E-6</v>
      </c>
      <c r="AR60" s="441">
        <v>1.3454099999999999E-6</v>
      </c>
      <c r="AS60" s="441">
        <v>1.42415E-6</v>
      </c>
      <c r="AT60" s="441">
        <v>1.9255200000000002E-6</v>
      </c>
      <c r="AU60" s="441">
        <v>1.98928E-6</v>
      </c>
      <c r="AV60" s="441">
        <v>1.2189399999999999E-6</v>
      </c>
      <c r="AW60" s="441">
        <v>2.3080499999999999E-6</v>
      </c>
      <c r="AX60" s="441">
        <v>1.9935800000000001E-6</v>
      </c>
      <c r="AY60" s="441">
        <v>1.53919E-6</v>
      </c>
      <c r="AZ60" s="441">
        <v>8.0352499999999996E-7</v>
      </c>
      <c r="BA60" s="441">
        <v>1.5517399999999999E-6</v>
      </c>
      <c r="BB60" s="441">
        <v>9.3702299999999992E-6</v>
      </c>
      <c r="BC60" s="441">
        <v>1.47143E-6</v>
      </c>
      <c r="BD60" s="441">
        <v>2.8880699999999999E-6</v>
      </c>
      <c r="BE60" s="441">
        <v>3.5103500000000002E-6</v>
      </c>
      <c r="BF60" s="441">
        <v>9.8066099999999993E-6</v>
      </c>
      <c r="BG60" s="441">
        <v>1.0976699999999999E-5</v>
      </c>
      <c r="BH60" s="441">
        <v>4.31042E-6</v>
      </c>
      <c r="BI60" s="441">
        <v>6.0951899999999998E-6</v>
      </c>
      <c r="BJ60" s="441">
        <v>2.40832E-6</v>
      </c>
      <c r="BK60" s="441">
        <v>1.76483E-6</v>
      </c>
      <c r="BL60" s="441">
        <v>6.1114599999999996E-6</v>
      </c>
      <c r="BM60" s="441">
        <v>9.1938199999999997E-6</v>
      </c>
      <c r="BN60" s="441">
        <v>2.95083E-5</v>
      </c>
      <c r="BO60" s="441">
        <v>1.5571300000000001E-5</v>
      </c>
      <c r="BP60" s="441">
        <v>3.23603E-6</v>
      </c>
      <c r="BQ60" s="441">
        <v>4.8176799999999999E-6</v>
      </c>
      <c r="BR60" s="441">
        <v>1.6475699999999999E-6</v>
      </c>
      <c r="BS60" s="441">
        <v>4.8228199999999995E-7</v>
      </c>
      <c r="BT60" s="441">
        <v>6.6168699999999997E-6</v>
      </c>
      <c r="BU60" s="441">
        <v>7.7856200000000002E-6</v>
      </c>
      <c r="BV60" s="441">
        <v>6.8306500000000004E-6</v>
      </c>
      <c r="BW60" s="441">
        <v>7.3931000000000004E-6</v>
      </c>
      <c r="BX60" s="441">
        <v>1.33373E-5</v>
      </c>
      <c r="BY60" s="441">
        <v>2.76263E-6</v>
      </c>
      <c r="BZ60" s="441">
        <v>3.3012100000000001E-6</v>
      </c>
      <c r="CA60" s="441">
        <v>6.2155699999999999E-5</v>
      </c>
      <c r="CB60" s="441">
        <v>1.4376E-6</v>
      </c>
      <c r="CC60" s="441">
        <v>3.4852999999999999E-6</v>
      </c>
      <c r="CD60" s="441">
        <v>8.1772899999999998E-6</v>
      </c>
      <c r="CE60" s="441">
        <v>2.5712E-6</v>
      </c>
      <c r="CF60" s="441">
        <v>4.29129E-6</v>
      </c>
      <c r="CG60" s="441">
        <v>4.0181999999999999E-6</v>
      </c>
      <c r="CH60" s="441">
        <v>6.4010999999999996E-6</v>
      </c>
      <c r="CI60" s="441">
        <v>5.7154100000000002E-5</v>
      </c>
      <c r="CJ60" s="441">
        <v>5.5589799999999999E-6</v>
      </c>
      <c r="CK60" s="441">
        <v>1.1357399999999999E-4</v>
      </c>
      <c r="CL60" s="441">
        <v>8.0289599999999994E-6</v>
      </c>
      <c r="CM60" s="441">
        <v>2.60621E-4</v>
      </c>
      <c r="CN60" s="441">
        <v>5.2571200000000001E-4</v>
      </c>
      <c r="CO60" s="441">
        <v>4.8183899999999996E-6</v>
      </c>
      <c r="CP60" s="441">
        <v>4.4021700000000004E-6</v>
      </c>
      <c r="CQ60" s="441">
        <v>4.4900399999999996E-6</v>
      </c>
      <c r="CR60" s="441">
        <v>2.6582799999999999E-6</v>
      </c>
      <c r="CS60" s="441">
        <v>4.2238199999999998E-6</v>
      </c>
      <c r="CT60" s="441">
        <v>4.5695950000000001E-3</v>
      </c>
      <c r="CU60" s="441">
        <v>1.4380876000000001E-2</v>
      </c>
      <c r="CV60" s="441">
        <v>5.4589600000000003E-6</v>
      </c>
      <c r="CW60" s="441">
        <v>2.9126299999999998E-6</v>
      </c>
      <c r="CX60" s="441">
        <v>3.8971999999999998E-4</v>
      </c>
      <c r="CY60" s="441">
        <v>3.28054E-6</v>
      </c>
      <c r="CZ60" s="441">
        <v>5.6876799999999999E-4</v>
      </c>
      <c r="DA60" s="443">
        <v>1.0294101250000001</v>
      </c>
    </row>
    <row r="61" spans="2:105" ht="20.100000000000001" customHeight="1" x14ac:dyDescent="0.4">
      <c r="B61" s="11">
        <v>14</v>
      </c>
      <c r="C61" s="8" t="s">
        <v>876</v>
      </c>
      <c r="D61" s="441">
        <v>1.0407914000000001E-2</v>
      </c>
      <c r="E61" s="441">
        <v>8.6964529999999998E-3</v>
      </c>
      <c r="F61" s="441">
        <v>0.26230345599999999</v>
      </c>
      <c r="G61" s="441">
        <v>1.8724795999999998E-2</v>
      </c>
      <c r="H61" s="441">
        <v>7.0391359999999997E-3</v>
      </c>
      <c r="I61" s="441">
        <v>2.6537183999999998E-2</v>
      </c>
      <c r="J61" s="441">
        <v>0</v>
      </c>
      <c r="K61" s="441">
        <v>1.5403699999999999E-6</v>
      </c>
      <c r="L61" s="441">
        <v>6.9432193000000003E-2</v>
      </c>
      <c r="M61" s="441">
        <v>2.3163699999999999E-3</v>
      </c>
      <c r="N61" s="441">
        <v>4.4324810000000003E-3</v>
      </c>
      <c r="O61" s="441">
        <v>2.2376309999999999E-3</v>
      </c>
      <c r="P61" s="441">
        <v>1.77169E-4</v>
      </c>
      <c r="Q61" s="441">
        <v>1.0345402509999999</v>
      </c>
      <c r="R61" s="441">
        <v>0</v>
      </c>
      <c r="S61" s="441">
        <v>2.1962799999999999E-5</v>
      </c>
      <c r="T61" s="441">
        <v>5.2004999999999998E-4</v>
      </c>
      <c r="U61" s="441">
        <v>9.5352300000000002E-6</v>
      </c>
      <c r="V61" s="441">
        <v>2.0738799999999999E-5</v>
      </c>
      <c r="W61" s="441">
        <v>1.3861299999999999E-6</v>
      </c>
      <c r="X61" s="441">
        <v>7.3342099999999999E-7</v>
      </c>
      <c r="Y61" s="441">
        <v>4.5286600000000001E-5</v>
      </c>
      <c r="Z61" s="441">
        <v>4.4963899999999999E-8</v>
      </c>
      <c r="AA61" s="441">
        <v>7.6873899999999996E-7</v>
      </c>
      <c r="AB61" s="441">
        <v>2.2458100000000001E-4</v>
      </c>
      <c r="AC61" s="441">
        <v>5.7672390000000004E-3</v>
      </c>
      <c r="AD61" s="441">
        <v>1.13337E-6</v>
      </c>
      <c r="AE61" s="441">
        <v>5.2870800000000003E-7</v>
      </c>
      <c r="AF61" s="441">
        <v>2.9459999999999998E-6</v>
      </c>
      <c r="AG61" s="441">
        <v>1.6868000000000001E-6</v>
      </c>
      <c r="AH61" s="441">
        <v>0</v>
      </c>
      <c r="AI61" s="441">
        <v>1.5811300000000001E-7</v>
      </c>
      <c r="AJ61" s="441">
        <v>4.9699800000000001E-7</v>
      </c>
      <c r="AK61" s="441">
        <v>1.1967599999999999E-7</v>
      </c>
      <c r="AL61" s="441">
        <v>5.9112700000000005E-7</v>
      </c>
      <c r="AM61" s="441">
        <v>6.5094000000000003E-7</v>
      </c>
      <c r="AN61" s="441">
        <v>3.7381599999999999E-7</v>
      </c>
      <c r="AO61" s="441">
        <v>7.4222100000000001E-7</v>
      </c>
      <c r="AP61" s="441">
        <v>6.5731699999999998E-7</v>
      </c>
      <c r="AQ61" s="441">
        <v>1.1155599999999999E-6</v>
      </c>
      <c r="AR61" s="441">
        <v>9.3002199999999996E-7</v>
      </c>
      <c r="AS61" s="441">
        <v>9.3205800000000005E-7</v>
      </c>
      <c r="AT61" s="441">
        <v>1.0803099999999999E-6</v>
      </c>
      <c r="AU61" s="441">
        <v>1.2945799999999999E-6</v>
      </c>
      <c r="AV61" s="441">
        <v>6.7002099999999999E-7</v>
      </c>
      <c r="AW61" s="441">
        <v>7.8484400000000004E-7</v>
      </c>
      <c r="AX61" s="441">
        <v>1.6477600000000001E-6</v>
      </c>
      <c r="AY61" s="441">
        <v>5.4964800000000005E-7</v>
      </c>
      <c r="AZ61" s="441">
        <v>1.09268E-6</v>
      </c>
      <c r="BA61" s="441">
        <v>1.2693099999999999E-6</v>
      </c>
      <c r="BB61" s="441">
        <v>1.47364E-6</v>
      </c>
      <c r="BC61" s="441">
        <v>4.8307900000000003E-7</v>
      </c>
      <c r="BD61" s="441">
        <v>8.3696900000000002E-5</v>
      </c>
      <c r="BE61" s="441">
        <v>7.0623900000000003E-7</v>
      </c>
      <c r="BF61" s="441">
        <v>6.3772100000000004E-6</v>
      </c>
      <c r="BG61" s="441">
        <v>1.69196E-6</v>
      </c>
      <c r="BH61" s="441">
        <v>1.0942600000000001E-4</v>
      </c>
      <c r="BI61" s="441">
        <v>5.2895699999999997E-6</v>
      </c>
      <c r="BJ61" s="441">
        <v>5.5801300000000004E-7</v>
      </c>
      <c r="BK61" s="441">
        <v>4.2152500000000001E-7</v>
      </c>
      <c r="BL61" s="441">
        <v>7.19306E-7</v>
      </c>
      <c r="BM61" s="441">
        <v>1.29973E-6</v>
      </c>
      <c r="BN61" s="441">
        <v>6.8288099999999996E-7</v>
      </c>
      <c r="BO61" s="441">
        <v>6.5802200000000005E-5</v>
      </c>
      <c r="BP61" s="441">
        <v>6.2406700000000003E-7</v>
      </c>
      <c r="BQ61" s="441">
        <v>3.9131599999999998E-7</v>
      </c>
      <c r="BR61" s="441">
        <v>3.4932400000000001E-7</v>
      </c>
      <c r="BS61" s="441">
        <v>1.08604E-7</v>
      </c>
      <c r="BT61" s="441">
        <v>2.5780300000000001E-6</v>
      </c>
      <c r="BU61" s="441">
        <v>6.7531500000000001E-7</v>
      </c>
      <c r="BV61" s="441">
        <v>3.5066200000000001E-6</v>
      </c>
      <c r="BW61" s="441">
        <v>5.8308799999999996E-7</v>
      </c>
      <c r="BX61" s="441">
        <v>1.0971400000000001E-6</v>
      </c>
      <c r="BY61" s="441">
        <v>7.4014399999999996E-7</v>
      </c>
      <c r="BZ61" s="441">
        <v>5.8482199999999997E-7</v>
      </c>
      <c r="CA61" s="441">
        <v>5.1633899999999997E-6</v>
      </c>
      <c r="CB61" s="441">
        <v>4.3305300000000001E-7</v>
      </c>
      <c r="CC61" s="441">
        <v>2.8206999999999999E-6</v>
      </c>
      <c r="CD61" s="441">
        <v>1.76616E-5</v>
      </c>
      <c r="CE61" s="441">
        <v>2.1787899999999999E-6</v>
      </c>
      <c r="CF61" s="441">
        <v>6.4857800000000001E-6</v>
      </c>
      <c r="CG61" s="441">
        <v>1.16792E-5</v>
      </c>
      <c r="CH61" s="441">
        <v>2.1838199999999999E-6</v>
      </c>
      <c r="CI61" s="441">
        <v>3.2859600000000001E-4</v>
      </c>
      <c r="CJ61" s="441">
        <v>2.8594279999999998E-3</v>
      </c>
      <c r="CK61" s="441">
        <v>7.2392199999999994E-5</v>
      </c>
      <c r="CL61" s="441">
        <v>6.3384999999999997E-7</v>
      </c>
      <c r="CM61" s="441">
        <v>1.7343600000000001E-4</v>
      </c>
      <c r="CN61" s="441">
        <v>2.7648800000000003E-4</v>
      </c>
      <c r="CO61" s="441">
        <v>8.3772600000000008E-6</v>
      </c>
      <c r="CP61" s="441">
        <v>1.25473E-6</v>
      </c>
      <c r="CQ61" s="441">
        <v>8.3015699999999999E-6</v>
      </c>
      <c r="CR61" s="441">
        <v>2.77311E-6</v>
      </c>
      <c r="CS61" s="441">
        <v>8.58645E-7</v>
      </c>
      <c r="CT61" s="441">
        <v>5.9431000000000002E-4</v>
      </c>
      <c r="CU61" s="441">
        <v>1.8368600000000001E-3</v>
      </c>
      <c r="CV61" s="441">
        <v>1.64805E-6</v>
      </c>
      <c r="CW61" s="441">
        <v>4.4670700000000002E-4</v>
      </c>
      <c r="CX61" s="441">
        <v>1.0932799999999999E-4</v>
      </c>
      <c r="CY61" s="441">
        <v>3.8941200000000002E-6</v>
      </c>
      <c r="CZ61" s="441">
        <v>1.4246699999999999E-6</v>
      </c>
      <c r="DA61" s="443">
        <v>1.460545537</v>
      </c>
    </row>
    <row r="62" spans="2:105" ht="20.100000000000001" customHeight="1" x14ac:dyDescent="0.4">
      <c r="B62" s="11">
        <v>15</v>
      </c>
      <c r="C62" s="8" t="s">
        <v>106</v>
      </c>
      <c r="D62" s="441">
        <v>0</v>
      </c>
      <c r="E62" s="441">
        <v>0</v>
      </c>
      <c r="F62" s="441">
        <v>0</v>
      </c>
      <c r="G62" s="441">
        <v>0</v>
      </c>
      <c r="H62" s="441">
        <v>0</v>
      </c>
      <c r="I62" s="441">
        <v>0</v>
      </c>
      <c r="J62" s="441">
        <v>0</v>
      </c>
      <c r="K62" s="441">
        <v>0</v>
      </c>
      <c r="L62" s="441">
        <v>0</v>
      </c>
      <c r="M62" s="441">
        <v>0</v>
      </c>
      <c r="N62" s="441">
        <v>0</v>
      </c>
      <c r="O62" s="441">
        <v>0</v>
      </c>
      <c r="P62" s="441">
        <v>0</v>
      </c>
      <c r="Q62" s="441">
        <v>0</v>
      </c>
      <c r="R62" s="441">
        <v>1</v>
      </c>
      <c r="S62" s="441">
        <v>0</v>
      </c>
      <c r="T62" s="441">
        <v>0</v>
      </c>
      <c r="U62" s="441">
        <v>0</v>
      </c>
      <c r="V62" s="441">
        <v>0</v>
      </c>
      <c r="W62" s="441">
        <v>0</v>
      </c>
      <c r="X62" s="441">
        <v>0</v>
      </c>
      <c r="Y62" s="441">
        <v>0</v>
      </c>
      <c r="Z62" s="441">
        <v>0</v>
      </c>
      <c r="AA62" s="441">
        <v>0</v>
      </c>
      <c r="AB62" s="441">
        <v>0</v>
      </c>
      <c r="AC62" s="441">
        <v>0</v>
      </c>
      <c r="AD62" s="441">
        <v>0</v>
      </c>
      <c r="AE62" s="441">
        <v>0</v>
      </c>
      <c r="AF62" s="441">
        <v>0</v>
      </c>
      <c r="AG62" s="441">
        <v>0</v>
      </c>
      <c r="AH62" s="441">
        <v>0</v>
      </c>
      <c r="AI62" s="441">
        <v>0</v>
      </c>
      <c r="AJ62" s="441">
        <v>0</v>
      </c>
      <c r="AK62" s="441">
        <v>0</v>
      </c>
      <c r="AL62" s="441">
        <v>0</v>
      </c>
      <c r="AM62" s="441">
        <v>0</v>
      </c>
      <c r="AN62" s="441">
        <v>0</v>
      </c>
      <c r="AO62" s="441">
        <v>0</v>
      </c>
      <c r="AP62" s="441">
        <v>0</v>
      </c>
      <c r="AQ62" s="441">
        <v>0</v>
      </c>
      <c r="AR62" s="441">
        <v>0</v>
      </c>
      <c r="AS62" s="441">
        <v>0</v>
      </c>
      <c r="AT62" s="441">
        <v>0</v>
      </c>
      <c r="AU62" s="441">
        <v>0</v>
      </c>
      <c r="AV62" s="441">
        <v>0</v>
      </c>
      <c r="AW62" s="441">
        <v>0</v>
      </c>
      <c r="AX62" s="441">
        <v>0</v>
      </c>
      <c r="AY62" s="441">
        <v>0</v>
      </c>
      <c r="AZ62" s="441">
        <v>0</v>
      </c>
      <c r="BA62" s="441">
        <v>0</v>
      </c>
      <c r="BB62" s="441">
        <v>0</v>
      </c>
      <c r="BC62" s="441">
        <v>0</v>
      </c>
      <c r="BD62" s="441">
        <v>0</v>
      </c>
      <c r="BE62" s="441">
        <v>0</v>
      </c>
      <c r="BF62" s="441">
        <v>0</v>
      </c>
      <c r="BG62" s="441">
        <v>0</v>
      </c>
      <c r="BH62" s="441">
        <v>0</v>
      </c>
      <c r="BI62" s="441">
        <v>0</v>
      </c>
      <c r="BJ62" s="441">
        <v>0</v>
      </c>
      <c r="BK62" s="441">
        <v>0</v>
      </c>
      <c r="BL62" s="441">
        <v>0</v>
      </c>
      <c r="BM62" s="441">
        <v>0</v>
      </c>
      <c r="BN62" s="441">
        <v>0</v>
      </c>
      <c r="BO62" s="441">
        <v>0</v>
      </c>
      <c r="BP62" s="441">
        <v>0</v>
      </c>
      <c r="BQ62" s="441">
        <v>0</v>
      </c>
      <c r="BR62" s="441">
        <v>0</v>
      </c>
      <c r="BS62" s="441">
        <v>0</v>
      </c>
      <c r="BT62" s="441">
        <v>0</v>
      </c>
      <c r="BU62" s="441">
        <v>0</v>
      </c>
      <c r="BV62" s="441">
        <v>0</v>
      </c>
      <c r="BW62" s="441">
        <v>0</v>
      </c>
      <c r="BX62" s="441">
        <v>0</v>
      </c>
      <c r="BY62" s="441">
        <v>0</v>
      </c>
      <c r="BZ62" s="441">
        <v>0</v>
      </c>
      <c r="CA62" s="441">
        <v>0</v>
      </c>
      <c r="CB62" s="441">
        <v>0</v>
      </c>
      <c r="CC62" s="441">
        <v>0</v>
      </c>
      <c r="CD62" s="441">
        <v>0</v>
      </c>
      <c r="CE62" s="441">
        <v>0</v>
      </c>
      <c r="CF62" s="441">
        <v>0</v>
      </c>
      <c r="CG62" s="441">
        <v>0</v>
      </c>
      <c r="CH62" s="441">
        <v>0</v>
      </c>
      <c r="CI62" s="441">
        <v>0</v>
      </c>
      <c r="CJ62" s="441">
        <v>0</v>
      </c>
      <c r="CK62" s="441">
        <v>0</v>
      </c>
      <c r="CL62" s="441">
        <v>0</v>
      </c>
      <c r="CM62" s="441">
        <v>0</v>
      </c>
      <c r="CN62" s="441">
        <v>0</v>
      </c>
      <c r="CO62" s="441">
        <v>0</v>
      </c>
      <c r="CP62" s="441">
        <v>0</v>
      </c>
      <c r="CQ62" s="441">
        <v>0</v>
      </c>
      <c r="CR62" s="441">
        <v>0</v>
      </c>
      <c r="CS62" s="441">
        <v>0</v>
      </c>
      <c r="CT62" s="441">
        <v>0</v>
      </c>
      <c r="CU62" s="441">
        <v>0</v>
      </c>
      <c r="CV62" s="441">
        <v>0</v>
      </c>
      <c r="CW62" s="441">
        <v>0</v>
      </c>
      <c r="CX62" s="441">
        <v>0</v>
      </c>
      <c r="CY62" s="441">
        <v>0</v>
      </c>
      <c r="CZ62" s="441">
        <v>0</v>
      </c>
      <c r="DA62" s="443">
        <v>1</v>
      </c>
    </row>
    <row r="63" spans="2:105" ht="20.100000000000001" customHeight="1" x14ac:dyDescent="0.4">
      <c r="B63" s="11">
        <v>16</v>
      </c>
      <c r="C63" s="8" t="s">
        <v>7</v>
      </c>
      <c r="D63" s="441">
        <v>4.4318800000000001E-4</v>
      </c>
      <c r="E63" s="441">
        <v>2.8310599999999998E-4</v>
      </c>
      <c r="F63" s="441">
        <v>9.14963E-5</v>
      </c>
      <c r="G63" s="441">
        <v>3.1538099999999999E-4</v>
      </c>
      <c r="H63" s="441">
        <v>1.29278E-4</v>
      </c>
      <c r="I63" s="441">
        <v>1.2441869999999999E-3</v>
      </c>
      <c r="J63" s="441">
        <v>0</v>
      </c>
      <c r="K63" s="441">
        <v>2.81024E-4</v>
      </c>
      <c r="L63" s="441">
        <v>9.5095900000000005E-5</v>
      </c>
      <c r="M63" s="441">
        <v>1.7794999999999999E-4</v>
      </c>
      <c r="N63" s="441">
        <v>2.1715800000000001E-4</v>
      </c>
      <c r="O63" s="441">
        <v>1.3798099999999999E-4</v>
      </c>
      <c r="P63" s="441">
        <v>4.05762E-5</v>
      </c>
      <c r="Q63" s="441">
        <v>6.0167000000000002E-5</v>
      </c>
      <c r="R63" s="441">
        <v>0</v>
      </c>
      <c r="S63" s="441">
        <v>1.0135840190000001</v>
      </c>
      <c r="T63" s="441">
        <v>1.19214E-4</v>
      </c>
      <c r="U63" s="441">
        <v>5.6703899999999998E-4</v>
      </c>
      <c r="V63" s="441">
        <v>1.6302499999999999E-4</v>
      </c>
      <c r="W63" s="441">
        <v>1.71989E-4</v>
      </c>
      <c r="X63" s="441">
        <v>6.8752599999999996E-5</v>
      </c>
      <c r="Y63" s="441">
        <v>5.7240500000000002E-5</v>
      </c>
      <c r="Z63" s="441">
        <v>5.1819999999999997E-6</v>
      </c>
      <c r="AA63" s="441">
        <v>7.50152E-5</v>
      </c>
      <c r="AB63" s="441">
        <v>1.240468E-3</v>
      </c>
      <c r="AC63" s="441">
        <v>1.9365090000000001E-3</v>
      </c>
      <c r="AD63" s="441">
        <v>4.32039E-4</v>
      </c>
      <c r="AE63" s="441">
        <v>8.7773800000000003E-5</v>
      </c>
      <c r="AF63" s="441">
        <v>2.8589199999999999E-4</v>
      </c>
      <c r="AG63" s="441">
        <v>2.1243299999999999E-4</v>
      </c>
      <c r="AH63" s="441">
        <v>0</v>
      </c>
      <c r="AI63" s="441">
        <v>2.3110000000000001E-5</v>
      </c>
      <c r="AJ63" s="441">
        <v>8.5879300000000003E-5</v>
      </c>
      <c r="AK63" s="441">
        <v>4.4753799999999998E-5</v>
      </c>
      <c r="AL63" s="441">
        <v>1.3057800000000001E-4</v>
      </c>
      <c r="AM63" s="441">
        <v>8.7386199999999994E-5</v>
      </c>
      <c r="AN63" s="441">
        <v>9.1228200000000002E-5</v>
      </c>
      <c r="AO63" s="441">
        <v>1.0614E-4</v>
      </c>
      <c r="AP63" s="441">
        <v>2.1871099999999999E-4</v>
      </c>
      <c r="AQ63" s="441">
        <v>7.4864900000000002E-5</v>
      </c>
      <c r="AR63" s="441">
        <v>3.1197700000000001E-4</v>
      </c>
      <c r="AS63" s="441">
        <v>2.2864599999999999E-4</v>
      </c>
      <c r="AT63" s="441">
        <v>1.9155600000000001E-4</v>
      </c>
      <c r="AU63" s="441">
        <v>2.8343299999999998E-4</v>
      </c>
      <c r="AV63" s="441">
        <v>6.8666500000000004E-5</v>
      </c>
      <c r="AW63" s="441">
        <v>1.3372300000000001E-4</v>
      </c>
      <c r="AX63" s="441">
        <v>2.0969599999999999E-4</v>
      </c>
      <c r="AY63" s="441">
        <v>8.2477499999999998E-5</v>
      </c>
      <c r="AZ63" s="441">
        <v>1.74716E-4</v>
      </c>
      <c r="BA63" s="441">
        <v>6.3497999999999994E-5</v>
      </c>
      <c r="BB63" s="441">
        <v>2.6050900000000002E-4</v>
      </c>
      <c r="BC63" s="441">
        <v>3.1083800000000002E-5</v>
      </c>
      <c r="BD63" s="441">
        <v>3.1906799999999999E-4</v>
      </c>
      <c r="BE63" s="441">
        <v>1.3543E-4</v>
      </c>
      <c r="BF63" s="441">
        <v>2.36536E-4</v>
      </c>
      <c r="BG63" s="441">
        <v>2.79203E-4</v>
      </c>
      <c r="BH63" s="441">
        <v>1.2626599999999999E-4</v>
      </c>
      <c r="BI63" s="441">
        <v>1.2395700000000001E-4</v>
      </c>
      <c r="BJ63" s="441">
        <v>2.7694600000000001E-5</v>
      </c>
      <c r="BK63" s="441">
        <v>4.6085199999999997E-5</v>
      </c>
      <c r="BL63" s="441">
        <v>1.09218E-4</v>
      </c>
      <c r="BM63" s="441">
        <v>1.4185700000000001E-4</v>
      </c>
      <c r="BN63" s="441">
        <v>2.2613599999999999E-4</v>
      </c>
      <c r="BO63" s="441">
        <v>2.93147E-4</v>
      </c>
      <c r="BP63" s="441">
        <v>1.2029800000000001E-4</v>
      </c>
      <c r="BQ63" s="441">
        <v>3.3794899999999997E-5</v>
      </c>
      <c r="BR63" s="441">
        <v>2.3137900000000001E-5</v>
      </c>
      <c r="BS63" s="441">
        <v>1.0167799999999999E-5</v>
      </c>
      <c r="BT63" s="441">
        <v>1.1288100000000001E-4</v>
      </c>
      <c r="BU63" s="441">
        <v>8.3112499999999994E-5</v>
      </c>
      <c r="BV63" s="441">
        <v>1.1279E-4</v>
      </c>
      <c r="BW63" s="441">
        <v>3.31701E-4</v>
      </c>
      <c r="BX63" s="441">
        <v>1.47291E-4</v>
      </c>
      <c r="BY63" s="441">
        <v>6.6851600000000002E-5</v>
      </c>
      <c r="BZ63" s="441">
        <v>1.1062599999999999E-4</v>
      </c>
      <c r="CA63" s="441">
        <v>1.3451500000000001E-4</v>
      </c>
      <c r="CB63" s="441">
        <v>1.0991400000000001E-4</v>
      </c>
      <c r="CC63" s="441">
        <v>6.5494399999999994E-5</v>
      </c>
      <c r="CD63" s="441">
        <v>1.20901E-4</v>
      </c>
      <c r="CE63" s="441">
        <v>1.1756099999999999E-4</v>
      </c>
      <c r="CF63" s="441">
        <v>1.2547599999999999E-4</v>
      </c>
      <c r="CG63" s="441">
        <v>1.4696800000000001E-4</v>
      </c>
      <c r="CH63" s="441">
        <v>2.00958E-4</v>
      </c>
      <c r="CI63" s="441">
        <v>2.3252100000000001E-5</v>
      </c>
      <c r="CJ63" s="441">
        <v>1.03717E-4</v>
      </c>
      <c r="CK63" s="441">
        <v>1.44461E-4</v>
      </c>
      <c r="CL63" s="441">
        <v>3.1814400000000002E-4</v>
      </c>
      <c r="CM63" s="441">
        <v>3.4188099999999999E-4</v>
      </c>
      <c r="CN63" s="441">
        <v>1.91664E-4</v>
      </c>
      <c r="CO63" s="441">
        <v>1.663007E-3</v>
      </c>
      <c r="CP63" s="441">
        <v>2.3539599999999999E-4</v>
      </c>
      <c r="CQ63" s="441">
        <v>9.5024899999999999E-5</v>
      </c>
      <c r="CR63" s="441">
        <v>9.2680400000000001E-5</v>
      </c>
      <c r="CS63" s="441">
        <v>1.57431E-4</v>
      </c>
      <c r="CT63" s="441">
        <v>5.9078699999999995E-4</v>
      </c>
      <c r="CU63" s="441">
        <v>7.8539699999999996E-5</v>
      </c>
      <c r="CV63" s="441">
        <v>3.5488799999999998E-4</v>
      </c>
      <c r="CW63" s="441">
        <v>4.2044199999999998E-4</v>
      </c>
      <c r="CX63" s="441">
        <v>3.82505E-4</v>
      </c>
      <c r="CY63" s="441">
        <v>1.1106029999999999E-3</v>
      </c>
      <c r="CZ63" s="441">
        <v>1.0592E-4</v>
      </c>
      <c r="DA63" s="443">
        <v>1.036075195</v>
      </c>
    </row>
    <row r="64" spans="2:105" ht="20.100000000000001" customHeight="1" x14ac:dyDescent="0.4">
      <c r="B64" s="11">
        <v>17</v>
      </c>
      <c r="C64" s="8" t="s">
        <v>877</v>
      </c>
      <c r="D64" s="441">
        <v>2.2523599999999999E-5</v>
      </c>
      <c r="E64" s="441">
        <v>3.3415599999999999E-5</v>
      </c>
      <c r="F64" s="441">
        <v>5.6391299999999998E-4</v>
      </c>
      <c r="G64" s="441">
        <v>4.80119E-5</v>
      </c>
      <c r="H64" s="441">
        <v>6.3121E-4</v>
      </c>
      <c r="I64" s="441">
        <v>2.0988100000000001E-4</v>
      </c>
      <c r="J64" s="441">
        <v>0</v>
      </c>
      <c r="K64" s="441">
        <v>1.1679E-4</v>
      </c>
      <c r="L64" s="441">
        <v>2.6715000000000002E-4</v>
      </c>
      <c r="M64" s="441">
        <v>1.7912000000000001E-4</v>
      </c>
      <c r="N64" s="441">
        <v>1.54396E-5</v>
      </c>
      <c r="O64" s="441">
        <v>4.7212600000000003E-5</v>
      </c>
      <c r="P64" s="441">
        <v>4.6562900000000001E-5</v>
      </c>
      <c r="Q64" s="441">
        <v>3.10699E-4</v>
      </c>
      <c r="R64" s="441">
        <v>0</v>
      </c>
      <c r="S64" s="441">
        <v>5.2799700000000002E-5</v>
      </c>
      <c r="T64" s="441">
        <v>1.0250602280000001</v>
      </c>
      <c r="U64" s="441">
        <v>1.7353671000000001E-2</v>
      </c>
      <c r="V64" s="441">
        <v>3.9230799999999998E-3</v>
      </c>
      <c r="W64" s="441">
        <v>3.8690900000000001E-4</v>
      </c>
      <c r="X64" s="441">
        <v>9.8734199999999994E-5</v>
      </c>
      <c r="Y64" s="441">
        <v>2.5372899999999999E-5</v>
      </c>
      <c r="Z64" s="441">
        <v>3.3977999999999999E-6</v>
      </c>
      <c r="AA64" s="441">
        <v>4.0488000000000003E-5</v>
      </c>
      <c r="AB64" s="441">
        <v>1.81977E-5</v>
      </c>
      <c r="AC64" s="441">
        <v>2.93336E-5</v>
      </c>
      <c r="AD64" s="441">
        <v>9.0065700000000002E-4</v>
      </c>
      <c r="AE64" s="441">
        <v>3.4267799999999997E-5</v>
      </c>
      <c r="AF64" s="441">
        <v>2.750817E-3</v>
      </c>
      <c r="AG64" s="441">
        <v>2.2026399999999999E-4</v>
      </c>
      <c r="AH64" s="441">
        <v>0</v>
      </c>
      <c r="AI64" s="441">
        <v>1.3091100000000001E-5</v>
      </c>
      <c r="AJ64" s="441">
        <v>4.8714600000000003E-5</v>
      </c>
      <c r="AK64" s="441">
        <v>1.1864900000000001E-5</v>
      </c>
      <c r="AL64" s="441">
        <v>3.5227000000000001E-4</v>
      </c>
      <c r="AM64" s="441">
        <v>2.3960400000000001E-4</v>
      </c>
      <c r="AN64" s="441">
        <v>1.0891E-4</v>
      </c>
      <c r="AO64" s="441">
        <v>2.7690599999999999E-5</v>
      </c>
      <c r="AP64" s="441">
        <v>1.87769E-5</v>
      </c>
      <c r="AQ64" s="441">
        <v>5.2265699999999997E-5</v>
      </c>
      <c r="AR64" s="441">
        <v>2.2297600000000001E-5</v>
      </c>
      <c r="AS64" s="441">
        <v>3.9731699999999998E-5</v>
      </c>
      <c r="AT64" s="441">
        <v>3.3924499999999997E-5</v>
      </c>
      <c r="AU64" s="441">
        <v>6.4563500000000006E-5</v>
      </c>
      <c r="AV64" s="441">
        <v>2.1440399999999999E-5</v>
      </c>
      <c r="AW64" s="441">
        <v>3.67196E-5</v>
      </c>
      <c r="AX64" s="441">
        <v>2.6291800000000001E-5</v>
      </c>
      <c r="AY64" s="441">
        <v>1.43703E-5</v>
      </c>
      <c r="AZ64" s="441">
        <v>1.50138E-5</v>
      </c>
      <c r="BA64" s="441">
        <v>3.5940199999999999E-5</v>
      </c>
      <c r="BB64" s="441">
        <v>6.1271000000000003E-4</v>
      </c>
      <c r="BC64" s="441">
        <v>3.5550899999999999E-5</v>
      </c>
      <c r="BD64" s="441">
        <v>5.2123359999999997E-3</v>
      </c>
      <c r="BE64" s="441">
        <v>1.3763299999999999E-5</v>
      </c>
      <c r="BF64" s="441">
        <v>8.0608840000000008E-3</v>
      </c>
      <c r="BG64" s="441">
        <v>1.8147840000000001E-3</v>
      </c>
      <c r="BH64" s="441">
        <v>2.05501E-4</v>
      </c>
      <c r="BI64" s="441">
        <v>4.9078499999999998E-4</v>
      </c>
      <c r="BJ64" s="441">
        <v>3.1199E-4</v>
      </c>
      <c r="BK64" s="441">
        <v>5.3406999999999999E-5</v>
      </c>
      <c r="BL64" s="441">
        <v>7.9074100000000002E-5</v>
      </c>
      <c r="BM64" s="441">
        <v>2.78859E-5</v>
      </c>
      <c r="BN64" s="441">
        <v>1.4049399999999999E-4</v>
      </c>
      <c r="BO64" s="441">
        <v>7.0236799999999998E-5</v>
      </c>
      <c r="BP64" s="441">
        <v>2.8619199999999999E-5</v>
      </c>
      <c r="BQ64" s="441">
        <v>1.7505800000000001E-5</v>
      </c>
      <c r="BR64" s="441">
        <v>2.7636699999999999E-5</v>
      </c>
      <c r="BS64" s="441">
        <v>2.05077E-5</v>
      </c>
      <c r="BT64" s="441">
        <v>4.4799999999999998E-5</v>
      </c>
      <c r="BU64" s="441">
        <v>1.14715E-5</v>
      </c>
      <c r="BV64" s="441">
        <v>5.2914699999999997E-5</v>
      </c>
      <c r="BW64" s="441">
        <v>4.9287299999999998E-5</v>
      </c>
      <c r="BX64" s="441">
        <v>4.7051300000000001E-5</v>
      </c>
      <c r="BY64" s="441">
        <v>2.1262000000000001E-5</v>
      </c>
      <c r="BZ64" s="441">
        <v>1.05552E-4</v>
      </c>
      <c r="CA64" s="441">
        <v>2.7502599999999999E-4</v>
      </c>
      <c r="CB64" s="441">
        <v>1.3087399999999999E-5</v>
      </c>
      <c r="CC64" s="441">
        <v>3.1311099999999999E-5</v>
      </c>
      <c r="CD64" s="441">
        <v>5.13462E-5</v>
      </c>
      <c r="CE64" s="441">
        <v>2.6080399999999999E-5</v>
      </c>
      <c r="CF64" s="441">
        <v>4.7370699999999997E-5</v>
      </c>
      <c r="CG64" s="441">
        <v>8.2331700000000003E-5</v>
      </c>
      <c r="CH64" s="441">
        <v>2.9575100000000001E-5</v>
      </c>
      <c r="CI64" s="441">
        <v>2.6161199999999999E-5</v>
      </c>
      <c r="CJ64" s="441">
        <v>4.1084899999999997E-5</v>
      </c>
      <c r="CK64" s="441">
        <v>1.7082400000000001E-5</v>
      </c>
      <c r="CL64" s="441">
        <v>8.3759199999999996E-5</v>
      </c>
      <c r="CM64" s="441">
        <v>3.5080599999999997E-5</v>
      </c>
      <c r="CN64" s="441">
        <v>2.2804599999999998E-5</v>
      </c>
      <c r="CO64" s="441">
        <v>5.1924500000000001E-5</v>
      </c>
      <c r="CP64" s="441">
        <v>1.9847299999999999E-5</v>
      </c>
      <c r="CQ64" s="441">
        <v>3.4133E-5</v>
      </c>
      <c r="CR64" s="441">
        <v>1.5605599999999998E-5</v>
      </c>
      <c r="CS64" s="441">
        <v>5.64359E-5</v>
      </c>
      <c r="CT64" s="441">
        <v>6.5733200000000003E-5</v>
      </c>
      <c r="CU64" s="441">
        <v>1.3170400000000001E-4</v>
      </c>
      <c r="CV64" s="441">
        <v>5.5399100000000003E-5</v>
      </c>
      <c r="CW64" s="441">
        <v>9.1285400000000005E-5</v>
      </c>
      <c r="CX64" s="441">
        <v>1.1400699999999999E-4</v>
      </c>
      <c r="CY64" s="441">
        <v>1.1953E-4</v>
      </c>
      <c r="CZ64" s="441">
        <v>2.1882000000000002E-5</v>
      </c>
      <c r="DA64" s="443">
        <v>1.073689227</v>
      </c>
    </row>
    <row r="65" spans="2:105" ht="20.100000000000001" customHeight="1" x14ac:dyDescent="0.4">
      <c r="B65" s="11">
        <v>18</v>
      </c>
      <c r="C65" s="8" t="s">
        <v>878</v>
      </c>
      <c r="D65" s="441">
        <v>2.2666600000000001E-5</v>
      </c>
      <c r="E65" s="441">
        <v>2.6288700000000001E-5</v>
      </c>
      <c r="F65" s="441">
        <v>2.3544699999999998E-5</v>
      </c>
      <c r="G65" s="441">
        <v>2.6305999999999999E-5</v>
      </c>
      <c r="H65" s="441">
        <v>2.5425299999999999E-5</v>
      </c>
      <c r="I65" s="441">
        <v>5.9938300000000002E-5</v>
      </c>
      <c r="J65" s="441">
        <v>0</v>
      </c>
      <c r="K65" s="441">
        <v>1.7823599999999999E-4</v>
      </c>
      <c r="L65" s="441">
        <v>4.5253500000000003E-5</v>
      </c>
      <c r="M65" s="441">
        <v>3.6542399999999998E-5</v>
      </c>
      <c r="N65" s="441">
        <v>2.3997400000000002E-5</v>
      </c>
      <c r="O65" s="441">
        <v>7.4264599999999994E-5</v>
      </c>
      <c r="P65" s="441">
        <v>3.2715000000000001E-5</v>
      </c>
      <c r="Q65" s="441">
        <v>2.6538199999999999E-5</v>
      </c>
      <c r="R65" s="441">
        <v>0</v>
      </c>
      <c r="S65" s="441">
        <v>8.0111599999999994E-5</v>
      </c>
      <c r="T65" s="441">
        <v>5.8201500000000002E-5</v>
      </c>
      <c r="U65" s="441">
        <v>1.0023754819999999</v>
      </c>
      <c r="V65" s="441">
        <v>1.3531900000000001E-4</v>
      </c>
      <c r="W65" s="441">
        <v>1.04813E-4</v>
      </c>
      <c r="X65" s="441">
        <v>5.9928600000000001E-5</v>
      </c>
      <c r="Y65" s="441">
        <v>6.8040400000000007E-5</v>
      </c>
      <c r="Z65" s="441">
        <v>5.5346399999999997E-6</v>
      </c>
      <c r="AA65" s="441">
        <v>9.3774800000000002E-5</v>
      </c>
      <c r="AB65" s="441">
        <v>1.10083E-4</v>
      </c>
      <c r="AC65" s="441">
        <v>1.9182400000000001E-5</v>
      </c>
      <c r="AD65" s="441">
        <v>7.8573700000000003E-5</v>
      </c>
      <c r="AE65" s="441">
        <v>9.2257799999999996E-5</v>
      </c>
      <c r="AF65" s="441">
        <v>4.3676199999999999E-4</v>
      </c>
      <c r="AG65" s="441">
        <v>1.5949700000000001E-4</v>
      </c>
      <c r="AH65" s="441">
        <v>0</v>
      </c>
      <c r="AI65" s="441">
        <v>2.4339099999999999E-5</v>
      </c>
      <c r="AJ65" s="441">
        <v>1.13032E-4</v>
      </c>
      <c r="AK65" s="441">
        <v>1.6280500000000001E-5</v>
      </c>
      <c r="AL65" s="441">
        <v>5.1634000000000001E-5</v>
      </c>
      <c r="AM65" s="441">
        <v>5.9871699999999998E-5</v>
      </c>
      <c r="AN65" s="441">
        <v>3.7293999999999999E-5</v>
      </c>
      <c r="AO65" s="441">
        <v>5.6470500000000001E-5</v>
      </c>
      <c r="AP65" s="441">
        <v>6.4498800000000007E-5</v>
      </c>
      <c r="AQ65" s="441">
        <v>5.29778E-5</v>
      </c>
      <c r="AR65" s="441">
        <v>1.11721E-4</v>
      </c>
      <c r="AS65" s="441">
        <v>1.17261E-4</v>
      </c>
      <c r="AT65" s="441">
        <v>1.13045E-4</v>
      </c>
      <c r="AU65" s="441">
        <v>8.9450000000000006E-5</v>
      </c>
      <c r="AV65" s="441">
        <v>9.3869999999999994E-5</v>
      </c>
      <c r="AW65" s="441">
        <v>8.9616699999999999E-5</v>
      </c>
      <c r="AX65" s="441">
        <v>1.90435E-4</v>
      </c>
      <c r="AY65" s="441">
        <v>2.2091999999999999E-4</v>
      </c>
      <c r="AZ65" s="441">
        <v>3.2359E-5</v>
      </c>
      <c r="BA65" s="441">
        <v>3.3635900000000001E-5</v>
      </c>
      <c r="BB65" s="441">
        <v>4.8833899999999996E-4</v>
      </c>
      <c r="BC65" s="441">
        <v>2.2617899999999999E-5</v>
      </c>
      <c r="BD65" s="441">
        <v>4.6382299999999998E-4</v>
      </c>
      <c r="BE65" s="441">
        <v>4.2991599999999997E-5</v>
      </c>
      <c r="BF65" s="441">
        <v>9.4533499999999995E-4</v>
      </c>
      <c r="BG65" s="441">
        <v>2.010515E-3</v>
      </c>
      <c r="BH65" s="441">
        <v>5.3819000000000001E-5</v>
      </c>
      <c r="BI65" s="441">
        <v>4.3439600000000003E-5</v>
      </c>
      <c r="BJ65" s="441">
        <v>9.9903399999999996E-5</v>
      </c>
      <c r="BK65" s="441">
        <v>9.9530800000000006E-5</v>
      </c>
      <c r="BL65" s="441">
        <v>3.4299299999999999E-4</v>
      </c>
      <c r="BM65" s="441">
        <v>2.8006299999999999E-4</v>
      </c>
      <c r="BN65" s="441">
        <v>1.4398199999999999E-4</v>
      </c>
      <c r="BO65" s="441">
        <v>1.3648999999999999E-4</v>
      </c>
      <c r="BP65" s="441">
        <v>2.4634499999999997E-4</v>
      </c>
      <c r="BQ65" s="441">
        <v>8.0496399999999997E-5</v>
      </c>
      <c r="BR65" s="441">
        <v>1.4376800000000001E-4</v>
      </c>
      <c r="BS65" s="441">
        <v>4.6785E-5</v>
      </c>
      <c r="BT65" s="441">
        <v>8.8313599999999994E-5</v>
      </c>
      <c r="BU65" s="441">
        <v>5.3731199999999998E-5</v>
      </c>
      <c r="BV65" s="441">
        <v>8.8775200000000003E-5</v>
      </c>
      <c r="BW65" s="441">
        <v>1.3118099999999999E-4</v>
      </c>
      <c r="BX65" s="441">
        <v>1.19942E-4</v>
      </c>
      <c r="BY65" s="441">
        <v>4.0318799999999998E-5</v>
      </c>
      <c r="BZ65" s="441">
        <v>2.5744199999999998E-4</v>
      </c>
      <c r="CA65" s="441">
        <v>2.5388100000000002E-4</v>
      </c>
      <c r="CB65" s="441">
        <v>4.11452E-5</v>
      </c>
      <c r="CC65" s="441">
        <v>3.14944E-4</v>
      </c>
      <c r="CD65" s="441">
        <v>1.69393E-4</v>
      </c>
      <c r="CE65" s="441">
        <v>3.5903999999999998E-4</v>
      </c>
      <c r="CF65" s="441">
        <v>3.6702399999999997E-4</v>
      </c>
      <c r="CG65" s="441">
        <v>2.1446799999999999E-4</v>
      </c>
      <c r="CH65" s="441">
        <v>1.2135599999999999E-4</v>
      </c>
      <c r="CI65" s="441">
        <v>1.7770700000000001E-4</v>
      </c>
      <c r="CJ65" s="441">
        <v>3.2910399999999999E-4</v>
      </c>
      <c r="CK65" s="441">
        <v>1.6404399999999999E-4</v>
      </c>
      <c r="CL65" s="441">
        <v>1.0688600000000001E-4</v>
      </c>
      <c r="CM65" s="441">
        <v>6.8144500000000003E-4</v>
      </c>
      <c r="CN65" s="441">
        <v>3.1243800000000001E-4</v>
      </c>
      <c r="CO65" s="441">
        <v>1.1850160000000001E-3</v>
      </c>
      <c r="CP65" s="441">
        <v>1.5954599999999999E-4</v>
      </c>
      <c r="CQ65" s="441">
        <v>1.49715E-4</v>
      </c>
      <c r="CR65" s="441">
        <v>4.3164799999999997E-5</v>
      </c>
      <c r="CS65" s="441">
        <v>2.15484E-4</v>
      </c>
      <c r="CT65" s="441">
        <v>3.02126E-4</v>
      </c>
      <c r="CU65" s="441">
        <v>2.4628699999999998E-4</v>
      </c>
      <c r="CV65" s="441">
        <v>1.12188E-4</v>
      </c>
      <c r="CW65" s="441">
        <v>4.9698600000000004E-4</v>
      </c>
      <c r="CX65" s="441">
        <v>3.1793000000000001E-4</v>
      </c>
      <c r="CY65" s="441">
        <v>2.6905699999999999E-5</v>
      </c>
      <c r="CZ65" s="441">
        <v>9.8063299999999993E-5</v>
      </c>
      <c r="DA65" s="443">
        <v>1.019485218</v>
      </c>
    </row>
    <row r="66" spans="2:105" ht="20.100000000000001" customHeight="1" x14ac:dyDescent="0.4">
      <c r="B66" s="11">
        <v>19</v>
      </c>
      <c r="C66" s="8" t="s">
        <v>879</v>
      </c>
      <c r="D66" s="441">
        <v>1.0792E-4</v>
      </c>
      <c r="E66" s="441">
        <v>3.9833799999999998E-4</v>
      </c>
      <c r="F66" s="441">
        <v>1.73313E-4</v>
      </c>
      <c r="G66" s="441">
        <v>4.47921E-4</v>
      </c>
      <c r="H66" s="441">
        <v>1.12021E-4</v>
      </c>
      <c r="I66" s="441">
        <v>1.18194E-4</v>
      </c>
      <c r="J66" s="441">
        <v>0</v>
      </c>
      <c r="K66" s="441">
        <v>1.14539E-4</v>
      </c>
      <c r="L66" s="441">
        <v>2.8606399999999999E-4</v>
      </c>
      <c r="M66" s="441">
        <v>2.6797399999999998E-4</v>
      </c>
      <c r="N66" s="441">
        <v>1.3792200000000001E-4</v>
      </c>
      <c r="O66" s="441">
        <v>3.30909E-4</v>
      </c>
      <c r="P66" s="441">
        <v>3.1360399999999999E-4</v>
      </c>
      <c r="Q66" s="441">
        <v>1.3236500000000001E-4</v>
      </c>
      <c r="R66" s="441">
        <v>0</v>
      </c>
      <c r="S66" s="441">
        <v>6.8321699999999996E-4</v>
      </c>
      <c r="T66" s="441">
        <v>2.3551399999999999E-3</v>
      </c>
      <c r="U66" s="441">
        <v>4.24917E-3</v>
      </c>
      <c r="V66" s="441">
        <v>1.054848035</v>
      </c>
      <c r="W66" s="441">
        <v>5.0572945000000001E-2</v>
      </c>
      <c r="X66" s="441">
        <v>2.1122678999999998E-2</v>
      </c>
      <c r="Y66" s="441">
        <v>2.5580200000000002E-4</v>
      </c>
      <c r="Z66" s="441">
        <v>1.1491899999999999E-5</v>
      </c>
      <c r="AA66" s="441">
        <v>6.7268000000000004E-4</v>
      </c>
      <c r="AB66" s="441">
        <v>4.0537599999999999E-4</v>
      </c>
      <c r="AC66" s="441">
        <v>2.66381E-4</v>
      </c>
      <c r="AD66" s="441">
        <v>7.0121799999999998E-4</v>
      </c>
      <c r="AE66" s="441">
        <v>9.3726899999999999E-5</v>
      </c>
      <c r="AF66" s="441">
        <v>2.6841259999999998E-3</v>
      </c>
      <c r="AG66" s="441">
        <v>1.2001729999999999E-3</v>
      </c>
      <c r="AH66" s="441">
        <v>0</v>
      </c>
      <c r="AI66" s="441">
        <v>1.68998E-5</v>
      </c>
      <c r="AJ66" s="441">
        <v>6.5503699999999994E-5</v>
      </c>
      <c r="AK66" s="441">
        <v>8.21883E-5</v>
      </c>
      <c r="AL66" s="441">
        <v>3.5263999999999998E-4</v>
      </c>
      <c r="AM66" s="441">
        <v>1.04813E-4</v>
      </c>
      <c r="AN66" s="441">
        <v>1.9115700000000001E-4</v>
      </c>
      <c r="AO66" s="441">
        <v>1.50958E-4</v>
      </c>
      <c r="AP66" s="441">
        <v>1.2118800000000001E-4</v>
      </c>
      <c r="AQ66" s="441">
        <v>1.7117400000000001E-4</v>
      </c>
      <c r="AR66" s="441">
        <v>2.8188900000000001E-4</v>
      </c>
      <c r="AS66" s="441">
        <v>1.1690030000000001E-3</v>
      </c>
      <c r="AT66" s="441">
        <v>1.450444E-3</v>
      </c>
      <c r="AU66" s="441">
        <v>4.9176099999999996E-4</v>
      </c>
      <c r="AV66" s="441">
        <v>1.35783E-4</v>
      </c>
      <c r="AW66" s="441">
        <v>7.9602500000000001E-4</v>
      </c>
      <c r="AX66" s="441">
        <v>4.1228700000000001E-4</v>
      </c>
      <c r="AY66" s="441">
        <v>4.09963E-4</v>
      </c>
      <c r="AZ66" s="441">
        <v>6.4142700000000005E-5</v>
      </c>
      <c r="BA66" s="441">
        <v>1.2277999999999999E-4</v>
      </c>
      <c r="BB66" s="441">
        <v>8.6050099999999998E-5</v>
      </c>
      <c r="BC66" s="441">
        <v>9.0996900000000003E-5</v>
      </c>
      <c r="BD66" s="441">
        <v>2.6989959999999999E-3</v>
      </c>
      <c r="BE66" s="441">
        <v>1.4380299999999999E-4</v>
      </c>
      <c r="BF66" s="441">
        <v>8.1466500000000001E-4</v>
      </c>
      <c r="BG66" s="441">
        <v>5.3581699999999996E-4</v>
      </c>
      <c r="BH66" s="441">
        <v>1.9295299999999999E-4</v>
      </c>
      <c r="BI66" s="441">
        <v>9.1038299999999999E-5</v>
      </c>
      <c r="BJ66" s="441">
        <v>7.8796999999999998E-5</v>
      </c>
      <c r="BK66" s="441">
        <v>1.03142E-4</v>
      </c>
      <c r="BL66" s="441">
        <v>2.2335200000000001E-4</v>
      </c>
      <c r="BM66" s="441">
        <v>2.0677E-4</v>
      </c>
      <c r="BN66" s="441">
        <v>2.16493E-4</v>
      </c>
      <c r="BO66" s="441">
        <v>1.4881700000000001E-4</v>
      </c>
      <c r="BP66" s="441">
        <v>4.57868E-4</v>
      </c>
      <c r="BQ66" s="441">
        <v>1.6148099999999999E-4</v>
      </c>
      <c r="BR66" s="441">
        <v>1.1702299999999999E-4</v>
      </c>
      <c r="BS66" s="441">
        <v>4.5875999999999999E-5</v>
      </c>
      <c r="BT66" s="441">
        <v>1.4152500000000001E-4</v>
      </c>
      <c r="BU66" s="441">
        <v>1.56501E-4</v>
      </c>
      <c r="BV66" s="441">
        <v>1.4273899999999999E-4</v>
      </c>
      <c r="BW66" s="441">
        <v>1.54401E-4</v>
      </c>
      <c r="BX66" s="441">
        <v>2.2224000000000001E-4</v>
      </c>
      <c r="BY66" s="441">
        <v>4.6204599999999997E-4</v>
      </c>
      <c r="BZ66" s="441">
        <v>8.7063400000000001E-4</v>
      </c>
      <c r="CA66" s="441">
        <v>6.1503999999999997E-4</v>
      </c>
      <c r="CB66" s="441">
        <v>2.16906E-4</v>
      </c>
      <c r="CC66" s="441">
        <v>4.1234600000000001E-4</v>
      </c>
      <c r="CD66" s="441">
        <v>2.1427619999999999E-3</v>
      </c>
      <c r="CE66" s="441">
        <v>1.312426E-3</v>
      </c>
      <c r="CF66" s="441">
        <v>8.4768199999999999E-4</v>
      </c>
      <c r="CG66" s="441">
        <v>1.237633E-2</v>
      </c>
      <c r="CH66" s="441">
        <v>2.74496E-4</v>
      </c>
      <c r="CI66" s="441">
        <v>4.3055200000000001E-4</v>
      </c>
      <c r="CJ66" s="441">
        <v>1.1049339999999999E-3</v>
      </c>
      <c r="CK66" s="441">
        <v>1.30032E-4</v>
      </c>
      <c r="CL66" s="441">
        <v>5.2006000000000003E-4</v>
      </c>
      <c r="CM66" s="441">
        <v>5.2388300000000005E-4</v>
      </c>
      <c r="CN66" s="441">
        <v>3.5943599999999998E-4</v>
      </c>
      <c r="CO66" s="441">
        <v>1.031141E-3</v>
      </c>
      <c r="CP66" s="441">
        <v>1.5253099999999999E-4</v>
      </c>
      <c r="CQ66" s="441">
        <v>2.48198E-3</v>
      </c>
      <c r="CR66" s="441">
        <v>1.4227099999999999E-4</v>
      </c>
      <c r="CS66" s="441">
        <v>8.92117E-4</v>
      </c>
      <c r="CT66" s="441">
        <v>3.48506E-4</v>
      </c>
      <c r="CU66" s="441">
        <v>1.54661E-4</v>
      </c>
      <c r="CV66" s="441">
        <v>3.2512699999999998E-4</v>
      </c>
      <c r="CW66" s="441">
        <v>4.7076099999999999E-4</v>
      </c>
      <c r="CX66" s="441">
        <v>1.9933E-4</v>
      </c>
      <c r="CY66" s="441">
        <v>2.1499964E-2</v>
      </c>
      <c r="CZ66" s="441">
        <v>2.8588000000000002E-4</v>
      </c>
      <c r="DA66" s="443">
        <v>1.2074690210000001</v>
      </c>
    </row>
    <row r="67" spans="2:105" ht="20.100000000000001" customHeight="1" x14ac:dyDescent="0.4">
      <c r="B67" s="11">
        <v>20</v>
      </c>
      <c r="C67" s="8" t="s">
        <v>880</v>
      </c>
      <c r="D67" s="441">
        <v>1.2226800000000001E-3</v>
      </c>
      <c r="E67" s="441">
        <v>6.6330210000000002E-3</v>
      </c>
      <c r="F67" s="441">
        <v>2.0565100000000001E-3</v>
      </c>
      <c r="G67" s="441">
        <v>5.9262719999999998E-3</v>
      </c>
      <c r="H67" s="441">
        <v>7.45943E-4</v>
      </c>
      <c r="I67" s="441">
        <v>3.0730500000000001E-4</v>
      </c>
      <c r="J67" s="441">
        <v>0</v>
      </c>
      <c r="K67" s="441">
        <v>1.2197300000000001E-4</v>
      </c>
      <c r="L67" s="441">
        <v>2.4799269999999998E-3</v>
      </c>
      <c r="M67" s="441">
        <v>2.645957E-3</v>
      </c>
      <c r="N67" s="441">
        <v>8.5658900000000005E-4</v>
      </c>
      <c r="O67" s="441">
        <v>2.2806990000000002E-3</v>
      </c>
      <c r="P67" s="441">
        <v>3.1407639999999999E-3</v>
      </c>
      <c r="Q67" s="441">
        <v>9.7352599999999995E-4</v>
      </c>
      <c r="R67" s="441">
        <v>0</v>
      </c>
      <c r="S67" s="441">
        <v>5.88201E-4</v>
      </c>
      <c r="T67" s="441">
        <v>2.923E-4</v>
      </c>
      <c r="U67" s="441">
        <v>1.7854399999999999E-3</v>
      </c>
      <c r="V67" s="441">
        <v>3.7269100000000003E-4</v>
      </c>
      <c r="W67" s="441">
        <v>1.00051088</v>
      </c>
      <c r="X67" s="441">
        <v>2.6819799999999998E-4</v>
      </c>
      <c r="Y67" s="441">
        <v>1.245138E-3</v>
      </c>
      <c r="Z67" s="441">
        <v>1.1873500000000001E-5</v>
      </c>
      <c r="AA67" s="441">
        <v>3.85738E-4</v>
      </c>
      <c r="AB67" s="441">
        <v>2.90038E-4</v>
      </c>
      <c r="AC67" s="441">
        <v>1.1877750000000001E-3</v>
      </c>
      <c r="AD67" s="441">
        <v>9.2883400000000002E-4</v>
      </c>
      <c r="AE67" s="441">
        <v>1.07759E-4</v>
      </c>
      <c r="AF67" s="441">
        <v>3.6967910000000001E-3</v>
      </c>
      <c r="AG67" s="441">
        <v>6.4557199999999996E-4</v>
      </c>
      <c r="AH67" s="441">
        <v>0</v>
      </c>
      <c r="AI67" s="441">
        <v>1.45403E-5</v>
      </c>
      <c r="AJ67" s="441">
        <v>5.7942400000000003E-5</v>
      </c>
      <c r="AK67" s="441">
        <v>8.1131999999999995E-5</v>
      </c>
      <c r="AL67" s="441">
        <v>1.10025E-4</v>
      </c>
      <c r="AM67" s="441">
        <v>7.4045600000000001E-5</v>
      </c>
      <c r="AN67" s="441">
        <v>3.6923000000000001E-4</v>
      </c>
      <c r="AO67" s="441">
        <v>1.5729900000000001E-4</v>
      </c>
      <c r="AP67" s="441">
        <v>1.4397100000000001E-4</v>
      </c>
      <c r="AQ67" s="441">
        <v>5.3917199999999998E-4</v>
      </c>
      <c r="AR67" s="441">
        <v>1.9886099999999999E-4</v>
      </c>
      <c r="AS67" s="441">
        <v>8.8015200000000004E-4</v>
      </c>
      <c r="AT67" s="441">
        <v>4.6979699999999999E-4</v>
      </c>
      <c r="AU67" s="441">
        <v>5.6406000000000002E-4</v>
      </c>
      <c r="AV67" s="441">
        <v>2.31847E-4</v>
      </c>
      <c r="AW67" s="441">
        <v>7.1491299999999996E-4</v>
      </c>
      <c r="AX67" s="441">
        <v>1.6599400000000001E-4</v>
      </c>
      <c r="AY67" s="441">
        <v>1.9925300000000001E-4</v>
      </c>
      <c r="AZ67" s="441">
        <v>4.9363800000000003E-5</v>
      </c>
      <c r="BA67" s="441">
        <v>1.2537200000000001E-4</v>
      </c>
      <c r="BB67" s="441">
        <v>8.6952200000000004E-5</v>
      </c>
      <c r="BC67" s="441">
        <v>6.19618E-5</v>
      </c>
      <c r="BD67" s="441">
        <v>4.4566300000000001E-4</v>
      </c>
      <c r="BE67" s="441">
        <v>2.42468E-4</v>
      </c>
      <c r="BF67" s="441">
        <v>1.12434E-4</v>
      </c>
      <c r="BG67" s="441">
        <v>4.0172500000000002E-4</v>
      </c>
      <c r="BH67" s="441">
        <v>1.9120699999999999E-4</v>
      </c>
      <c r="BI67" s="441">
        <v>7.75773E-5</v>
      </c>
      <c r="BJ67" s="441">
        <v>4.79344E-5</v>
      </c>
      <c r="BK67" s="441">
        <v>5.3004299999999997E-5</v>
      </c>
      <c r="BL67" s="441">
        <v>1.3804400000000001E-4</v>
      </c>
      <c r="BM67" s="441">
        <v>2.7549300000000003E-4</v>
      </c>
      <c r="BN67" s="441">
        <v>1.0096560000000001E-3</v>
      </c>
      <c r="BO67" s="441">
        <v>1.165131E-3</v>
      </c>
      <c r="BP67" s="441">
        <v>4.2556199999999999E-4</v>
      </c>
      <c r="BQ67" s="441">
        <v>1.2543299999999999E-4</v>
      </c>
      <c r="BR67" s="441">
        <v>8.0270099999999996E-5</v>
      </c>
      <c r="BS67" s="441">
        <v>2.9586799999999999E-5</v>
      </c>
      <c r="BT67" s="441">
        <v>1.6242700000000001E-4</v>
      </c>
      <c r="BU67" s="441">
        <v>1.6748699999999999E-4</v>
      </c>
      <c r="BV67" s="441">
        <v>1.9170400000000001E-4</v>
      </c>
      <c r="BW67" s="441">
        <v>2.6814299999999998E-4</v>
      </c>
      <c r="BX67" s="441">
        <v>2.5115199999999998E-4</v>
      </c>
      <c r="BY67" s="441">
        <v>3.05342E-4</v>
      </c>
      <c r="BZ67" s="441">
        <v>4.0728800000000001E-4</v>
      </c>
      <c r="CA67" s="441">
        <v>5.5711300000000003E-4</v>
      </c>
      <c r="CB67" s="441">
        <v>2.4247299999999999E-4</v>
      </c>
      <c r="CC67" s="441">
        <v>2.5373000000000003E-4</v>
      </c>
      <c r="CD67" s="441">
        <v>2.6229699999999999E-4</v>
      </c>
      <c r="CE67" s="441">
        <v>2.7538900000000002E-4</v>
      </c>
      <c r="CF67" s="441">
        <v>2.9851900000000002E-4</v>
      </c>
      <c r="CG67" s="441">
        <v>2.7143700000000002E-4</v>
      </c>
      <c r="CH67" s="441">
        <v>2.01998E-4</v>
      </c>
      <c r="CI67" s="441">
        <v>1.9798600000000001E-4</v>
      </c>
      <c r="CJ67" s="441">
        <v>6.4777300000000003E-4</v>
      </c>
      <c r="CK67" s="441">
        <v>2.6451699999999997E-4</v>
      </c>
      <c r="CL67" s="441">
        <v>5.2778299999999998E-4</v>
      </c>
      <c r="CM67" s="441">
        <v>1.127835E-3</v>
      </c>
      <c r="CN67" s="441">
        <v>9.1169700000000005E-4</v>
      </c>
      <c r="CO67" s="441">
        <v>6.1643899999999998E-4</v>
      </c>
      <c r="CP67" s="441">
        <v>1.07946E-4</v>
      </c>
      <c r="CQ67" s="441">
        <v>2.8000300000000002E-4</v>
      </c>
      <c r="CR67" s="441">
        <v>1.24494E-4</v>
      </c>
      <c r="CS67" s="441">
        <v>3.9026600000000001E-4</v>
      </c>
      <c r="CT67" s="441">
        <v>3.5627100000000002E-4</v>
      </c>
      <c r="CU67" s="441">
        <v>7.3434900000000003E-4</v>
      </c>
      <c r="CV67" s="441">
        <v>2.9671599999999998E-4</v>
      </c>
      <c r="CW67" s="441">
        <v>2.3655799999999999E-4</v>
      </c>
      <c r="CX67" s="441">
        <v>3.7382700000000002E-4</v>
      </c>
      <c r="CY67" s="441">
        <v>4.4819309000000002E-2</v>
      </c>
      <c r="CZ67" s="441">
        <v>1.69631E-4</v>
      </c>
      <c r="DA67" s="443">
        <v>1.1081253659999999</v>
      </c>
    </row>
    <row r="68" spans="2:105" ht="20.100000000000001" customHeight="1" x14ac:dyDescent="0.4">
      <c r="B68" s="11">
        <v>21</v>
      </c>
      <c r="C68" s="8" t="s">
        <v>9</v>
      </c>
      <c r="D68" s="441">
        <v>2.5057299999999997E-4</v>
      </c>
      <c r="E68" s="441">
        <v>2.8601499999999998E-4</v>
      </c>
      <c r="F68" s="441">
        <v>3.27697E-4</v>
      </c>
      <c r="G68" s="441">
        <v>4.3761199999999998E-4</v>
      </c>
      <c r="H68" s="441">
        <v>1.9822500000000001E-4</v>
      </c>
      <c r="I68" s="441">
        <v>4.4928999999999998E-4</v>
      </c>
      <c r="J68" s="441">
        <v>0</v>
      </c>
      <c r="K68" s="441">
        <v>6.7305399999999997E-4</v>
      </c>
      <c r="L68" s="441">
        <v>3.846576E-3</v>
      </c>
      <c r="M68" s="441">
        <v>1.6351130000000001E-3</v>
      </c>
      <c r="N68" s="441">
        <v>2.6986739999999999E-3</v>
      </c>
      <c r="O68" s="441">
        <v>4.2063500000000002E-3</v>
      </c>
      <c r="P68" s="441">
        <v>8.6306700000000002E-4</v>
      </c>
      <c r="Q68" s="441">
        <v>5.3717999999999995E-4</v>
      </c>
      <c r="R68" s="441">
        <v>0</v>
      </c>
      <c r="S68" s="441">
        <v>1.5555180000000001E-3</v>
      </c>
      <c r="T68" s="441">
        <v>5.5188899999999996E-4</v>
      </c>
      <c r="U68" s="441">
        <v>1.113204E-3</v>
      </c>
      <c r="V68" s="441">
        <v>2.79382E-4</v>
      </c>
      <c r="W68" s="441">
        <v>3.1564940000000001E-3</v>
      </c>
      <c r="X68" s="441">
        <v>1.0152019880000001</v>
      </c>
      <c r="Y68" s="441">
        <v>9.3781799999999998E-4</v>
      </c>
      <c r="Z68" s="441">
        <v>5.0966500000000001E-5</v>
      </c>
      <c r="AA68" s="441">
        <v>3.37902E-4</v>
      </c>
      <c r="AB68" s="441">
        <v>5.3465700000000001E-4</v>
      </c>
      <c r="AC68" s="441">
        <v>6.9699400000000004E-4</v>
      </c>
      <c r="AD68" s="441">
        <v>1.5798710000000001E-3</v>
      </c>
      <c r="AE68" s="441">
        <v>3.4006800000000001E-4</v>
      </c>
      <c r="AF68" s="441">
        <v>9.1146399999999996E-4</v>
      </c>
      <c r="AG68" s="441">
        <v>3.4600899999999999E-4</v>
      </c>
      <c r="AH68" s="441">
        <v>0</v>
      </c>
      <c r="AI68" s="441">
        <v>8.1370400000000003E-5</v>
      </c>
      <c r="AJ68" s="441">
        <v>7.8512600000000003E-4</v>
      </c>
      <c r="AK68" s="441">
        <v>1.4627100000000001E-4</v>
      </c>
      <c r="AL68" s="441">
        <v>4.2490300000000002E-4</v>
      </c>
      <c r="AM68" s="441">
        <v>3.2181100000000003E-4</v>
      </c>
      <c r="AN68" s="441">
        <v>4.7108099999999998E-4</v>
      </c>
      <c r="AO68" s="441">
        <v>4.9704700000000003E-4</v>
      </c>
      <c r="AP68" s="441">
        <v>4.11199E-4</v>
      </c>
      <c r="AQ68" s="441">
        <v>2.1435460000000001E-3</v>
      </c>
      <c r="AR68" s="441">
        <v>1.8307480000000001E-3</v>
      </c>
      <c r="AS68" s="441">
        <v>1.349573E-3</v>
      </c>
      <c r="AT68" s="441">
        <v>6.09678E-4</v>
      </c>
      <c r="AU68" s="441">
        <v>3.4643970000000001E-3</v>
      </c>
      <c r="AV68" s="441">
        <v>8.8855399999999995E-4</v>
      </c>
      <c r="AW68" s="441">
        <v>5.8208000000000001E-4</v>
      </c>
      <c r="AX68" s="441">
        <v>1.718406E-3</v>
      </c>
      <c r="AY68" s="441">
        <v>1.4727539999999999E-3</v>
      </c>
      <c r="AZ68" s="441">
        <v>5.86569E-4</v>
      </c>
      <c r="BA68" s="441">
        <v>3.1421699999999999E-4</v>
      </c>
      <c r="BB68" s="441">
        <v>5.1521200000000003E-4</v>
      </c>
      <c r="BC68" s="441">
        <v>8.3856800000000004E-4</v>
      </c>
      <c r="BD68" s="441">
        <v>2.9659489999999998E-3</v>
      </c>
      <c r="BE68" s="441">
        <v>1.1876949999999999E-3</v>
      </c>
      <c r="BF68" s="441">
        <v>5.3541000000000005E-4</v>
      </c>
      <c r="BG68" s="441">
        <v>5.9118199999999999E-4</v>
      </c>
      <c r="BH68" s="441">
        <v>6.0598399999999995E-4</v>
      </c>
      <c r="BI68" s="441">
        <v>4.30355E-4</v>
      </c>
      <c r="BJ68" s="441">
        <v>6.6110099999999998E-4</v>
      </c>
      <c r="BK68" s="441">
        <v>1.3947569999999999E-3</v>
      </c>
      <c r="BL68" s="441">
        <v>1.581666E-3</v>
      </c>
      <c r="BM68" s="441">
        <v>1.4345370000000001E-3</v>
      </c>
      <c r="BN68" s="441">
        <v>1.5861740000000001E-3</v>
      </c>
      <c r="BO68" s="441">
        <v>2.9608109999999998E-3</v>
      </c>
      <c r="BP68" s="441">
        <v>5.6028229999999998E-3</v>
      </c>
      <c r="BQ68" s="441">
        <v>8.14196E-4</v>
      </c>
      <c r="BR68" s="441">
        <v>6.2499099999999998E-4</v>
      </c>
      <c r="BS68" s="441">
        <v>3.2460399999999998E-4</v>
      </c>
      <c r="BT68" s="441">
        <v>9.3571799999999999E-4</v>
      </c>
      <c r="BU68" s="441">
        <v>7.5676499999999996E-4</v>
      </c>
      <c r="BV68" s="441">
        <v>7.62607E-4</v>
      </c>
      <c r="BW68" s="441">
        <v>7.73604E-4</v>
      </c>
      <c r="BX68" s="441">
        <v>9.9851200000000001E-4</v>
      </c>
      <c r="BY68" s="441">
        <v>1.073643E-3</v>
      </c>
      <c r="BZ68" s="441">
        <v>8.2512299999999998E-4</v>
      </c>
      <c r="CA68" s="441">
        <v>2.8869059999999998E-3</v>
      </c>
      <c r="CB68" s="441">
        <v>2.438005E-3</v>
      </c>
      <c r="CC68" s="441">
        <v>3.3966949999999999E-3</v>
      </c>
      <c r="CD68" s="441">
        <v>5.3634590000000001E-3</v>
      </c>
      <c r="CE68" s="441">
        <v>2.9626800000000001E-3</v>
      </c>
      <c r="CF68" s="441">
        <v>4.7387710000000001E-3</v>
      </c>
      <c r="CG68" s="441">
        <v>2.4497023E-2</v>
      </c>
      <c r="CH68" s="441">
        <v>2.6504279999999998E-3</v>
      </c>
      <c r="CI68" s="441">
        <v>1.9992579999999999E-3</v>
      </c>
      <c r="CJ68" s="441">
        <v>6.296032E-3</v>
      </c>
      <c r="CK68" s="441">
        <v>9.849399999999999E-4</v>
      </c>
      <c r="CL68" s="441">
        <v>2.24683E-3</v>
      </c>
      <c r="CM68" s="441">
        <v>3.1455649999999999E-3</v>
      </c>
      <c r="CN68" s="441">
        <v>7.9114699999999997E-4</v>
      </c>
      <c r="CO68" s="441">
        <v>1.2267013E-2</v>
      </c>
      <c r="CP68" s="441">
        <v>8.9508600000000002E-4</v>
      </c>
      <c r="CQ68" s="441">
        <v>1.773636E-2</v>
      </c>
      <c r="CR68" s="441">
        <v>6.17349E-4</v>
      </c>
      <c r="CS68" s="441">
        <v>1.784227E-3</v>
      </c>
      <c r="CT68" s="441">
        <v>7.9447000000000003E-4</v>
      </c>
      <c r="CU68" s="441">
        <v>7.7954100000000002E-4</v>
      </c>
      <c r="CV68" s="441">
        <v>1.1480699999999999E-3</v>
      </c>
      <c r="CW68" s="441">
        <v>2.998335E-3</v>
      </c>
      <c r="CX68" s="441">
        <v>1.517907E-3</v>
      </c>
      <c r="CY68" s="441">
        <v>4.1470999999999999E-4</v>
      </c>
      <c r="CZ68" s="441">
        <v>1.259116E-3</v>
      </c>
      <c r="DA68" s="443">
        <v>1.1994948919999999</v>
      </c>
    </row>
    <row r="69" spans="2:105" ht="20.100000000000001" customHeight="1" x14ac:dyDescent="0.4">
      <c r="B69" s="11">
        <v>22</v>
      </c>
      <c r="C69" s="8" t="s">
        <v>881</v>
      </c>
      <c r="D69" s="441">
        <v>6.3943100000000003E-3</v>
      </c>
      <c r="E69" s="441">
        <v>4.9072020000000003E-3</v>
      </c>
      <c r="F69" s="441">
        <v>1.0470880000000001E-3</v>
      </c>
      <c r="G69" s="441">
        <v>2.2358130000000001E-3</v>
      </c>
      <c r="H69" s="441">
        <v>1.05047E-4</v>
      </c>
      <c r="I69" s="441">
        <v>5.57607E-4</v>
      </c>
      <c r="J69" s="441">
        <v>0</v>
      </c>
      <c r="K69" s="441">
        <v>9.4867499999999995E-4</v>
      </c>
      <c r="L69" s="441">
        <v>8.3637900000000005E-4</v>
      </c>
      <c r="M69" s="441">
        <v>4.9284600000000002E-4</v>
      </c>
      <c r="N69" s="441">
        <v>2.7446689999999999E-3</v>
      </c>
      <c r="O69" s="441">
        <v>8.1829099999999996E-4</v>
      </c>
      <c r="P69" s="441">
        <v>3.52283E-4</v>
      </c>
      <c r="Q69" s="441">
        <v>8.8417699999999999E-4</v>
      </c>
      <c r="R69" s="441">
        <v>0</v>
      </c>
      <c r="S69" s="441">
        <v>2.5034459999999999E-3</v>
      </c>
      <c r="T69" s="441">
        <v>3.1231660000000001E-3</v>
      </c>
      <c r="U69" s="441">
        <v>1.3996600000000001E-3</v>
      </c>
      <c r="V69" s="441">
        <v>2.2968099999999998E-3</v>
      </c>
      <c r="W69" s="441">
        <v>1.3718440000000001E-3</v>
      </c>
      <c r="X69" s="441">
        <v>1.7887650000000001E-3</v>
      </c>
      <c r="Y69" s="441">
        <v>1.016094877</v>
      </c>
      <c r="Z69" s="441">
        <v>1.37014E-4</v>
      </c>
      <c r="AA69" s="441">
        <v>1.0814031999999999E-2</v>
      </c>
      <c r="AB69" s="441">
        <v>1.1411016E-2</v>
      </c>
      <c r="AC69" s="441">
        <v>1.0598949999999999E-3</v>
      </c>
      <c r="AD69" s="441">
        <v>2.3736540000000002E-3</v>
      </c>
      <c r="AE69" s="441">
        <v>5.7050099999999995E-4</v>
      </c>
      <c r="AF69" s="441">
        <v>1.073016E-3</v>
      </c>
      <c r="AG69" s="441">
        <v>5.5120179999999996E-3</v>
      </c>
      <c r="AH69" s="441">
        <v>0</v>
      </c>
      <c r="AI69" s="441">
        <v>9.8738000000000002E-5</v>
      </c>
      <c r="AJ69" s="441">
        <v>4.06334E-4</v>
      </c>
      <c r="AK69" s="441">
        <v>2.9915200000000001E-5</v>
      </c>
      <c r="AL69" s="441">
        <v>1.103801E-3</v>
      </c>
      <c r="AM69" s="441">
        <v>4.5909999999999999E-4</v>
      </c>
      <c r="AN69" s="441">
        <v>4.45036E-4</v>
      </c>
      <c r="AO69" s="441">
        <v>3.5019000000000001E-4</v>
      </c>
      <c r="AP69" s="441">
        <v>2.81747E-4</v>
      </c>
      <c r="AQ69" s="441">
        <v>1.4012759999999999E-3</v>
      </c>
      <c r="AR69" s="441">
        <v>9.5372700000000003E-4</v>
      </c>
      <c r="AS69" s="441">
        <v>1.0377450000000001E-3</v>
      </c>
      <c r="AT69" s="441">
        <v>6.9795999999999996E-4</v>
      </c>
      <c r="AU69" s="441">
        <v>9.818540000000001E-4</v>
      </c>
      <c r="AV69" s="441">
        <v>3.2153500000000002E-4</v>
      </c>
      <c r="AW69" s="441">
        <v>2.3195590000000001E-3</v>
      </c>
      <c r="AX69" s="441">
        <v>6.0313700000000001E-4</v>
      </c>
      <c r="AY69" s="441">
        <v>5.8672900000000003E-4</v>
      </c>
      <c r="AZ69" s="441">
        <v>4.0508500000000002E-4</v>
      </c>
      <c r="BA69" s="441">
        <v>5.7639699999999998E-4</v>
      </c>
      <c r="BB69" s="441">
        <v>1.409406E-3</v>
      </c>
      <c r="BC69" s="441">
        <v>3.1912200000000003E-4</v>
      </c>
      <c r="BD69" s="441">
        <v>3.1430609999999999E-3</v>
      </c>
      <c r="BE69" s="441">
        <v>1.00571E-4</v>
      </c>
      <c r="BF69" s="441">
        <v>4.2525000000000001E-4</v>
      </c>
      <c r="BG69" s="441">
        <v>4.9645500000000003E-4</v>
      </c>
      <c r="BH69" s="441">
        <v>2.36312E-4</v>
      </c>
      <c r="BI69" s="441">
        <v>2.6838799999999999E-4</v>
      </c>
      <c r="BJ69" s="441">
        <v>6.2649800000000005E-5</v>
      </c>
      <c r="BK69" s="441">
        <v>1.91091E-4</v>
      </c>
      <c r="BL69" s="441">
        <v>6.0764300000000005E-4</v>
      </c>
      <c r="BM69" s="441">
        <v>8.7141900000000001E-4</v>
      </c>
      <c r="BN69" s="441">
        <v>4.0559899999999998E-5</v>
      </c>
      <c r="BO69" s="441">
        <v>6.2874799999999996E-5</v>
      </c>
      <c r="BP69" s="441">
        <v>5.9215300000000002E-5</v>
      </c>
      <c r="BQ69" s="441">
        <v>3.7151799999999999E-5</v>
      </c>
      <c r="BR69" s="441">
        <v>2.9553899999999998E-5</v>
      </c>
      <c r="BS69" s="441">
        <v>1.1822500000000001E-5</v>
      </c>
      <c r="BT69" s="441">
        <v>6.1011100000000003E-5</v>
      </c>
      <c r="BU69" s="441">
        <v>7.0313200000000003E-5</v>
      </c>
      <c r="BV69" s="441">
        <v>1.9304700000000001E-4</v>
      </c>
      <c r="BW69" s="441">
        <v>4.7595300000000002E-5</v>
      </c>
      <c r="BX69" s="441">
        <v>7.8709500000000003E-5</v>
      </c>
      <c r="BY69" s="441">
        <v>4.3387299999999997E-5</v>
      </c>
      <c r="BZ69" s="441">
        <v>1.52509E-4</v>
      </c>
      <c r="CA69" s="441">
        <v>1.0490899999999999E-4</v>
      </c>
      <c r="CB69" s="441">
        <v>6.7523900000000006E-5</v>
      </c>
      <c r="CC69" s="441">
        <v>7.1053699999999994E-5</v>
      </c>
      <c r="CD69" s="441">
        <v>1.8409500000000001E-4</v>
      </c>
      <c r="CE69" s="441">
        <v>1.2302099999999999E-4</v>
      </c>
      <c r="CF69" s="441">
        <v>1.16344E-4</v>
      </c>
      <c r="CG69" s="441">
        <v>5.7889900000000002E-4</v>
      </c>
      <c r="CH69" s="441">
        <v>1.17175E-4</v>
      </c>
      <c r="CI69" s="441">
        <v>6.8241600000000001E-5</v>
      </c>
      <c r="CJ69" s="441">
        <v>9.6013299999999995E-4</v>
      </c>
      <c r="CK69" s="441">
        <v>1.0770359E-2</v>
      </c>
      <c r="CL69" s="441">
        <v>2.0399649999999999E-3</v>
      </c>
      <c r="CM69" s="441">
        <v>6.4845099999999998E-4</v>
      </c>
      <c r="CN69" s="441">
        <v>4.54215E-4</v>
      </c>
      <c r="CO69" s="441">
        <v>2.32224E-4</v>
      </c>
      <c r="CP69" s="441">
        <v>2.5236300000000002E-4</v>
      </c>
      <c r="CQ69" s="441">
        <v>4.4249300000000002E-4</v>
      </c>
      <c r="CR69" s="441">
        <v>5.2495299999999999E-4</v>
      </c>
      <c r="CS69" s="441">
        <v>2.36603E-4</v>
      </c>
      <c r="CT69" s="441">
        <v>2.97072E-4</v>
      </c>
      <c r="CU69" s="441">
        <v>2.6490500000000001E-4</v>
      </c>
      <c r="CV69" s="441">
        <v>1.589018E-3</v>
      </c>
      <c r="CW69" s="441">
        <v>2.5407400000000002E-4</v>
      </c>
      <c r="CX69" s="441">
        <v>5.1357799999999999E-4</v>
      </c>
      <c r="CY69" s="441">
        <v>6.8401599999999996E-4</v>
      </c>
      <c r="CZ69" s="441">
        <v>4.6019600000000001E-4</v>
      </c>
      <c r="DA69" s="443">
        <v>1.127988966</v>
      </c>
    </row>
    <row r="70" spans="2:105" ht="20.100000000000001" customHeight="1" x14ac:dyDescent="0.4">
      <c r="B70" s="11">
        <v>23</v>
      </c>
      <c r="C70" s="8" t="s">
        <v>882</v>
      </c>
      <c r="D70" s="441">
        <v>4.4323729999999999E-3</v>
      </c>
      <c r="E70" s="441">
        <v>6.1747089999999996E-3</v>
      </c>
      <c r="F70" s="441">
        <v>2.3892969999999999E-3</v>
      </c>
      <c r="G70" s="441">
        <v>2.5282870000000002E-3</v>
      </c>
      <c r="H70" s="441">
        <v>4.3958850000000004E-3</v>
      </c>
      <c r="I70" s="441">
        <v>1.2115562999999999E-2</v>
      </c>
      <c r="J70" s="441">
        <v>0</v>
      </c>
      <c r="K70" s="441">
        <v>2.2038156999999999E-2</v>
      </c>
      <c r="L70" s="441">
        <v>1.8961959999999999E-3</v>
      </c>
      <c r="M70" s="441">
        <v>2.6566820000000001E-3</v>
      </c>
      <c r="N70" s="441">
        <v>2.7456939999999999E-3</v>
      </c>
      <c r="O70" s="441">
        <v>2.1609860000000002E-3</v>
      </c>
      <c r="P70" s="441">
        <v>1.025055E-3</v>
      </c>
      <c r="Q70" s="441">
        <v>2.3947970000000002E-3</v>
      </c>
      <c r="R70" s="441">
        <v>0</v>
      </c>
      <c r="S70" s="441">
        <v>1.251065E-3</v>
      </c>
      <c r="T70" s="441">
        <v>2.1771490000000002E-3</v>
      </c>
      <c r="U70" s="441">
        <v>1.3935950000000001E-3</v>
      </c>
      <c r="V70" s="441">
        <v>2.183642E-3</v>
      </c>
      <c r="W70" s="441">
        <v>1.203558E-3</v>
      </c>
      <c r="X70" s="441">
        <v>1.4072049999999999E-3</v>
      </c>
      <c r="Y70" s="441">
        <v>3.6927895000000002E-2</v>
      </c>
      <c r="Z70" s="441">
        <v>1.0121280939999999</v>
      </c>
      <c r="AA70" s="441">
        <v>1.0882660000000001E-3</v>
      </c>
      <c r="AB70" s="441">
        <v>2.2071650000000001E-3</v>
      </c>
      <c r="AC70" s="441">
        <v>1.369218E-3</v>
      </c>
      <c r="AD70" s="441">
        <v>6.9936920000000001E-3</v>
      </c>
      <c r="AE70" s="441">
        <v>5.5114420000000001E-3</v>
      </c>
      <c r="AF70" s="441">
        <v>9.7945770000000005E-3</v>
      </c>
      <c r="AG70" s="441">
        <v>8.8962220000000005E-3</v>
      </c>
      <c r="AH70" s="441">
        <v>0</v>
      </c>
      <c r="AI70" s="441">
        <v>3.1107029999999998E-3</v>
      </c>
      <c r="AJ70" s="441">
        <v>4.5486629999999997E-3</v>
      </c>
      <c r="AK70" s="441">
        <v>9.5352999999999996E-4</v>
      </c>
      <c r="AL70" s="441">
        <v>2.2091950000000002E-3</v>
      </c>
      <c r="AM70" s="441">
        <v>1.6226260000000001E-3</v>
      </c>
      <c r="AN70" s="441">
        <v>1.5602529999999999E-3</v>
      </c>
      <c r="AO70" s="441">
        <v>9.6059200000000002E-4</v>
      </c>
      <c r="AP70" s="441">
        <v>7.34554E-4</v>
      </c>
      <c r="AQ70" s="441">
        <v>8.6895899999999999E-4</v>
      </c>
      <c r="AR70" s="441">
        <v>1.0488229999999999E-3</v>
      </c>
      <c r="AS70" s="441">
        <v>6.8166699999999995E-4</v>
      </c>
      <c r="AT70" s="441">
        <v>7.0922699999999999E-4</v>
      </c>
      <c r="AU70" s="441">
        <v>6.2646299999999995E-4</v>
      </c>
      <c r="AV70" s="441">
        <v>3.96019E-4</v>
      </c>
      <c r="AW70" s="441">
        <v>1.0578860000000001E-3</v>
      </c>
      <c r="AX70" s="441">
        <v>4.6391100000000001E-4</v>
      </c>
      <c r="AY70" s="441">
        <v>5.8635700000000002E-4</v>
      </c>
      <c r="AZ70" s="441">
        <v>4.6966899999999998E-4</v>
      </c>
      <c r="BA70" s="441">
        <v>9.5169799999999995E-4</v>
      </c>
      <c r="BB70" s="441">
        <v>9.23758E-4</v>
      </c>
      <c r="BC70" s="441">
        <v>3.00208E-4</v>
      </c>
      <c r="BD70" s="441">
        <v>2.9374980000000002E-3</v>
      </c>
      <c r="BE70" s="441">
        <v>5.3406699999999996E-3</v>
      </c>
      <c r="BF70" s="441">
        <v>2.2358460000000001E-3</v>
      </c>
      <c r="BG70" s="441">
        <v>2.473215E-3</v>
      </c>
      <c r="BH70" s="441">
        <v>7.8034009999999997E-3</v>
      </c>
      <c r="BI70" s="441">
        <v>5.209427E-3</v>
      </c>
      <c r="BJ70" s="441">
        <v>1.1434138E-2</v>
      </c>
      <c r="BK70" s="441">
        <v>6.0425319999999998E-3</v>
      </c>
      <c r="BL70" s="441">
        <v>3.226994E-3</v>
      </c>
      <c r="BM70" s="441">
        <v>4.3935290000000002E-3</v>
      </c>
      <c r="BN70" s="441">
        <v>2.8306239999999999E-3</v>
      </c>
      <c r="BO70" s="441">
        <v>2.852888E-3</v>
      </c>
      <c r="BP70" s="441">
        <v>9.6479599999999997E-4</v>
      </c>
      <c r="BQ70" s="441">
        <v>9.3735499999999996E-4</v>
      </c>
      <c r="BR70" s="441">
        <v>5.97724E-4</v>
      </c>
      <c r="BS70" s="441">
        <v>1.33786E-4</v>
      </c>
      <c r="BT70" s="441">
        <v>1.5648789999999999E-3</v>
      </c>
      <c r="BU70" s="441">
        <v>1.146426E-2</v>
      </c>
      <c r="BV70" s="441">
        <v>6.3783234999999994E-2</v>
      </c>
      <c r="BW70" s="441">
        <v>1.2488292999999999E-2</v>
      </c>
      <c r="BX70" s="441">
        <v>4.5525397000000002E-2</v>
      </c>
      <c r="BY70" s="441">
        <v>5.397766E-3</v>
      </c>
      <c r="BZ70" s="441">
        <v>1.000901E-3</v>
      </c>
      <c r="CA70" s="441">
        <v>9.3762700000000001E-4</v>
      </c>
      <c r="CB70" s="441">
        <v>2.2407379999999999E-3</v>
      </c>
      <c r="CC70" s="441">
        <v>1.1090570000000001E-3</v>
      </c>
      <c r="CD70" s="441">
        <v>1.417214E-3</v>
      </c>
      <c r="CE70" s="441">
        <v>1.397215E-3</v>
      </c>
      <c r="CF70" s="441">
        <v>9.861309999999999E-4</v>
      </c>
      <c r="CG70" s="441">
        <v>1.694526E-3</v>
      </c>
      <c r="CH70" s="441">
        <v>3.300594E-3</v>
      </c>
      <c r="CI70" s="441">
        <v>1.213998E-3</v>
      </c>
      <c r="CJ70" s="441">
        <v>2.027591E-3</v>
      </c>
      <c r="CK70" s="441">
        <v>1.3693550000000001E-3</v>
      </c>
      <c r="CL70" s="441">
        <v>1.1418369999999999E-3</v>
      </c>
      <c r="CM70" s="441">
        <v>1.2137319999999999E-3</v>
      </c>
      <c r="CN70" s="441">
        <v>1.3605410000000001E-3</v>
      </c>
      <c r="CO70" s="441">
        <v>1.8781850000000001E-3</v>
      </c>
      <c r="CP70" s="441">
        <v>1.425508E-3</v>
      </c>
      <c r="CQ70" s="441">
        <v>1.7127749999999999E-3</v>
      </c>
      <c r="CR70" s="441">
        <v>1.4516100000000001E-3</v>
      </c>
      <c r="CS70" s="441">
        <v>1.089039E-3</v>
      </c>
      <c r="CT70" s="441">
        <v>3.1463849999999998E-3</v>
      </c>
      <c r="CU70" s="441">
        <v>1.70298E-3</v>
      </c>
      <c r="CV70" s="441">
        <v>2.9383959999999998E-3</v>
      </c>
      <c r="CW70" s="441">
        <v>3.757561E-3</v>
      </c>
      <c r="CX70" s="441">
        <v>2.8223319999999999E-3</v>
      </c>
      <c r="CY70" s="441">
        <v>7.3663299999999999E-4</v>
      </c>
      <c r="CZ70" s="441">
        <v>5.7909140000000003E-3</v>
      </c>
      <c r="DA70" s="443">
        <v>1.436772857</v>
      </c>
    </row>
    <row r="71" spans="2:105" ht="20.100000000000001" customHeight="1" x14ac:dyDescent="0.4">
      <c r="B71" s="11">
        <v>24</v>
      </c>
      <c r="C71" s="8" t="s">
        <v>168</v>
      </c>
      <c r="D71" s="441">
        <v>1.6170900000000001E-4</v>
      </c>
      <c r="E71" s="441">
        <v>1.0011079999999999E-3</v>
      </c>
      <c r="F71" s="441">
        <v>3.6257299999999999E-4</v>
      </c>
      <c r="G71" s="441">
        <v>3.8598099999999998E-4</v>
      </c>
      <c r="H71" s="441">
        <v>1.1528689999999999E-3</v>
      </c>
      <c r="I71" s="441">
        <v>1.3709320000000001E-3</v>
      </c>
      <c r="J71" s="441">
        <v>0</v>
      </c>
      <c r="K71" s="441">
        <v>1.2655500000000001E-4</v>
      </c>
      <c r="L71" s="441">
        <v>6.8405099999999997E-4</v>
      </c>
      <c r="M71" s="441">
        <v>1.982854E-3</v>
      </c>
      <c r="N71" s="441">
        <v>3.0678999999999998E-4</v>
      </c>
      <c r="O71" s="441">
        <v>1.5096630000000001E-3</v>
      </c>
      <c r="P71" s="441">
        <v>2.0454919999999999E-3</v>
      </c>
      <c r="Q71" s="441">
        <v>2.5154700000000002E-4</v>
      </c>
      <c r="R71" s="441">
        <v>0</v>
      </c>
      <c r="S71" s="441">
        <v>1.079762E-3</v>
      </c>
      <c r="T71" s="441">
        <v>6.9526699999999996E-4</v>
      </c>
      <c r="U71" s="441">
        <v>2.2071040000000001E-3</v>
      </c>
      <c r="V71" s="441">
        <v>3.3031599999999999E-4</v>
      </c>
      <c r="W71" s="441">
        <v>1.285458E-3</v>
      </c>
      <c r="X71" s="441">
        <v>4.043095E-3</v>
      </c>
      <c r="Y71" s="441">
        <v>1.240014E-3</v>
      </c>
      <c r="Z71" s="441">
        <v>1.8100600000000001E-5</v>
      </c>
      <c r="AA71" s="441">
        <v>1.020592924</v>
      </c>
      <c r="AB71" s="441">
        <v>1.728158E-3</v>
      </c>
      <c r="AC71" s="441">
        <v>5.989744E-3</v>
      </c>
      <c r="AD71" s="441">
        <v>2.4290290000000001E-3</v>
      </c>
      <c r="AE71" s="441">
        <v>1.27964E-4</v>
      </c>
      <c r="AF71" s="441">
        <v>2.3271300000000001E-4</v>
      </c>
      <c r="AG71" s="441">
        <v>2.2753500000000001E-4</v>
      </c>
      <c r="AH71" s="441">
        <v>0</v>
      </c>
      <c r="AI71" s="441">
        <v>2.33276E-5</v>
      </c>
      <c r="AJ71" s="441">
        <v>8.1718700000000001E-5</v>
      </c>
      <c r="AK71" s="441">
        <v>2.24299E-5</v>
      </c>
      <c r="AL71" s="441">
        <v>1.294442E-3</v>
      </c>
      <c r="AM71" s="441">
        <v>3.4651700000000002E-4</v>
      </c>
      <c r="AN71" s="441">
        <v>1.8121500000000001E-4</v>
      </c>
      <c r="AO71" s="441">
        <v>6.1123999999999998E-4</v>
      </c>
      <c r="AP71" s="441">
        <v>1.6077419999999999E-3</v>
      </c>
      <c r="AQ71" s="441">
        <v>3.3820769999999998E-3</v>
      </c>
      <c r="AR71" s="441">
        <v>2.014245E-3</v>
      </c>
      <c r="AS71" s="441">
        <v>2.0483860000000001E-3</v>
      </c>
      <c r="AT71" s="441">
        <v>2.0451940000000002E-3</v>
      </c>
      <c r="AU71" s="441">
        <v>3.5381179999999998E-3</v>
      </c>
      <c r="AV71" s="441">
        <v>8.39433E-4</v>
      </c>
      <c r="AW71" s="441">
        <v>6.0320699999999996E-3</v>
      </c>
      <c r="AX71" s="441">
        <v>2.518232E-3</v>
      </c>
      <c r="AY71" s="441">
        <v>3.1191729999999998E-3</v>
      </c>
      <c r="AZ71" s="441">
        <v>2.0943049999999999E-3</v>
      </c>
      <c r="BA71" s="441">
        <v>2.02629E-3</v>
      </c>
      <c r="BB71" s="441">
        <v>4.9671600000000002E-4</v>
      </c>
      <c r="BC71" s="441">
        <v>1.1080499999999999E-4</v>
      </c>
      <c r="BD71" s="441">
        <v>7.1425259999999997E-3</v>
      </c>
      <c r="BE71" s="441">
        <v>2.51711E-4</v>
      </c>
      <c r="BF71" s="441">
        <v>1.0138809999999999E-3</v>
      </c>
      <c r="BG71" s="441">
        <v>1.4627399999999999E-3</v>
      </c>
      <c r="BH71" s="441">
        <v>8.6530099999999996E-4</v>
      </c>
      <c r="BI71" s="441">
        <v>1.0108210000000001E-3</v>
      </c>
      <c r="BJ71" s="441">
        <v>6.8919599999999997E-5</v>
      </c>
      <c r="BK71" s="441">
        <v>7.5292500000000005E-5</v>
      </c>
      <c r="BL71" s="441">
        <v>3.3500499999999998E-3</v>
      </c>
      <c r="BM71" s="441">
        <v>2.6884700000000001E-4</v>
      </c>
      <c r="BN71" s="441">
        <v>1.6493700000000001E-4</v>
      </c>
      <c r="BO71" s="441">
        <v>8.4888900000000002E-4</v>
      </c>
      <c r="BP71" s="441">
        <v>3.2196900000000002E-4</v>
      </c>
      <c r="BQ71" s="441">
        <v>1.09981E-4</v>
      </c>
      <c r="BR71" s="441">
        <v>1.68042E-4</v>
      </c>
      <c r="BS71" s="441">
        <v>6.7256199999999995E-5</v>
      </c>
      <c r="BT71" s="441">
        <v>8.6481899999999996E-5</v>
      </c>
      <c r="BU71" s="441">
        <v>9.1529799999999999E-5</v>
      </c>
      <c r="BV71" s="441">
        <v>2.7717099999999999E-4</v>
      </c>
      <c r="BW71" s="441">
        <v>7.1753499999999997E-5</v>
      </c>
      <c r="BX71" s="441">
        <v>1.4024E-4</v>
      </c>
      <c r="BY71" s="441">
        <v>2.4583500000000002E-4</v>
      </c>
      <c r="BZ71" s="441">
        <v>3.8183200000000003E-4</v>
      </c>
      <c r="CA71" s="441">
        <v>1.91819E-4</v>
      </c>
      <c r="CB71" s="441">
        <v>4.3730100000000003E-5</v>
      </c>
      <c r="CC71" s="441">
        <v>1.1157199999999999E-4</v>
      </c>
      <c r="CD71" s="441">
        <v>2.3421800000000001E-4</v>
      </c>
      <c r="CE71" s="441">
        <v>8.5005200000000001E-4</v>
      </c>
      <c r="CF71" s="441">
        <v>1.7688099999999999E-4</v>
      </c>
      <c r="CG71" s="441">
        <v>4.4272099999999998E-4</v>
      </c>
      <c r="CH71" s="441">
        <v>1.5107900000000001E-4</v>
      </c>
      <c r="CI71" s="441">
        <v>9.6617499999999994E-5</v>
      </c>
      <c r="CJ71" s="441">
        <v>7.5840599999999999E-4</v>
      </c>
      <c r="CK71" s="441">
        <v>1.7075700000000001E-4</v>
      </c>
      <c r="CL71" s="441">
        <v>9.6136800000000004E-5</v>
      </c>
      <c r="CM71" s="441">
        <v>1.17345E-4</v>
      </c>
      <c r="CN71" s="441">
        <v>1.1107699999999999E-4</v>
      </c>
      <c r="CO71" s="441">
        <v>3.68217E-4</v>
      </c>
      <c r="CP71" s="441">
        <v>1.6317099999999999E-4</v>
      </c>
      <c r="CQ71" s="441">
        <v>5.8913599999999998E-4</v>
      </c>
      <c r="CR71" s="441">
        <v>7.1996400000000002E-4</v>
      </c>
      <c r="CS71" s="441">
        <v>1.8663499999999999E-4</v>
      </c>
      <c r="CT71" s="441">
        <v>2.9254299999999998E-4</v>
      </c>
      <c r="CU71" s="441">
        <v>2.6877800000000001E-4</v>
      </c>
      <c r="CV71" s="441">
        <v>3.8262600000000001E-4</v>
      </c>
      <c r="CW71" s="441">
        <v>5.8688499999999999E-4</v>
      </c>
      <c r="CX71" s="441">
        <v>1.75203E-4</v>
      </c>
      <c r="CY71" s="441">
        <v>3.2081359999999999E-3</v>
      </c>
      <c r="CZ71" s="441">
        <v>3.8308500000000002E-4</v>
      </c>
      <c r="DA71" s="443">
        <v>1.1173657800000001</v>
      </c>
    </row>
    <row r="72" spans="2:105" ht="20.100000000000001" customHeight="1" x14ac:dyDescent="0.4">
      <c r="B72" s="11">
        <v>25</v>
      </c>
      <c r="C72" s="8" t="s">
        <v>883</v>
      </c>
      <c r="D72" s="441">
        <v>9.4089E-4</v>
      </c>
      <c r="E72" s="441">
        <v>9.7279799999999998E-4</v>
      </c>
      <c r="F72" s="441">
        <v>4.4581599999999997E-4</v>
      </c>
      <c r="G72" s="441">
        <v>1.8621460000000001E-3</v>
      </c>
      <c r="H72" s="441">
        <v>6.0921499999999997E-4</v>
      </c>
      <c r="I72" s="441">
        <v>4.44017E-4</v>
      </c>
      <c r="J72" s="441">
        <v>0</v>
      </c>
      <c r="K72" s="441">
        <v>2.085253E-3</v>
      </c>
      <c r="L72" s="441">
        <v>2.9255699999999998E-4</v>
      </c>
      <c r="M72" s="441">
        <v>2.7327299999999998E-4</v>
      </c>
      <c r="N72" s="441">
        <v>4.8592399999999999E-4</v>
      </c>
      <c r="O72" s="441">
        <v>2.8240900000000001E-4</v>
      </c>
      <c r="P72" s="441">
        <v>1.7703400000000001E-4</v>
      </c>
      <c r="Q72" s="441">
        <v>1.9707200000000001E-4</v>
      </c>
      <c r="R72" s="441">
        <v>0</v>
      </c>
      <c r="S72" s="441">
        <v>7.5140299999999999E-4</v>
      </c>
      <c r="T72" s="441">
        <v>3.1816E-4</v>
      </c>
      <c r="U72" s="441">
        <v>3.48306E-4</v>
      </c>
      <c r="V72" s="441">
        <v>1.6590100000000001E-4</v>
      </c>
      <c r="W72" s="441">
        <v>2.2673100000000001E-4</v>
      </c>
      <c r="X72" s="441">
        <v>2.6547099999999998E-4</v>
      </c>
      <c r="Y72" s="441">
        <v>2.6828300000000002E-4</v>
      </c>
      <c r="Z72" s="441">
        <v>4.4293699999999999E-5</v>
      </c>
      <c r="AA72" s="441">
        <v>3.1558900000000002E-4</v>
      </c>
      <c r="AB72" s="441">
        <v>1.008308513</v>
      </c>
      <c r="AC72" s="441">
        <v>4.6904500000000002E-4</v>
      </c>
      <c r="AD72" s="441">
        <v>3.3915399999999999E-4</v>
      </c>
      <c r="AE72" s="441">
        <v>5.8047000000000003E-4</v>
      </c>
      <c r="AF72" s="441">
        <v>3.9096900000000002E-4</v>
      </c>
      <c r="AG72" s="441">
        <v>8.2463299999999996E-4</v>
      </c>
      <c r="AH72" s="441">
        <v>0</v>
      </c>
      <c r="AI72" s="441">
        <v>2.8305700000000002E-4</v>
      </c>
      <c r="AJ72" s="441">
        <v>2.20461E-4</v>
      </c>
      <c r="AK72" s="441">
        <v>1.05614E-4</v>
      </c>
      <c r="AL72" s="441">
        <v>2.6737499999999998E-4</v>
      </c>
      <c r="AM72" s="441">
        <v>1.0365400000000001E-3</v>
      </c>
      <c r="AN72" s="441">
        <v>2.6640799999999999E-4</v>
      </c>
      <c r="AO72" s="441">
        <v>1.17442E-3</v>
      </c>
      <c r="AP72" s="441">
        <v>1.0601479999999999E-3</v>
      </c>
      <c r="AQ72" s="441">
        <v>2.9939340000000002E-3</v>
      </c>
      <c r="AR72" s="441">
        <v>1.8233609999999999E-3</v>
      </c>
      <c r="AS72" s="441">
        <v>5.08586E-4</v>
      </c>
      <c r="AT72" s="441">
        <v>1.4783210000000001E-3</v>
      </c>
      <c r="AU72" s="441">
        <v>1.778092E-3</v>
      </c>
      <c r="AV72" s="441">
        <v>5.7320500000000003E-4</v>
      </c>
      <c r="AW72" s="441">
        <v>4.6418099999999998E-4</v>
      </c>
      <c r="AX72" s="441">
        <v>3.030965E-3</v>
      </c>
      <c r="AY72" s="441">
        <v>7.41309E-4</v>
      </c>
      <c r="AZ72" s="441">
        <v>3.8911169999999999E-3</v>
      </c>
      <c r="BA72" s="441">
        <v>4.435909E-3</v>
      </c>
      <c r="BB72" s="441">
        <v>3.2100980000000002E-3</v>
      </c>
      <c r="BC72" s="441">
        <v>1.441845E-3</v>
      </c>
      <c r="BD72" s="441">
        <v>1.557295E-3</v>
      </c>
      <c r="BE72" s="441">
        <v>1.7053280000000001E-3</v>
      </c>
      <c r="BF72" s="441">
        <v>2.7530600000000001E-4</v>
      </c>
      <c r="BG72" s="441">
        <v>3.3832600000000001E-4</v>
      </c>
      <c r="BH72" s="441">
        <v>1.1744940000000001E-3</v>
      </c>
      <c r="BI72" s="441">
        <v>1.390229E-3</v>
      </c>
      <c r="BJ72" s="441">
        <v>3.8029699999999998E-4</v>
      </c>
      <c r="BK72" s="441">
        <v>1.0791200000000001E-4</v>
      </c>
      <c r="BL72" s="441">
        <v>7.16492E-4</v>
      </c>
      <c r="BM72" s="441">
        <v>3.7237440000000002E-3</v>
      </c>
      <c r="BN72" s="441">
        <v>2.26579E-4</v>
      </c>
      <c r="BO72" s="441">
        <v>2.34291E-4</v>
      </c>
      <c r="BP72" s="441">
        <v>1.38734E-4</v>
      </c>
      <c r="BQ72" s="441">
        <v>8.4786599999999999E-5</v>
      </c>
      <c r="BR72" s="441">
        <v>6.1137300000000002E-5</v>
      </c>
      <c r="BS72" s="441">
        <v>1.50353E-5</v>
      </c>
      <c r="BT72" s="441">
        <v>1.9943599999999999E-4</v>
      </c>
      <c r="BU72" s="441">
        <v>8.8192399999999997E-4</v>
      </c>
      <c r="BV72" s="441">
        <v>4.1542530000000001E-3</v>
      </c>
      <c r="BW72" s="441">
        <v>7.1391300000000005E-4</v>
      </c>
      <c r="BX72" s="441">
        <v>2.9557200000000002E-4</v>
      </c>
      <c r="BY72" s="441">
        <v>4.0184500000000001E-4</v>
      </c>
      <c r="BZ72" s="441">
        <v>3.3217799999999998E-4</v>
      </c>
      <c r="CA72" s="441">
        <v>1.94227E-4</v>
      </c>
      <c r="CB72" s="441">
        <v>1.8800699999999999E-4</v>
      </c>
      <c r="CC72" s="441">
        <v>2.3746600000000001E-4</v>
      </c>
      <c r="CD72" s="441">
        <v>2.64839E-4</v>
      </c>
      <c r="CE72" s="441">
        <v>2.82501E-4</v>
      </c>
      <c r="CF72" s="441">
        <v>3.44509E-4</v>
      </c>
      <c r="CG72" s="441">
        <v>1.9211900000000001E-4</v>
      </c>
      <c r="CH72" s="441">
        <v>6.3374500000000001E-4</v>
      </c>
      <c r="CI72" s="441">
        <v>1.29598E-4</v>
      </c>
      <c r="CJ72" s="441">
        <v>3.7935600000000002E-4</v>
      </c>
      <c r="CK72" s="441">
        <v>3.6760500000000002E-4</v>
      </c>
      <c r="CL72" s="441">
        <v>5.0593800000000005E-4</v>
      </c>
      <c r="CM72" s="441">
        <v>5.2253300000000005E-4</v>
      </c>
      <c r="CN72" s="441">
        <v>5.2552100000000004E-4</v>
      </c>
      <c r="CO72" s="441">
        <v>1.7609769999999999E-3</v>
      </c>
      <c r="CP72" s="441">
        <v>1.416666E-3</v>
      </c>
      <c r="CQ72" s="441">
        <v>1.99447E-4</v>
      </c>
      <c r="CR72" s="441">
        <v>1.1014723000000001E-2</v>
      </c>
      <c r="CS72" s="441">
        <v>1.3663099999999999E-4</v>
      </c>
      <c r="CT72" s="441">
        <v>6.8061E-4</v>
      </c>
      <c r="CU72" s="441">
        <v>2.12189E-4</v>
      </c>
      <c r="CV72" s="441">
        <v>3.4856999999999998E-4</v>
      </c>
      <c r="CW72" s="441">
        <v>7.4084200000000002E-4</v>
      </c>
      <c r="CX72" s="441">
        <v>4.5489400000000001E-4</v>
      </c>
      <c r="CY72" s="441">
        <v>2.676547E-3</v>
      </c>
      <c r="CZ72" s="441">
        <v>4.21607E-4</v>
      </c>
      <c r="DA72" s="443">
        <v>1.0974110459999999</v>
      </c>
    </row>
    <row r="73" spans="2:105" ht="20.100000000000001" customHeight="1" x14ac:dyDescent="0.4">
      <c r="B73" s="11">
        <v>26</v>
      </c>
      <c r="C73" s="8" t="s">
        <v>884</v>
      </c>
      <c r="D73" s="441">
        <v>1.29954E-7</v>
      </c>
      <c r="E73" s="441">
        <v>1.8737299999999999E-7</v>
      </c>
      <c r="F73" s="441">
        <v>5.4953100000000001E-8</v>
      </c>
      <c r="G73" s="441">
        <v>5.8713100000000003E-8</v>
      </c>
      <c r="H73" s="441">
        <v>2.32083E-7</v>
      </c>
      <c r="I73" s="441">
        <v>5.2899600000000003E-7</v>
      </c>
      <c r="J73" s="441">
        <v>0</v>
      </c>
      <c r="K73" s="441">
        <v>4.7446700000000001E-6</v>
      </c>
      <c r="L73" s="441">
        <v>7.3355900000000006E-8</v>
      </c>
      <c r="M73" s="441">
        <v>1.18939E-7</v>
      </c>
      <c r="N73" s="441">
        <v>1.2422699999999999E-7</v>
      </c>
      <c r="O73" s="441">
        <v>1.3988600000000001E-7</v>
      </c>
      <c r="P73" s="441">
        <v>5.5537000000000003E-8</v>
      </c>
      <c r="Q73" s="441">
        <v>8.8141299999999998E-8</v>
      </c>
      <c r="R73" s="441">
        <v>0</v>
      </c>
      <c r="S73" s="441">
        <v>1.42076E-6</v>
      </c>
      <c r="T73" s="441">
        <v>2.1985800000000001E-7</v>
      </c>
      <c r="U73" s="441">
        <v>9.604210000000001E-7</v>
      </c>
      <c r="V73" s="441">
        <v>1.31724E-7</v>
      </c>
      <c r="W73" s="441">
        <v>2.7684500000000001E-7</v>
      </c>
      <c r="X73" s="441">
        <v>1.7630599999999999E-7</v>
      </c>
      <c r="Y73" s="441">
        <v>2.3505700000000001E-7</v>
      </c>
      <c r="Z73" s="441">
        <v>4.9468100000000002E-8</v>
      </c>
      <c r="AA73" s="441">
        <v>2.0718400000000001E-7</v>
      </c>
      <c r="AB73" s="441">
        <v>1.6864500000000001E-7</v>
      </c>
      <c r="AC73" s="441">
        <v>1.000184025</v>
      </c>
      <c r="AD73" s="441">
        <v>2.2025300000000001E-7</v>
      </c>
      <c r="AE73" s="441">
        <v>3.2768999999999999E-7</v>
      </c>
      <c r="AF73" s="441">
        <v>1.31165E-6</v>
      </c>
      <c r="AG73" s="441">
        <v>3.2438800000000001E-7</v>
      </c>
      <c r="AH73" s="441">
        <v>0</v>
      </c>
      <c r="AI73" s="441">
        <v>7.6793799999999995E-8</v>
      </c>
      <c r="AJ73" s="441">
        <v>5.4971700000000005E-7</v>
      </c>
      <c r="AK73" s="441">
        <v>3.1566099999999998E-8</v>
      </c>
      <c r="AL73" s="441">
        <v>2.0902900000000001E-7</v>
      </c>
      <c r="AM73" s="441">
        <v>3.3372800000000001E-7</v>
      </c>
      <c r="AN73" s="441">
        <v>8.5575199999999995E-8</v>
      </c>
      <c r="AO73" s="441">
        <v>6.0329400000000006E-8</v>
      </c>
      <c r="AP73" s="441">
        <v>9.8123699999999999E-7</v>
      </c>
      <c r="AQ73" s="441">
        <v>1.9336999999999998E-6</v>
      </c>
      <c r="AR73" s="441">
        <v>4.7779400000000005E-7</v>
      </c>
      <c r="AS73" s="441">
        <v>5.7681100000000002E-7</v>
      </c>
      <c r="AT73" s="441">
        <v>1.81472E-7</v>
      </c>
      <c r="AU73" s="441">
        <v>3.6970400000000001E-8</v>
      </c>
      <c r="AV73" s="441">
        <v>4.2810500000000001E-7</v>
      </c>
      <c r="AW73" s="441">
        <v>6.2963500000000007E-8</v>
      </c>
      <c r="AX73" s="441">
        <v>8.9518199999999995E-7</v>
      </c>
      <c r="AY73" s="441">
        <v>1.06655E-7</v>
      </c>
      <c r="AZ73" s="441">
        <v>1.72607E-7</v>
      </c>
      <c r="BA73" s="441">
        <v>1.53271E-7</v>
      </c>
      <c r="BB73" s="441">
        <v>7.15135E-8</v>
      </c>
      <c r="BC73" s="441">
        <v>2.96066E-8</v>
      </c>
      <c r="BD73" s="441">
        <v>2.4535100000000002E-6</v>
      </c>
      <c r="BE73" s="441">
        <v>2.03088E-7</v>
      </c>
      <c r="BF73" s="441">
        <v>1.02451E-7</v>
      </c>
      <c r="BG73" s="441">
        <v>1.8345199999999999E-7</v>
      </c>
      <c r="BH73" s="441">
        <v>1.8484200000000001E-7</v>
      </c>
      <c r="BI73" s="441">
        <v>2.5902899999999998E-7</v>
      </c>
      <c r="BJ73" s="441">
        <v>1.29794E-7</v>
      </c>
      <c r="BK73" s="441">
        <v>5.1802300000000004E-6</v>
      </c>
      <c r="BL73" s="441">
        <v>2.9561599999999999E-7</v>
      </c>
      <c r="BM73" s="441">
        <v>3.36616E-7</v>
      </c>
      <c r="BN73" s="441">
        <v>2.16838E-7</v>
      </c>
      <c r="BO73" s="441">
        <v>3.1547099999999998E-7</v>
      </c>
      <c r="BP73" s="441">
        <v>2.8830899999999999E-7</v>
      </c>
      <c r="BQ73" s="441">
        <v>8.8492799999999999E-8</v>
      </c>
      <c r="BR73" s="441">
        <v>6.7684199999999997E-8</v>
      </c>
      <c r="BS73" s="441">
        <v>1.95861E-8</v>
      </c>
      <c r="BT73" s="441">
        <v>3.7539900000000001E-7</v>
      </c>
      <c r="BU73" s="441">
        <v>1.2096199999999999E-7</v>
      </c>
      <c r="BV73" s="441">
        <v>1.96556E-7</v>
      </c>
      <c r="BW73" s="441">
        <v>1.06795E-7</v>
      </c>
      <c r="BX73" s="441">
        <v>1.5398699999999999E-7</v>
      </c>
      <c r="BY73" s="441">
        <v>6.5079900000000006E-8</v>
      </c>
      <c r="BZ73" s="441">
        <v>8.5266399999999999E-8</v>
      </c>
      <c r="CA73" s="441">
        <v>1.47558E-7</v>
      </c>
      <c r="CB73" s="441">
        <v>8.9519799999999997E-7</v>
      </c>
      <c r="CC73" s="441">
        <v>5.3317199999999998E-6</v>
      </c>
      <c r="CD73" s="441">
        <v>7.41887E-7</v>
      </c>
      <c r="CE73" s="441">
        <v>1.11649E-7</v>
      </c>
      <c r="CF73" s="441">
        <v>2.9004100000000001E-6</v>
      </c>
      <c r="CG73" s="441">
        <v>2.1815300000000001E-7</v>
      </c>
      <c r="CH73" s="441">
        <v>4.7265399999999999E-7</v>
      </c>
      <c r="CI73" s="441">
        <v>1.40112E-7</v>
      </c>
      <c r="CJ73" s="441">
        <v>1.20386E-6</v>
      </c>
      <c r="CK73" s="441">
        <v>1.08548E-7</v>
      </c>
      <c r="CL73" s="441">
        <v>4.9983099999999997E-7</v>
      </c>
      <c r="CM73" s="441">
        <v>2.6054599999999998E-7</v>
      </c>
      <c r="CN73" s="441">
        <v>1.4606700000000001E-7</v>
      </c>
      <c r="CO73" s="441">
        <v>2.9423000000000002E-6</v>
      </c>
      <c r="CP73" s="441">
        <v>1.0728299999999999E-6</v>
      </c>
      <c r="CQ73" s="441">
        <v>3.8890300000000002E-7</v>
      </c>
      <c r="CR73" s="441">
        <v>1.17854E-7</v>
      </c>
      <c r="CS73" s="441">
        <v>2.3011599999999999E-7</v>
      </c>
      <c r="CT73" s="441">
        <v>8.1037899999999995E-7</v>
      </c>
      <c r="CU73" s="441">
        <v>1.5606000000000001E-7</v>
      </c>
      <c r="CV73" s="441">
        <v>6.8757699999999999E-7</v>
      </c>
      <c r="CW73" s="441">
        <v>3.79917E-7</v>
      </c>
      <c r="CX73" s="441">
        <v>1.9424100000000001E-6</v>
      </c>
      <c r="CY73" s="441">
        <v>6.5750099999999995E-8</v>
      </c>
      <c r="CZ73" s="441">
        <v>1.95436E-6</v>
      </c>
      <c r="DA73" s="443">
        <v>1.0002394020000001</v>
      </c>
    </row>
    <row r="74" spans="2:105" ht="20.100000000000001" customHeight="1" x14ac:dyDescent="0.4">
      <c r="B74" s="11">
        <v>27</v>
      </c>
      <c r="C74" s="8" t="s">
        <v>885</v>
      </c>
      <c r="D74" s="441">
        <v>1.61519E-5</v>
      </c>
      <c r="E74" s="441">
        <v>1.11145E-5</v>
      </c>
      <c r="F74" s="441">
        <v>6.2087000000000004E-6</v>
      </c>
      <c r="G74" s="441">
        <v>1.02215E-5</v>
      </c>
      <c r="H74" s="441">
        <v>5.7015100000000002E-5</v>
      </c>
      <c r="I74" s="441">
        <v>7.7910599999999996E-6</v>
      </c>
      <c r="J74" s="441">
        <v>0</v>
      </c>
      <c r="K74" s="441">
        <v>2.08554E-5</v>
      </c>
      <c r="L74" s="441">
        <v>4.1403899999999998E-5</v>
      </c>
      <c r="M74" s="441">
        <v>6.2704099999999995E-5</v>
      </c>
      <c r="N74" s="441">
        <v>1.01741E-5</v>
      </c>
      <c r="O74" s="441">
        <v>4.2701599999999998E-5</v>
      </c>
      <c r="P74" s="441">
        <v>8.7816299999999995E-4</v>
      </c>
      <c r="Q74" s="441">
        <v>6.6601300000000004E-6</v>
      </c>
      <c r="R74" s="441">
        <v>0</v>
      </c>
      <c r="S74" s="441">
        <v>6.3529399999999995E-5</v>
      </c>
      <c r="T74" s="441">
        <v>1.25733E-5</v>
      </c>
      <c r="U74" s="441">
        <v>9.8436399999999994E-4</v>
      </c>
      <c r="V74" s="441">
        <v>5.5629599999999997E-6</v>
      </c>
      <c r="W74" s="441">
        <v>3.1899000000000002E-6</v>
      </c>
      <c r="X74" s="441">
        <v>4.4764E-6</v>
      </c>
      <c r="Y74" s="441">
        <v>2.2822599999999999E-4</v>
      </c>
      <c r="Z74" s="441">
        <v>9.65419E-7</v>
      </c>
      <c r="AA74" s="441">
        <v>2.4507899999999999E-4</v>
      </c>
      <c r="AB74" s="441">
        <v>2.4586499999999999E-5</v>
      </c>
      <c r="AC74" s="441">
        <v>5.4059500000000003E-6</v>
      </c>
      <c r="AD74" s="441">
        <v>1.0026913310000001</v>
      </c>
      <c r="AE74" s="441">
        <v>1.0778700000000001E-5</v>
      </c>
      <c r="AF74" s="441">
        <v>8.7928199999999996E-6</v>
      </c>
      <c r="AG74" s="441">
        <v>6.1794500000000006E-5</v>
      </c>
      <c r="AH74" s="441">
        <v>0</v>
      </c>
      <c r="AI74" s="441">
        <v>2.6158399999999998E-6</v>
      </c>
      <c r="AJ74" s="441">
        <v>6.5661599999999997E-6</v>
      </c>
      <c r="AK74" s="441">
        <v>1.9250300000000002E-6</v>
      </c>
      <c r="AL74" s="441">
        <v>1.2623280000000001E-3</v>
      </c>
      <c r="AM74" s="441">
        <v>5.2976599999999997E-5</v>
      </c>
      <c r="AN74" s="441">
        <v>5.1769299999999999E-5</v>
      </c>
      <c r="AO74" s="441">
        <v>2.8621600000000001E-5</v>
      </c>
      <c r="AP74" s="441">
        <v>3.3001599999999999E-5</v>
      </c>
      <c r="AQ74" s="441">
        <v>1.320803E-3</v>
      </c>
      <c r="AR74" s="441">
        <v>1.13935E-4</v>
      </c>
      <c r="AS74" s="441">
        <v>4.6329999999999999E-4</v>
      </c>
      <c r="AT74" s="441">
        <v>2.8408800000000001E-5</v>
      </c>
      <c r="AU74" s="441">
        <v>1.5800499999999999E-4</v>
      </c>
      <c r="AV74" s="441">
        <v>3.9428300000000003E-5</v>
      </c>
      <c r="AW74" s="441">
        <v>6.3289300000000004E-4</v>
      </c>
      <c r="AX74" s="441">
        <v>4.71713E-5</v>
      </c>
      <c r="AY74" s="441">
        <v>1.44708E-5</v>
      </c>
      <c r="AZ74" s="441">
        <v>7.4399500000000001E-4</v>
      </c>
      <c r="BA74" s="441">
        <v>8.5085800000000005E-6</v>
      </c>
      <c r="BB74" s="441">
        <v>5.32994E-5</v>
      </c>
      <c r="BC74" s="441">
        <v>4.5756600000000002E-4</v>
      </c>
      <c r="BD74" s="441">
        <v>8.6672500000000005E-4</v>
      </c>
      <c r="BE74" s="441">
        <v>6.8661199999999999E-6</v>
      </c>
      <c r="BF74" s="441">
        <v>2.5865600000000001E-4</v>
      </c>
      <c r="BG74" s="441">
        <v>1.4708399999999999E-4</v>
      </c>
      <c r="BH74" s="441">
        <v>1.1740500000000001E-5</v>
      </c>
      <c r="BI74" s="441">
        <v>1.4363E-5</v>
      </c>
      <c r="BJ74" s="441">
        <v>1.05947E-5</v>
      </c>
      <c r="BK74" s="441">
        <v>5.72927E-6</v>
      </c>
      <c r="BL74" s="441">
        <v>1.5562200000000002E-5</v>
      </c>
      <c r="BM74" s="441">
        <v>1.6516900000000001E-5</v>
      </c>
      <c r="BN74" s="441">
        <v>6.1836700000000002E-6</v>
      </c>
      <c r="BO74" s="441">
        <v>1.45972E-5</v>
      </c>
      <c r="BP74" s="441">
        <v>4.1946399999999999E-6</v>
      </c>
      <c r="BQ74" s="441">
        <v>3.1297899999999998E-6</v>
      </c>
      <c r="BR74" s="441">
        <v>3.2241199999999999E-6</v>
      </c>
      <c r="BS74" s="441">
        <v>1.8094100000000001E-6</v>
      </c>
      <c r="BT74" s="441">
        <v>1.0065699999999999E-5</v>
      </c>
      <c r="BU74" s="441">
        <v>1.2852499999999999E-5</v>
      </c>
      <c r="BV74" s="441">
        <v>6.2488400000000003E-5</v>
      </c>
      <c r="BW74" s="441">
        <v>6.4167699999999997E-6</v>
      </c>
      <c r="BX74" s="441">
        <v>1.8816499999999998E-5</v>
      </c>
      <c r="BY74" s="441">
        <v>5.9377099999999998E-6</v>
      </c>
      <c r="BZ74" s="441">
        <v>1.12088E-5</v>
      </c>
      <c r="CA74" s="441">
        <v>7.2776200000000001E-6</v>
      </c>
      <c r="CB74" s="441">
        <v>2.05522E-6</v>
      </c>
      <c r="CC74" s="441">
        <v>5.2041099999999997E-6</v>
      </c>
      <c r="CD74" s="441">
        <v>9.1585500000000006E-6</v>
      </c>
      <c r="CE74" s="441">
        <v>7.5717300000000003E-6</v>
      </c>
      <c r="CF74" s="441">
        <v>8.0361499999999993E-6</v>
      </c>
      <c r="CG74" s="441">
        <v>6.8968699999999996E-6</v>
      </c>
      <c r="CH74" s="441">
        <v>1.2939099999999999E-5</v>
      </c>
      <c r="CI74" s="441">
        <v>3.12743E-5</v>
      </c>
      <c r="CJ74" s="441">
        <v>1.67212E-4</v>
      </c>
      <c r="CK74" s="441">
        <v>3.30978E-5</v>
      </c>
      <c r="CL74" s="441">
        <v>2.2163599999999999E-4</v>
      </c>
      <c r="CM74" s="441">
        <v>2.19293E-5</v>
      </c>
      <c r="CN74" s="441">
        <v>2.20665E-5</v>
      </c>
      <c r="CO74" s="441">
        <v>2.9980300000000002E-5</v>
      </c>
      <c r="CP74" s="441">
        <v>3.3343899999999998E-5</v>
      </c>
      <c r="CQ74" s="441">
        <v>7.6613099999999997E-6</v>
      </c>
      <c r="CR74" s="441">
        <v>2.7695500000000001E-4</v>
      </c>
      <c r="CS74" s="441">
        <v>4.3229200000000003E-6</v>
      </c>
      <c r="CT74" s="441">
        <v>6.2289899999999995E-5</v>
      </c>
      <c r="CU74" s="441">
        <v>4.7705499999999999E-5</v>
      </c>
      <c r="CV74" s="441">
        <v>1.2636199999999999E-5</v>
      </c>
      <c r="CW74" s="441">
        <v>4.3513300000000002E-5</v>
      </c>
      <c r="CX74" s="441">
        <v>1.09284E-5</v>
      </c>
      <c r="CY74" s="441">
        <v>1.1828799999999999E-5</v>
      </c>
      <c r="CZ74" s="441">
        <v>9.5754600000000006E-5</v>
      </c>
      <c r="DA74" s="443">
        <v>1.0137514489999999</v>
      </c>
    </row>
    <row r="75" spans="2:105" ht="20.100000000000001" customHeight="1" x14ac:dyDescent="0.4">
      <c r="B75" s="11">
        <v>28</v>
      </c>
      <c r="C75" s="8" t="s">
        <v>886</v>
      </c>
      <c r="D75" s="441">
        <v>1.01363E-4</v>
      </c>
      <c r="E75" s="441">
        <v>1.3966299999999999E-4</v>
      </c>
      <c r="F75" s="441">
        <v>6.7457800000000003E-5</v>
      </c>
      <c r="G75" s="441">
        <v>6.9484299999999995E-5</v>
      </c>
      <c r="H75" s="441">
        <v>9.8612100000000004E-5</v>
      </c>
      <c r="I75" s="441">
        <v>3.6226100000000002E-5</v>
      </c>
      <c r="J75" s="441">
        <v>0</v>
      </c>
      <c r="K75" s="441">
        <v>2.1128E-4</v>
      </c>
      <c r="L75" s="441">
        <v>5.4564100000000002E-5</v>
      </c>
      <c r="M75" s="441">
        <v>3.1062000000000002E-5</v>
      </c>
      <c r="N75" s="441">
        <v>6.6784200000000003E-5</v>
      </c>
      <c r="O75" s="441">
        <v>3.4450499999999998E-5</v>
      </c>
      <c r="P75" s="441">
        <v>3.4508799999999997E-5</v>
      </c>
      <c r="Q75" s="441">
        <v>3.95444E-5</v>
      </c>
      <c r="R75" s="441">
        <v>0</v>
      </c>
      <c r="S75" s="441">
        <v>7.4475599999999996E-5</v>
      </c>
      <c r="T75" s="441">
        <v>4.6951299999999999E-5</v>
      </c>
      <c r="U75" s="441">
        <v>6.2114100000000002E-5</v>
      </c>
      <c r="V75" s="441">
        <v>1.9556400000000001E-4</v>
      </c>
      <c r="W75" s="441">
        <v>9.6375500000000006E-5</v>
      </c>
      <c r="X75" s="441">
        <v>5.8022800000000003E-5</v>
      </c>
      <c r="Y75" s="441">
        <v>7.2522300000000002E-5</v>
      </c>
      <c r="Z75" s="441">
        <v>1.7381399999999999E-5</v>
      </c>
      <c r="AA75" s="441">
        <v>9.7070099999999997E-5</v>
      </c>
      <c r="AB75" s="441">
        <v>4.72792E-5</v>
      </c>
      <c r="AC75" s="441">
        <v>3.3670200000000002E-5</v>
      </c>
      <c r="AD75" s="441">
        <v>9.8081399999999999E-5</v>
      </c>
      <c r="AE75" s="441">
        <v>1.097225919</v>
      </c>
      <c r="AF75" s="441">
        <v>1.21266E-4</v>
      </c>
      <c r="AG75" s="441">
        <v>5.7611100000000003E-4</v>
      </c>
      <c r="AH75" s="441">
        <v>0</v>
      </c>
      <c r="AI75" s="441">
        <v>8.54267E-5</v>
      </c>
      <c r="AJ75" s="441">
        <v>2.0910500000000001E-4</v>
      </c>
      <c r="AK75" s="441">
        <v>5.25394E-5</v>
      </c>
      <c r="AL75" s="441">
        <v>9.9935300000000005E-5</v>
      </c>
      <c r="AM75" s="441">
        <v>1.59591E-4</v>
      </c>
      <c r="AN75" s="441">
        <v>1.57498E-4</v>
      </c>
      <c r="AO75" s="441">
        <v>6.84359E-5</v>
      </c>
      <c r="AP75" s="441">
        <v>4.8127699999999997E-5</v>
      </c>
      <c r="AQ75" s="441">
        <v>3.2013800000000002E-5</v>
      </c>
      <c r="AR75" s="441">
        <v>4.6385599999999999E-5</v>
      </c>
      <c r="AS75" s="441">
        <v>1.2596300000000001E-4</v>
      </c>
      <c r="AT75" s="441">
        <v>6.2558399999999994E-5</v>
      </c>
      <c r="AU75" s="441">
        <v>5.3177000000000003E-5</v>
      </c>
      <c r="AV75" s="441">
        <v>3.5724299999999999E-5</v>
      </c>
      <c r="AW75" s="441">
        <v>5.7291299999999998E-5</v>
      </c>
      <c r="AX75" s="441">
        <v>6.1733E-5</v>
      </c>
      <c r="AY75" s="441">
        <v>3.9288700000000002E-5</v>
      </c>
      <c r="AZ75" s="441">
        <v>1.41131E-5</v>
      </c>
      <c r="BA75" s="441">
        <v>2.6843200000000001E-5</v>
      </c>
      <c r="BB75" s="441">
        <v>4.6744199999999999E-5</v>
      </c>
      <c r="BC75" s="441">
        <v>1.5866600000000002E-5</v>
      </c>
      <c r="BD75" s="441">
        <v>5.1311399999999995E-4</v>
      </c>
      <c r="BE75" s="441">
        <v>3.9427100000000001E-5</v>
      </c>
      <c r="BF75" s="441">
        <v>1.9719679E-2</v>
      </c>
      <c r="BG75" s="441">
        <v>2.3631650000000001E-2</v>
      </c>
      <c r="BH75" s="441">
        <v>4.0098184000000002E-2</v>
      </c>
      <c r="BI75" s="441">
        <v>2.4982810000000001E-2</v>
      </c>
      <c r="BJ75" s="441">
        <v>3.22212E-4</v>
      </c>
      <c r="BK75" s="441">
        <v>6.0392300000000002E-4</v>
      </c>
      <c r="BL75" s="441">
        <v>7.9340400000000005E-4</v>
      </c>
      <c r="BM75" s="441">
        <v>2.1088699999999999E-4</v>
      </c>
      <c r="BN75" s="441">
        <v>8.6869700000000006E-5</v>
      </c>
      <c r="BO75" s="441">
        <v>1.19676E-4</v>
      </c>
      <c r="BP75" s="441">
        <v>8.1058599999999997E-5</v>
      </c>
      <c r="BQ75" s="441">
        <v>1.15627E-4</v>
      </c>
      <c r="BR75" s="441">
        <v>2.9410999999999999E-4</v>
      </c>
      <c r="BS75" s="441">
        <v>3.0880099999999999E-4</v>
      </c>
      <c r="BT75" s="441">
        <v>3.6053700000000002E-4</v>
      </c>
      <c r="BU75" s="441">
        <v>4.2629000000000001E-5</v>
      </c>
      <c r="BV75" s="441">
        <v>3.2754300000000002E-4</v>
      </c>
      <c r="BW75" s="441">
        <v>8.9306299999999996E-5</v>
      </c>
      <c r="BX75" s="441">
        <v>6.5078299999999997E-5</v>
      </c>
      <c r="BY75" s="441">
        <v>1.2618199999999999E-4</v>
      </c>
      <c r="BZ75" s="441">
        <v>3.1356999999999999E-4</v>
      </c>
      <c r="CA75" s="441">
        <v>3.3073E-4</v>
      </c>
      <c r="CB75" s="441">
        <v>4.7106700000000001E-5</v>
      </c>
      <c r="CC75" s="441">
        <v>1.37694E-4</v>
      </c>
      <c r="CD75" s="441">
        <v>2.2467200000000001E-4</v>
      </c>
      <c r="CE75" s="441">
        <v>3.7248800000000002E-5</v>
      </c>
      <c r="CF75" s="441">
        <v>2.27023E-4</v>
      </c>
      <c r="CG75" s="441">
        <v>9.0919200000000002E-5</v>
      </c>
      <c r="CH75" s="441">
        <v>2.0688E-4</v>
      </c>
      <c r="CI75" s="441">
        <v>1.6456399999999999E-4</v>
      </c>
      <c r="CJ75" s="441">
        <v>1.31254E-4</v>
      </c>
      <c r="CK75" s="441">
        <v>6.3075000000000002E-5</v>
      </c>
      <c r="CL75" s="441">
        <v>6.2024899999999996E-5</v>
      </c>
      <c r="CM75" s="441">
        <v>1.10775E-4</v>
      </c>
      <c r="CN75" s="441">
        <v>7.8630500000000006E-5</v>
      </c>
      <c r="CO75" s="441">
        <v>7.2596900000000003E-5</v>
      </c>
      <c r="CP75" s="441">
        <v>5.9540999999999998E-5</v>
      </c>
      <c r="CQ75" s="441">
        <v>9.5804000000000006E-5</v>
      </c>
      <c r="CR75" s="441">
        <v>3.1804000000000002E-5</v>
      </c>
      <c r="CS75" s="441">
        <v>5.2793500000000002E-5</v>
      </c>
      <c r="CT75" s="441">
        <v>1.04796E-4</v>
      </c>
      <c r="CU75" s="441">
        <v>6.6410199999999996E-5</v>
      </c>
      <c r="CV75" s="441">
        <v>9.6739300000000004E-5</v>
      </c>
      <c r="CW75" s="441">
        <v>1.2269700000000001E-4</v>
      </c>
      <c r="CX75" s="441">
        <v>1.0884500000000001E-4</v>
      </c>
      <c r="CY75" s="441">
        <v>2.3036399999999999E-5</v>
      </c>
      <c r="CZ75" s="441">
        <v>5.3699599999999998E-4</v>
      </c>
      <c r="DA75" s="443">
        <v>1.2178370999999999</v>
      </c>
    </row>
    <row r="76" spans="2:105" ht="20.100000000000001" customHeight="1" x14ac:dyDescent="0.4">
      <c r="B76" s="11">
        <v>29</v>
      </c>
      <c r="C76" s="8" t="s">
        <v>179</v>
      </c>
      <c r="D76" s="441">
        <v>3.8756699999999998E-8</v>
      </c>
      <c r="E76" s="441">
        <v>2.7433699999999998E-7</v>
      </c>
      <c r="F76" s="441">
        <v>3.9255100000000002E-8</v>
      </c>
      <c r="G76" s="441">
        <v>2.18766E-8</v>
      </c>
      <c r="H76" s="441">
        <v>2.3220400000000001E-8</v>
      </c>
      <c r="I76" s="441">
        <v>3.38108E-8</v>
      </c>
      <c r="J76" s="441">
        <v>0</v>
      </c>
      <c r="K76" s="441">
        <v>5.6848500000000001E-8</v>
      </c>
      <c r="L76" s="441">
        <v>3.46054E-8</v>
      </c>
      <c r="M76" s="441">
        <v>2.9590600000000002E-8</v>
      </c>
      <c r="N76" s="441">
        <v>6.5382199999999994E-8</v>
      </c>
      <c r="O76" s="441">
        <v>2.13871E-8</v>
      </c>
      <c r="P76" s="441">
        <v>3.5331399999999998E-7</v>
      </c>
      <c r="Q76" s="441">
        <v>7.3432099999999998E-8</v>
      </c>
      <c r="R76" s="441">
        <v>0</v>
      </c>
      <c r="S76" s="441">
        <v>2.21801E-8</v>
      </c>
      <c r="T76" s="441">
        <v>3.4736799999999998E-8</v>
      </c>
      <c r="U76" s="441">
        <v>2.5888800000000002E-6</v>
      </c>
      <c r="V76" s="441">
        <v>2.7292200000000001E-8</v>
      </c>
      <c r="W76" s="441">
        <v>1.92197E-8</v>
      </c>
      <c r="X76" s="441">
        <v>1.8087499999999999E-8</v>
      </c>
      <c r="Y76" s="441">
        <v>8.5186299999999996E-8</v>
      </c>
      <c r="Z76" s="441">
        <v>3.4272200000000001E-9</v>
      </c>
      <c r="AA76" s="441">
        <v>1.2475800000000001E-7</v>
      </c>
      <c r="AB76" s="441">
        <v>2.77905E-8</v>
      </c>
      <c r="AC76" s="441">
        <v>1.9086E-8</v>
      </c>
      <c r="AD76" s="441">
        <v>3.83201E-8</v>
      </c>
      <c r="AE76" s="441">
        <v>1.5711499999999999E-7</v>
      </c>
      <c r="AF76" s="441">
        <v>1.000011889</v>
      </c>
      <c r="AG76" s="441">
        <v>4.6360300000000003E-8</v>
      </c>
      <c r="AH76" s="441">
        <v>0</v>
      </c>
      <c r="AI76" s="441">
        <v>1.17817E-8</v>
      </c>
      <c r="AJ76" s="441">
        <v>4.6533600000000003E-8</v>
      </c>
      <c r="AK76" s="441">
        <v>1.8342700000000001E-8</v>
      </c>
      <c r="AL76" s="441">
        <v>3.2839099999999999E-8</v>
      </c>
      <c r="AM76" s="441">
        <v>2.91098E-8</v>
      </c>
      <c r="AN76" s="441">
        <v>6.8670400000000001E-8</v>
      </c>
      <c r="AO76" s="441">
        <v>5.4139900000000002E-8</v>
      </c>
      <c r="AP76" s="441">
        <v>1.34789E-7</v>
      </c>
      <c r="AQ76" s="441">
        <v>7.1624399999999996E-7</v>
      </c>
      <c r="AR76" s="441">
        <v>1.22958E-5</v>
      </c>
      <c r="AS76" s="441">
        <v>6.5371900000000003E-5</v>
      </c>
      <c r="AT76" s="441">
        <v>1.27785E-5</v>
      </c>
      <c r="AU76" s="441">
        <v>1.8731500000000001E-7</v>
      </c>
      <c r="AV76" s="441">
        <v>1.36829E-6</v>
      </c>
      <c r="AW76" s="441">
        <v>1.66484E-6</v>
      </c>
      <c r="AX76" s="441">
        <v>4.2326300000000003E-6</v>
      </c>
      <c r="AY76" s="441">
        <v>2.77209E-7</v>
      </c>
      <c r="AZ76" s="441">
        <v>9.9523900000000006E-8</v>
      </c>
      <c r="BA76" s="441">
        <v>3.8309000000000002E-7</v>
      </c>
      <c r="BB76" s="441">
        <v>9.3400500000000003E-8</v>
      </c>
      <c r="BC76" s="441">
        <v>1.31522E-8</v>
      </c>
      <c r="BD76" s="441">
        <v>9.24193E-7</v>
      </c>
      <c r="BE76" s="441">
        <v>1.5657400000000001E-7</v>
      </c>
      <c r="BF76" s="441">
        <v>1.05119E-5</v>
      </c>
      <c r="BG76" s="441">
        <v>1.67539E-6</v>
      </c>
      <c r="BH76" s="441">
        <v>5.3306500000000002E-7</v>
      </c>
      <c r="BI76" s="441">
        <v>1.5083700000000001E-6</v>
      </c>
      <c r="BJ76" s="441">
        <v>4.3632499999999997E-8</v>
      </c>
      <c r="BK76" s="441">
        <v>5.3600399999999999E-8</v>
      </c>
      <c r="BL76" s="441">
        <v>9.2141500000000005E-8</v>
      </c>
      <c r="BM76" s="441">
        <v>6.1372600000000003E-7</v>
      </c>
      <c r="BN76" s="441">
        <v>9.8861000000000001E-8</v>
      </c>
      <c r="BO76" s="441">
        <v>1.9779E-7</v>
      </c>
      <c r="BP76" s="441">
        <v>2.93064E-8</v>
      </c>
      <c r="BQ76" s="441">
        <v>2.91527E-8</v>
      </c>
      <c r="BR76" s="441">
        <v>2.74569E-8</v>
      </c>
      <c r="BS76" s="441">
        <v>1.90452E-8</v>
      </c>
      <c r="BT76" s="441">
        <v>5.9122200000000002E-8</v>
      </c>
      <c r="BU76" s="441">
        <v>7.4147299999999999E-8</v>
      </c>
      <c r="BV76" s="441">
        <v>7.6619299999999996E-8</v>
      </c>
      <c r="BW76" s="441">
        <v>2.10562E-7</v>
      </c>
      <c r="BX76" s="441">
        <v>3.3012800000000002E-8</v>
      </c>
      <c r="BY76" s="441">
        <v>2.12857E-8</v>
      </c>
      <c r="BZ76" s="441">
        <v>5.3204100000000003E-8</v>
      </c>
      <c r="CA76" s="441">
        <v>7.1363099999999994E-8</v>
      </c>
      <c r="CB76" s="441">
        <v>1.25198E-8</v>
      </c>
      <c r="CC76" s="441">
        <v>3.3474599999999999E-8</v>
      </c>
      <c r="CD76" s="441">
        <v>6.4238199999999994E-8</v>
      </c>
      <c r="CE76" s="441">
        <v>2.1736E-8</v>
      </c>
      <c r="CF76" s="441">
        <v>4.4318799999999997E-8</v>
      </c>
      <c r="CG76" s="441">
        <v>3.2478000000000001E-8</v>
      </c>
      <c r="CH76" s="441">
        <v>1.25188E-7</v>
      </c>
      <c r="CI76" s="441">
        <v>2.24265E-7</v>
      </c>
      <c r="CJ76" s="441">
        <v>6.1240499999999998E-8</v>
      </c>
      <c r="CK76" s="441">
        <v>3.49544E-7</v>
      </c>
      <c r="CL76" s="441">
        <v>5.7615699999999996E-7</v>
      </c>
      <c r="CM76" s="441">
        <v>1.9542700000000001E-6</v>
      </c>
      <c r="CN76" s="441">
        <v>1.40956E-6</v>
      </c>
      <c r="CO76" s="441">
        <v>4.2428199999999999E-7</v>
      </c>
      <c r="CP76" s="441">
        <v>4.2555300000000003E-8</v>
      </c>
      <c r="CQ76" s="441">
        <v>3.1200400000000003E-8</v>
      </c>
      <c r="CR76" s="441">
        <v>1.8139000000000001E-7</v>
      </c>
      <c r="CS76" s="441">
        <v>3.8972599999999999E-8</v>
      </c>
      <c r="CT76" s="441">
        <v>2.0982999999999999E-6</v>
      </c>
      <c r="CU76" s="441">
        <v>2.2857200000000001E-6</v>
      </c>
      <c r="CV76" s="441">
        <v>3.6245099999999997E-8</v>
      </c>
      <c r="CW76" s="441">
        <v>4.8710800000000001E-8</v>
      </c>
      <c r="CX76" s="441">
        <v>4.2696499999999999E-7</v>
      </c>
      <c r="CY76" s="441">
        <v>9.8663300000000004E-8</v>
      </c>
      <c r="CZ76" s="441">
        <v>2.26135E-6</v>
      </c>
      <c r="DA76" s="443">
        <v>1.0001460419999999</v>
      </c>
    </row>
    <row r="77" spans="2:105" ht="20.100000000000001" customHeight="1" x14ac:dyDescent="0.4">
      <c r="B77" s="11">
        <v>30</v>
      </c>
      <c r="C77" s="8" t="s">
        <v>184</v>
      </c>
      <c r="D77" s="441">
        <v>6.0334699999999997E-5</v>
      </c>
      <c r="E77" s="441">
        <v>8.6307899999999994E-5</v>
      </c>
      <c r="F77" s="441">
        <v>5.0639500000000002E-5</v>
      </c>
      <c r="G77" s="441">
        <v>7.1247299999999998E-5</v>
      </c>
      <c r="H77" s="441">
        <v>2.1767100000000001E-6</v>
      </c>
      <c r="I77" s="441">
        <v>4.1434099999999999E-6</v>
      </c>
      <c r="J77" s="441">
        <v>0</v>
      </c>
      <c r="K77" s="441">
        <v>4.9205099999999996E-6</v>
      </c>
      <c r="L77" s="441">
        <v>1.46769E-5</v>
      </c>
      <c r="M77" s="441">
        <v>1.62317E-6</v>
      </c>
      <c r="N77" s="441">
        <v>2.6946700000000001E-5</v>
      </c>
      <c r="O77" s="441">
        <v>5.7081800000000001E-6</v>
      </c>
      <c r="P77" s="441">
        <v>3.59732E-6</v>
      </c>
      <c r="Q77" s="441">
        <v>5.7485799999999998E-5</v>
      </c>
      <c r="R77" s="441">
        <v>0</v>
      </c>
      <c r="S77" s="441">
        <v>1.9149999999999999E-6</v>
      </c>
      <c r="T77" s="441">
        <v>4.6478300000000002E-6</v>
      </c>
      <c r="U77" s="441">
        <v>4.5858E-5</v>
      </c>
      <c r="V77" s="441">
        <v>4.4644999999999997E-5</v>
      </c>
      <c r="W77" s="441">
        <v>3.9259E-6</v>
      </c>
      <c r="X77" s="441">
        <v>2.5336499999999999E-6</v>
      </c>
      <c r="Y77" s="441">
        <v>4.4838900000000002E-5</v>
      </c>
      <c r="Z77" s="441">
        <v>8.6561899999999995E-6</v>
      </c>
      <c r="AA77" s="441">
        <v>5.4842199999999996E-6</v>
      </c>
      <c r="AB77" s="441">
        <v>8.2843100000000003E-6</v>
      </c>
      <c r="AC77" s="441">
        <v>2.2069099999999998E-6</v>
      </c>
      <c r="AD77" s="441">
        <v>2.6909600000000003E-4</v>
      </c>
      <c r="AE77" s="441">
        <v>3.2921600000000001E-4</v>
      </c>
      <c r="AF77" s="441">
        <v>4.9821800000000003E-4</v>
      </c>
      <c r="AG77" s="441">
        <v>1.0006856019999999</v>
      </c>
      <c r="AH77" s="441">
        <v>0</v>
      </c>
      <c r="AI77" s="441">
        <v>7.8761999999999992E-6</v>
      </c>
      <c r="AJ77" s="441">
        <v>3.0871099999999998E-4</v>
      </c>
      <c r="AK77" s="441">
        <v>1.34509E-6</v>
      </c>
      <c r="AL77" s="441">
        <v>3.8398700000000002E-5</v>
      </c>
      <c r="AM77" s="441">
        <v>5.3973500000000001E-5</v>
      </c>
      <c r="AN77" s="441">
        <v>5.6156400000000003E-5</v>
      </c>
      <c r="AO77" s="441">
        <v>3.4848000000000002E-4</v>
      </c>
      <c r="AP77" s="441">
        <v>1.0543E-4</v>
      </c>
      <c r="AQ77" s="441">
        <v>2.3918799999999999E-5</v>
      </c>
      <c r="AR77" s="441">
        <v>2.4118100000000001E-4</v>
      </c>
      <c r="AS77" s="441">
        <v>7.3943999999999995E-5</v>
      </c>
      <c r="AT77" s="441">
        <v>8.8873000000000001E-5</v>
      </c>
      <c r="AU77" s="441">
        <v>3.1844400000000003E-5</v>
      </c>
      <c r="AV77" s="441">
        <v>4.8748100000000002E-5</v>
      </c>
      <c r="AW77" s="441">
        <v>2.5480000000000001E-4</v>
      </c>
      <c r="AX77" s="441">
        <v>4.52614E-5</v>
      </c>
      <c r="AY77" s="441">
        <v>2.9029600000000001E-5</v>
      </c>
      <c r="AZ77" s="441">
        <v>3.8400199999999999E-5</v>
      </c>
      <c r="BA77" s="441">
        <v>3.4494299999999999E-5</v>
      </c>
      <c r="BB77" s="441">
        <v>3.6516400000000002E-5</v>
      </c>
      <c r="BC77" s="441">
        <v>3.7533799999999998E-6</v>
      </c>
      <c r="BD77" s="441">
        <v>4.01594E-5</v>
      </c>
      <c r="BE77" s="441">
        <v>1.47067E-6</v>
      </c>
      <c r="BF77" s="441">
        <v>1.98906E-4</v>
      </c>
      <c r="BG77" s="441">
        <v>3.5151600000000001E-4</v>
      </c>
      <c r="BH77" s="441">
        <v>1.4245800000000001E-4</v>
      </c>
      <c r="BI77" s="441">
        <v>2.6579000000000001E-4</v>
      </c>
      <c r="BJ77" s="441">
        <v>6.0958000000000001E-6</v>
      </c>
      <c r="BK77" s="441">
        <v>1.09223E-5</v>
      </c>
      <c r="BL77" s="441">
        <v>1.0935200000000001E-4</v>
      </c>
      <c r="BM77" s="441">
        <v>3.8744999999999999E-6</v>
      </c>
      <c r="BN77" s="441">
        <v>3.5363599999999999E-6</v>
      </c>
      <c r="BO77" s="441">
        <v>4.1150499999999997E-6</v>
      </c>
      <c r="BP77" s="441">
        <v>2.1267700000000001E-6</v>
      </c>
      <c r="BQ77" s="441">
        <v>2.43603E-6</v>
      </c>
      <c r="BR77" s="441">
        <v>4.3688899999999999E-6</v>
      </c>
      <c r="BS77" s="441">
        <v>3.6860700000000002E-6</v>
      </c>
      <c r="BT77" s="441">
        <v>6.7351400000000004E-6</v>
      </c>
      <c r="BU77" s="441">
        <v>1.7491999999999999E-6</v>
      </c>
      <c r="BV77" s="441">
        <v>8.9956099999999997E-6</v>
      </c>
      <c r="BW77" s="441">
        <v>2.36381E-6</v>
      </c>
      <c r="BX77" s="441">
        <v>2.2322800000000001E-6</v>
      </c>
      <c r="BY77" s="441">
        <v>2.9456300000000002E-6</v>
      </c>
      <c r="BZ77" s="441">
        <v>5.4873199999999997E-6</v>
      </c>
      <c r="CA77" s="441">
        <v>6.1380700000000002E-6</v>
      </c>
      <c r="CB77" s="441">
        <v>1.35922E-6</v>
      </c>
      <c r="CC77" s="441">
        <v>3.42226E-6</v>
      </c>
      <c r="CD77" s="441">
        <v>5.3307800000000001E-6</v>
      </c>
      <c r="CE77" s="441">
        <v>1.2830499999999999E-6</v>
      </c>
      <c r="CF77" s="441">
        <v>4.7081200000000004E-6</v>
      </c>
      <c r="CG77" s="441">
        <v>4.4934699999999999E-6</v>
      </c>
      <c r="CH77" s="441">
        <v>5.1006900000000003E-6</v>
      </c>
      <c r="CI77" s="441">
        <v>2.4460500000000001E-5</v>
      </c>
      <c r="CJ77" s="441">
        <v>7.5043399999999997E-6</v>
      </c>
      <c r="CK77" s="441">
        <v>3.1159000000000001E-6</v>
      </c>
      <c r="CL77" s="441">
        <v>2.3544700000000001E-6</v>
      </c>
      <c r="CM77" s="441">
        <v>3.3783299999999999E-6</v>
      </c>
      <c r="CN77" s="441">
        <v>3.1474199999999998E-6</v>
      </c>
      <c r="CO77" s="441">
        <v>2.5345200000000002E-6</v>
      </c>
      <c r="CP77" s="441">
        <v>2.5028099999999998E-6</v>
      </c>
      <c r="CQ77" s="441">
        <v>2.7915299999999999E-6</v>
      </c>
      <c r="CR77" s="441">
        <v>1.0817400000000001E-5</v>
      </c>
      <c r="CS77" s="441">
        <v>1.4945499999999999E-6</v>
      </c>
      <c r="CT77" s="441">
        <v>4.8666000000000001E-6</v>
      </c>
      <c r="CU77" s="441">
        <v>5.2474799999999996E-6</v>
      </c>
      <c r="CV77" s="441">
        <v>4.6869300000000004E-6</v>
      </c>
      <c r="CW77" s="441">
        <v>1.8523900000000001E-5</v>
      </c>
      <c r="CX77" s="441">
        <v>1.5891100000000001E-5</v>
      </c>
      <c r="CY77" s="441">
        <v>1.05293E-4</v>
      </c>
      <c r="CZ77" s="441">
        <v>3.4996799999999997E-5</v>
      </c>
      <c r="DA77" s="443">
        <v>1.00568284</v>
      </c>
    </row>
    <row r="78" spans="2:105" ht="20.100000000000001" customHeight="1" x14ac:dyDescent="0.4">
      <c r="B78" s="11">
        <v>31</v>
      </c>
      <c r="C78" s="8" t="s">
        <v>887</v>
      </c>
      <c r="D78" s="441">
        <v>0</v>
      </c>
      <c r="E78" s="441">
        <v>0</v>
      </c>
      <c r="F78" s="441">
        <v>0</v>
      </c>
      <c r="G78" s="441">
        <v>0</v>
      </c>
      <c r="H78" s="441">
        <v>0</v>
      </c>
      <c r="I78" s="441">
        <v>0</v>
      </c>
      <c r="J78" s="441">
        <v>0</v>
      </c>
      <c r="K78" s="441">
        <v>0</v>
      </c>
      <c r="L78" s="441">
        <v>0</v>
      </c>
      <c r="M78" s="441">
        <v>0</v>
      </c>
      <c r="N78" s="441">
        <v>0</v>
      </c>
      <c r="O78" s="441">
        <v>0</v>
      </c>
      <c r="P78" s="441">
        <v>0</v>
      </c>
      <c r="Q78" s="441">
        <v>0</v>
      </c>
      <c r="R78" s="441">
        <v>0</v>
      </c>
      <c r="S78" s="441">
        <v>0</v>
      </c>
      <c r="T78" s="441">
        <v>0</v>
      </c>
      <c r="U78" s="441">
        <v>0</v>
      </c>
      <c r="V78" s="441">
        <v>0</v>
      </c>
      <c r="W78" s="441">
        <v>0</v>
      </c>
      <c r="X78" s="441">
        <v>0</v>
      </c>
      <c r="Y78" s="441">
        <v>0</v>
      </c>
      <c r="Z78" s="441">
        <v>0</v>
      </c>
      <c r="AA78" s="441">
        <v>0</v>
      </c>
      <c r="AB78" s="441">
        <v>0</v>
      </c>
      <c r="AC78" s="441">
        <v>0</v>
      </c>
      <c r="AD78" s="441">
        <v>0</v>
      </c>
      <c r="AE78" s="441">
        <v>0</v>
      </c>
      <c r="AF78" s="441">
        <v>0</v>
      </c>
      <c r="AG78" s="441">
        <v>0</v>
      </c>
      <c r="AH78" s="441">
        <v>1</v>
      </c>
      <c r="AI78" s="441">
        <v>0</v>
      </c>
      <c r="AJ78" s="441">
        <v>0</v>
      </c>
      <c r="AK78" s="441">
        <v>0</v>
      </c>
      <c r="AL78" s="441">
        <v>0</v>
      </c>
      <c r="AM78" s="441">
        <v>0</v>
      </c>
      <c r="AN78" s="441">
        <v>0</v>
      </c>
      <c r="AO78" s="441">
        <v>0</v>
      </c>
      <c r="AP78" s="441">
        <v>0</v>
      </c>
      <c r="AQ78" s="441">
        <v>0</v>
      </c>
      <c r="AR78" s="441">
        <v>0</v>
      </c>
      <c r="AS78" s="441">
        <v>0</v>
      </c>
      <c r="AT78" s="441">
        <v>0</v>
      </c>
      <c r="AU78" s="441">
        <v>0</v>
      </c>
      <c r="AV78" s="441">
        <v>0</v>
      </c>
      <c r="AW78" s="441">
        <v>0</v>
      </c>
      <c r="AX78" s="441">
        <v>0</v>
      </c>
      <c r="AY78" s="441">
        <v>0</v>
      </c>
      <c r="AZ78" s="441">
        <v>0</v>
      </c>
      <c r="BA78" s="441">
        <v>0</v>
      </c>
      <c r="BB78" s="441">
        <v>0</v>
      </c>
      <c r="BC78" s="441">
        <v>0</v>
      </c>
      <c r="BD78" s="441">
        <v>0</v>
      </c>
      <c r="BE78" s="441">
        <v>0</v>
      </c>
      <c r="BF78" s="441">
        <v>0</v>
      </c>
      <c r="BG78" s="441">
        <v>0</v>
      </c>
      <c r="BH78" s="441">
        <v>0</v>
      </c>
      <c r="BI78" s="441">
        <v>0</v>
      </c>
      <c r="BJ78" s="441">
        <v>0</v>
      </c>
      <c r="BK78" s="441">
        <v>0</v>
      </c>
      <c r="BL78" s="441">
        <v>0</v>
      </c>
      <c r="BM78" s="441">
        <v>0</v>
      </c>
      <c r="BN78" s="441">
        <v>0</v>
      </c>
      <c r="BO78" s="441">
        <v>0</v>
      </c>
      <c r="BP78" s="441">
        <v>0</v>
      </c>
      <c r="BQ78" s="441">
        <v>0</v>
      </c>
      <c r="BR78" s="441">
        <v>0</v>
      </c>
      <c r="BS78" s="441">
        <v>0</v>
      </c>
      <c r="BT78" s="441">
        <v>0</v>
      </c>
      <c r="BU78" s="441">
        <v>0</v>
      </c>
      <c r="BV78" s="441">
        <v>0</v>
      </c>
      <c r="BW78" s="441">
        <v>0</v>
      </c>
      <c r="BX78" s="441">
        <v>0</v>
      </c>
      <c r="BY78" s="441">
        <v>0</v>
      </c>
      <c r="BZ78" s="441">
        <v>0</v>
      </c>
      <c r="CA78" s="441">
        <v>0</v>
      </c>
      <c r="CB78" s="441">
        <v>0</v>
      </c>
      <c r="CC78" s="441">
        <v>0</v>
      </c>
      <c r="CD78" s="441">
        <v>0</v>
      </c>
      <c r="CE78" s="441">
        <v>0</v>
      </c>
      <c r="CF78" s="441">
        <v>0</v>
      </c>
      <c r="CG78" s="441">
        <v>0</v>
      </c>
      <c r="CH78" s="441">
        <v>0</v>
      </c>
      <c r="CI78" s="441">
        <v>0</v>
      </c>
      <c r="CJ78" s="441">
        <v>0</v>
      </c>
      <c r="CK78" s="441">
        <v>0</v>
      </c>
      <c r="CL78" s="441">
        <v>0</v>
      </c>
      <c r="CM78" s="441">
        <v>0</v>
      </c>
      <c r="CN78" s="441">
        <v>0</v>
      </c>
      <c r="CO78" s="441">
        <v>0</v>
      </c>
      <c r="CP78" s="441">
        <v>0</v>
      </c>
      <c r="CQ78" s="441">
        <v>0</v>
      </c>
      <c r="CR78" s="441">
        <v>0</v>
      </c>
      <c r="CS78" s="441">
        <v>0</v>
      </c>
      <c r="CT78" s="441">
        <v>0</v>
      </c>
      <c r="CU78" s="441">
        <v>0</v>
      </c>
      <c r="CV78" s="441">
        <v>0</v>
      </c>
      <c r="CW78" s="441">
        <v>0</v>
      </c>
      <c r="CX78" s="441">
        <v>0</v>
      </c>
      <c r="CY78" s="441">
        <v>0</v>
      </c>
      <c r="CZ78" s="441">
        <v>0</v>
      </c>
      <c r="DA78" s="443">
        <v>1</v>
      </c>
    </row>
    <row r="79" spans="2:105" ht="20.100000000000001" customHeight="1" x14ac:dyDescent="0.4">
      <c r="B79" s="11">
        <v>32</v>
      </c>
      <c r="C79" s="8" t="s">
        <v>888</v>
      </c>
      <c r="D79" s="441">
        <v>1.49744E-5</v>
      </c>
      <c r="E79" s="441">
        <v>1.71299E-5</v>
      </c>
      <c r="F79" s="441">
        <v>7.5897999999999997E-6</v>
      </c>
      <c r="G79" s="441">
        <v>8.2438799999999994E-6</v>
      </c>
      <c r="H79" s="441">
        <v>9.0282299999999998E-6</v>
      </c>
      <c r="I79" s="441">
        <v>6.56917E-5</v>
      </c>
      <c r="J79" s="441">
        <v>0</v>
      </c>
      <c r="K79" s="441">
        <v>9.2035500000000003E-5</v>
      </c>
      <c r="L79" s="441">
        <v>7.7656200000000004E-6</v>
      </c>
      <c r="M79" s="441">
        <v>1.28204E-5</v>
      </c>
      <c r="N79" s="441">
        <v>1.1823E-5</v>
      </c>
      <c r="O79" s="441">
        <v>5.7420000000000003E-6</v>
      </c>
      <c r="P79" s="441">
        <v>2.6738400000000001E-5</v>
      </c>
      <c r="Q79" s="441">
        <v>8.0818799999999999E-6</v>
      </c>
      <c r="R79" s="441">
        <v>0</v>
      </c>
      <c r="S79" s="441">
        <v>2.3024399999999999E-5</v>
      </c>
      <c r="T79" s="441">
        <v>3.7513399999999999E-5</v>
      </c>
      <c r="U79" s="441">
        <v>9.4768300000000005E-4</v>
      </c>
      <c r="V79" s="441">
        <v>1.1950700000000001E-5</v>
      </c>
      <c r="W79" s="441">
        <v>6.6018299999999996E-6</v>
      </c>
      <c r="X79" s="441">
        <v>5.2171999999999998E-6</v>
      </c>
      <c r="Y79" s="441">
        <v>1.03123E-5</v>
      </c>
      <c r="Z79" s="441">
        <v>1.4204800000000001E-6</v>
      </c>
      <c r="AA79" s="441">
        <v>9.3421199999999999E-5</v>
      </c>
      <c r="AB79" s="441">
        <v>1.18312E-4</v>
      </c>
      <c r="AC79" s="441">
        <v>1.27817E-5</v>
      </c>
      <c r="AD79" s="441">
        <v>2.1463000000000001E-5</v>
      </c>
      <c r="AE79" s="441">
        <v>6.1172699999999995E-4</v>
      </c>
      <c r="AF79" s="441">
        <v>4.2052699999999998E-5</v>
      </c>
      <c r="AG79" s="441">
        <v>1.3841E-4</v>
      </c>
      <c r="AH79" s="441">
        <v>0</v>
      </c>
      <c r="AI79" s="441">
        <v>1.0040346010000001</v>
      </c>
      <c r="AJ79" s="441">
        <v>5.763603E-3</v>
      </c>
      <c r="AK79" s="441">
        <v>3.2386642E-2</v>
      </c>
      <c r="AL79" s="441">
        <v>8.1219700000000004E-5</v>
      </c>
      <c r="AM79" s="441">
        <v>8.9061069999999999E-3</v>
      </c>
      <c r="AN79" s="441">
        <v>5.9284919999999996E-3</v>
      </c>
      <c r="AO79" s="441">
        <v>3.8327019999999999E-3</v>
      </c>
      <c r="AP79" s="441">
        <v>2.5199350000000001E-3</v>
      </c>
      <c r="AQ79" s="441">
        <v>6.0004899999999996E-4</v>
      </c>
      <c r="AR79" s="441">
        <v>2.8361199999999999E-5</v>
      </c>
      <c r="AS79" s="441">
        <v>4.4239099999999999E-4</v>
      </c>
      <c r="AT79" s="441">
        <v>2.4285750000000001E-3</v>
      </c>
      <c r="AU79" s="441">
        <v>1.5751039999999999E-3</v>
      </c>
      <c r="AV79" s="441">
        <v>2.6767799999999998E-4</v>
      </c>
      <c r="AW79" s="441">
        <v>8.9193400000000004E-4</v>
      </c>
      <c r="AX79" s="441">
        <v>5.0120299999999998E-4</v>
      </c>
      <c r="AY79" s="441">
        <v>1.7244E-4</v>
      </c>
      <c r="AZ79" s="441">
        <v>2.0683350000000001E-3</v>
      </c>
      <c r="BA79" s="441">
        <v>1.247188E-3</v>
      </c>
      <c r="BB79" s="441">
        <v>7.2978829999999998E-3</v>
      </c>
      <c r="BC79" s="441">
        <v>4.2472300000000001E-4</v>
      </c>
      <c r="BD79" s="441">
        <v>2.6548300000000001E-4</v>
      </c>
      <c r="BE79" s="441">
        <v>7.0957499999999998E-6</v>
      </c>
      <c r="BF79" s="441">
        <v>1.2878200000000001E-3</v>
      </c>
      <c r="BG79" s="441">
        <v>1.056834E-3</v>
      </c>
      <c r="BH79" s="441">
        <v>1.191267E-3</v>
      </c>
      <c r="BI79" s="441">
        <v>1.89503E-3</v>
      </c>
      <c r="BJ79" s="441">
        <v>1.9839000000000001E-5</v>
      </c>
      <c r="BK79" s="441">
        <v>2.9070599999999999E-5</v>
      </c>
      <c r="BL79" s="441">
        <v>4.7012999999999999E-5</v>
      </c>
      <c r="BM79" s="441">
        <v>1.30056E-5</v>
      </c>
      <c r="BN79" s="441">
        <v>9.2974199999999998E-6</v>
      </c>
      <c r="BO79" s="441">
        <v>9.8343699999999998E-6</v>
      </c>
      <c r="BP79" s="441">
        <v>6.1419100000000003E-6</v>
      </c>
      <c r="BQ79" s="441">
        <v>7.5261900000000002E-6</v>
      </c>
      <c r="BR79" s="441">
        <v>1.36586E-5</v>
      </c>
      <c r="BS79" s="441">
        <v>1.1273900000000001E-5</v>
      </c>
      <c r="BT79" s="441">
        <v>2.4165700000000001E-5</v>
      </c>
      <c r="BU79" s="441">
        <v>1.09933E-5</v>
      </c>
      <c r="BV79" s="441">
        <v>5.11331E-5</v>
      </c>
      <c r="BW79" s="441">
        <v>3.3336200000000001E-5</v>
      </c>
      <c r="BX79" s="441">
        <v>2.0130199999999999E-5</v>
      </c>
      <c r="BY79" s="441">
        <v>9.7191699999999996E-6</v>
      </c>
      <c r="BZ79" s="441">
        <v>1.8602700000000001E-5</v>
      </c>
      <c r="CA79" s="441">
        <v>4.4234299999999998E-5</v>
      </c>
      <c r="CB79" s="441">
        <v>3.4880599999999999E-6</v>
      </c>
      <c r="CC79" s="441">
        <v>9.3748000000000004E-6</v>
      </c>
      <c r="CD79" s="441">
        <v>1.52585E-5</v>
      </c>
      <c r="CE79" s="441">
        <v>6.1784E-6</v>
      </c>
      <c r="CF79" s="441">
        <v>1.45726E-5</v>
      </c>
      <c r="CG79" s="441">
        <v>7.3376099999999997E-6</v>
      </c>
      <c r="CH79" s="441">
        <v>1.8078299999999999E-5</v>
      </c>
      <c r="CI79" s="441">
        <v>1.0615899999999999E-5</v>
      </c>
      <c r="CJ79" s="441">
        <v>1.01836E-5</v>
      </c>
      <c r="CK79" s="441">
        <v>6.08886E-6</v>
      </c>
      <c r="CL79" s="441">
        <v>8.6857599999999997E-6</v>
      </c>
      <c r="CM79" s="441">
        <v>9.7949600000000008E-6</v>
      </c>
      <c r="CN79" s="441">
        <v>6.4117799999999996E-6</v>
      </c>
      <c r="CO79" s="441">
        <v>9.3787500000000006E-6</v>
      </c>
      <c r="CP79" s="441">
        <v>2.2805800000000001E-5</v>
      </c>
      <c r="CQ79" s="441">
        <v>7.4062999999999997E-6</v>
      </c>
      <c r="CR79" s="441">
        <v>1.5813900000000001E-4</v>
      </c>
      <c r="CS79" s="441">
        <v>5.0582299999999997E-6</v>
      </c>
      <c r="CT79" s="441">
        <v>9.5830699999999994E-6</v>
      </c>
      <c r="CU79" s="441">
        <v>7.2591999999999999E-6</v>
      </c>
      <c r="CV79" s="441">
        <v>9.87772E-6</v>
      </c>
      <c r="CW79" s="441">
        <v>9.5578199999999999E-6</v>
      </c>
      <c r="CX79" s="441">
        <v>1.6559199999999999E-5</v>
      </c>
      <c r="CY79" s="441">
        <v>6.7806300000000003E-6</v>
      </c>
      <c r="CZ79" s="441">
        <v>2.1008800000000001E-4</v>
      </c>
      <c r="DA79" s="443">
        <v>1.090449786</v>
      </c>
    </row>
    <row r="80" spans="2:105" ht="20.100000000000001" customHeight="1" x14ac:dyDescent="0.4">
      <c r="B80" s="11">
        <v>33</v>
      </c>
      <c r="C80" s="8" t="s">
        <v>889</v>
      </c>
      <c r="D80" s="441">
        <v>5.3815299999999996E-6</v>
      </c>
      <c r="E80" s="441">
        <v>3.5261699999999998E-6</v>
      </c>
      <c r="F80" s="441">
        <v>2.0310699999999999E-6</v>
      </c>
      <c r="G80" s="441">
        <v>2.9890099999999999E-6</v>
      </c>
      <c r="H80" s="441">
        <v>3.5124399999999999E-6</v>
      </c>
      <c r="I80" s="441">
        <v>2.3320400000000001E-5</v>
      </c>
      <c r="J80" s="441">
        <v>0</v>
      </c>
      <c r="K80" s="441">
        <v>1.8419000000000001E-5</v>
      </c>
      <c r="L80" s="441">
        <v>1.8914499999999999E-6</v>
      </c>
      <c r="M80" s="441">
        <v>3.6657299999999999E-6</v>
      </c>
      <c r="N80" s="441">
        <v>4.13329E-6</v>
      </c>
      <c r="O80" s="441">
        <v>1.5109800000000001E-6</v>
      </c>
      <c r="P80" s="441">
        <v>3.8177300000000003E-6</v>
      </c>
      <c r="Q80" s="441">
        <v>2.3421500000000001E-6</v>
      </c>
      <c r="R80" s="441">
        <v>0</v>
      </c>
      <c r="S80" s="441">
        <v>1.53324E-6</v>
      </c>
      <c r="T80" s="441">
        <v>2.9654699999999998E-6</v>
      </c>
      <c r="U80" s="441">
        <v>3.1737699999999999E-5</v>
      </c>
      <c r="V80" s="441">
        <v>1.6391399999999999E-6</v>
      </c>
      <c r="W80" s="441">
        <v>9.7021899999999993E-7</v>
      </c>
      <c r="X80" s="441">
        <v>1.1093699999999999E-6</v>
      </c>
      <c r="Y80" s="441">
        <v>1.6470799999999999E-6</v>
      </c>
      <c r="Z80" s="441">
        <v>3.7586500000000001E-7</v>
      </c>
      <c r="AA80" s="441">
        <v>3.6350700000000002E-6</v>
      </c>
      <c r="AB80" s="441">
        <v>2.91469E-6</v>
      </c>
      <c r="AC80" s="441">
        <v>2.0859600000000002E-6</v>
      </c>
      <c r="AD80" s="441">
        <v>5.5504500000000004E-6</v>
      </c>
      <c r="AE80" s="441">
        <v>1.16971E-5</v>
      </c>
      <c r="AF80" s="441">
        <v>1.9446599999999999E-4</v>
      </c>
      <c r="AG80" s="441">
        <v>2.3220000000000001E-5</v>
      </c>
      <c r="AH80" s="441">
        <v>0</v>
      </c>
      <c r="AI80" s="441">
        <v>8.9184100000000005E-7</v>
      </c>
      <c r="AJ80" s="441">
        <v>1.00066279</v>
      </c>
      <c r="AK80" s="441">
        <v>1.11146E-6</v>
      </c>
      <c r="AL80" s="441">
        <v>2.2879199999999999E-6</v>
      </c>
      <c r="AM80" s="441">
        <v>7.0354900000000004E-4</v>
      </c>
      <c r="AN80" s="441">
        <v>6.8811499999999999E-4</v>
      </c>
      <c r="AO80" s="441">
        <v>1.9564119999999998E-3</v>
      </c>
      <c r="AP80" s="441">
        <v>1.3121949999999999E-3</v>
      </c>
      <c r="AQ80" s="441">
        <v>4.02939E-4</v>
      </c>
      <c r="AR80" s="441">
        <v>6.2999499999999997E-6</v>
      </c>
      <c r="AS80" s="441">
        <v>4.6088899999999998E-5</v>
      </c>
      <c r="AT80" s="441">
        <v>9.1029900000000005E-4</v>
      </c>
      <c r="AU80" s="441">
        <v>8.9749100000000004E-5</v>
      </c>
      <c r="AV80" s="441">
        <v>2.1450700000000001E-4</v>
      </c>
      <c r="AW80" s="441">
        <v>2.10445E-4</v>
      </c>
      <c r="AX80" s="441">
        <v>5.9640399999999999E-5</v>
      </c>
      <c r="AY80" s="441">
        <v>1.1502600000000001E-4</v>
      </c>
      <c r="AZ80" s="441">
        <v>2.03119E-4</v>
      </c>
      <c r="BA80" s="441">
        <v>2.1024239999999999E-3</v>
      </c>
      <c r="BB80" s="441">
        <v>1.2230419999999999E-3</v>
      </c>
      <c r="BC80" s="441">
        <v>3.5523400000000001E-4</v>
      </c>
      <c r="BD80" s="441">
        <v>9.7036300000000005E-5</v>
      </c>
      <c r="BE80" s="441">
        <v>2.47256E-6</v>
      </c>
      <c r="BF80" s="441">
        <v>4.3427999999999998E-5</v>
      </c>
      <c r="BG80" s="441">
        <v>4.6481499999999999E-5</v>
      </c>
      <c r="BH80" s="441">
        <v>1.1415400000000001E-4</v>
      </c>
      <c r="BI80" s="441">
        <v>8.4979999999999995E-4</v>
      </c>
      <c r="BJ80" s="441">
        <v>3.6468099999999998E-6</v>
      </c>
      <c r="BK80" s="441">
        <v>1.9354999999999999E-6</v>
      </c>
      <c r="BL80" s="441">
        <v>8.9719900000000008E-6</v>
      </c>
      <c r="BM80" s="441">
        <v>4.0032199999999998E-6</v>
      </c>
      <c r="BN80" s="441">
        <v>2.0153800000000001E-6</v>
      </c>
      <c r="BO80" s="441">
        <v>1.9809099999999998E-6</v>
      </c>
      <c r="BP80" s="441">
        <v>1.2846900000000001E-6</v>
      </c>
      <c r="BQ80" s="441">
        <v>1.2767500000000001E-6</v>
      </c>
      <c r="BR80" s="441">
        <v>1.0793199999999999E-6</v>
      </c>
      <c r="BS80" s="441">
        <v>5.9294199999999996E-7</v>
      </c>
      <c r="BT80" s="441">
        <v>5.8575799999999999E-6</v>
      </c>
      <c r="BU80" s="441">
        <v>4.4688000000000003E-6</v>
      </c>
      <c r="BV80" s="441">
        <v>2.1477200000000002E-5</v>
      </c>
      <c r="BW80" s="441">
        <v>5.6038200000000002E-6</v>
      </c>
      <c r="BX80" s="441">
        <v>9.8190099999999994E-6</v>
      </c>
      <c r="BY80" s="441">
        <v>2.0876199999999998E-6</v>
      </c>
      <c r="BZ80" s="441">
        <v>2.2781400000000001E-6</v>
      </c>
      <c r="CA80" s="441">
        <v>2.8838199999999999E-6</v>
      </c>
      <c r="CB80" s="441">
        <v>7.7697799999999996E-7</v>
      </c>
      <c r="CC80" s="441">
        <v>1.6556399999999999E-6</v>
      </c>
      <c r="CD80" s="441">
        <v>2.85171E-6</v>
      </c>
      <c r="CE80" s="441">
        <v>2.35959E-6</v>
      </c>
      <c r="CF80" s="441">
        <v>2.5270800000000002E-6</v>
      </c>
      <c r="CG80" s="441">
        <v>1.5798699999999999E-6</v>
      </c>
      <c r="CH80" s="441">
        <v>3.6556300000000002E-6</v>
      </c>
      <c r="CI80" s="441">
        <v>1.6894300000000001E-6</v>
      </c>
      <c r="CJ80" s="441">
        <v>2.5859099999999999E-6</v>
      </c>
      <c r="CK80" s="441">
        <v>1.84136E-6</v>
      </c>
      <c r="CL80" s="441">
        <v>3.0773499999999999E-6</v>
      </c>
      <c r="CM80" s="441">
        <v>2.1675800000000001E-6</v>
      </c>
      <c r="CN80" s="441">
        <v>1.8745499999999999E-6</v>
      </c>
      <c r="CO80" s="441">
        <v>2.11564E-6</v>
      </c>
      <c r="CP80" s="441">
        <v>1.16283E-5</v>
      </c>
      <c r="CQ80" s="441">
        <v>1.6536200000000001E-6</v>
      </c>
      <c r="CR80" s="441">
        <v>9.5304799999999996E-5</v>
      </c>
      <c r="CS80" s="441">
        <v>1.30796E-6</v>
      </c>
      <c r="CT80" s="441">
        <v>3.5976099999999999E-6</v>
      </c>
      <c r="CU80" s="441">
        <v>3.4902699999999999E-6</v>
      </c>
      <c r="CV80" s="441">
        <v>2.2199300000000001E-6</v>
      </c>
      <c r="CW80" s="441">
        <v>2.1575600000000001E-6</v>
      </c>
      <c r="CX80" s="441">
        <v>3.8040599999999999E-6</v>
      </c>
      <c r="CY80" s="441">
        <v>5.9068199999999996E-6</v>
      </c>
      <c r="CZ80" s="441">
        <v>7.2727199999999997E-5</v>
      </c>
      <c r="DA80" s="443">
        <v>1.013097446</v>
      </c>
    </row>
    <row r="81" spans="2:105" ht="20.100000000000001" customHeight="1" x14ac:dyDescent="0.4">
      <c r="B81" s="11">
        <v>34</v>
      </c>
      <c r="C81" s="8" t="s">
        <v>198</v>
      </c>
      <c r="D81" s="441">
        <v>3.3492299999999998E-5</v>
      </c>
      <c r="E81" s="441">
        <v>2.49718E-5</v>
      </c>
      <c r="F81" s="441">
        <v>1.5179E-5</v>
      </c>
      <c r="G81" s="441">
        <v>1.5912800000000001E-5</v>
      </c>
      <c r="H81" s="441">
        <v>1.9028399999999999E-5</v>
      </c>
      <c r="I81" s="441">
        <v>1.1910500000000001E-4</v>
      </c>
      <c r="J81" s="441">
        <v>0</v>
      </c>
      <c r="K81" s="441">
        <v>1.06321E-4</v>
      </c>
      <c r="L81" s="441">
        <v>1.8836300000000001E-5</v>
      </c>
      <c r="M81" s="441">
        <v>3.24949E-5</v>
      </c>
      <c r="N81" s="441">
        <v>2.2152899999999999E-5</v>
      </c>
      <c r="O81" s="441">
        <v>1.52801E-5</v>
      </c>
      <c r="P81" s="441">
        <v>1.1888E-4</v>
      </c>
      <c r="Q81" s="441">
        <v>1.5096799999999999E-5</v>
      </c>
      <c r="R81" s="441">
        <v>0</v>
      </c>
      <c r="S81" s="441">
        <v>2.0852999999999998E-5</v>
      </c>
      <c r="T81" s="441">
        <v>4.9239800000000002E-5</v>
      </c>
      <c r="U81" s="441">
        <v>6.3826159999999998E-3</v>
      </c>
      <c r="V81" s="441">
        <v>1.9876699999999999E-5</v>
      </c>
      <c r="W81" s="441">
        <v>1.2194100000000001E-5</v>
      </c>
      <c r="X81" s="441">
        <v>9.5912000000000006E-6</v>
      </c>
      <c r="Y81" s="441">
        <v>5.7972E-5</v>
      </c>
      <c r="Z81" s="441">
        <v>3.1821E-6</v>
      </c>
      <c r="AA81" s="441">
        <v>4.16673E-5</v>
      </c>
      <c r="AB81" s="441">
        <v>5.5625899999999999E-5</v>
      </c>
      <c r="AC81" s="441">
        <v>4.8974400000000003E-5</v>
      </c>
      <c r="AD81" s="441">
        <v>5.3720400000000002E-5</v>
      </c>
      <c r="AE81" s="441">
        <v>7.7918400000000004E-4</v>
      </c>
      <c r="AF81" s="441">
        <v>4.8112099999999999E-4</v>
      </c>
      <c r="AG81" s="441">
        <v>6.7949000000000004E-4</v>
      </c>
      <c r="AH81" s="441">
        <v>0</v>
      </c>
      <c r="AI81" s="441">
        <v>7.8947000000000008E-6</v>
      </c>
      <c r="AJ81" s="441">
        <v>3.7348200000000001E-4</v>
      </c>
      <c r="AK81" s="441">
        <v>1.000006929</v>
      </c>
      <c r="AL81" s="441">
        <v>1.59223E-4</v>
      </c>
      <c r="AM81" s="441">
        <v>3.5984878999999997E-2</v>
      </c>
      <c r="AN81" s="441">
        <v>2.9214539000000001E-2</v>
      </c>
      <c r="AO81" s="441">
        <v>6.8000990000000004E-3</v>
      </c>
      <c r="AP81" s="441">
        <v>3.5387270000000002E-3</v>
      </c>
      <c r="AQ81" s="441">
        <v>1.0424880000000001E-3</v>
      </c>
      <c r="AR81" s="441">
        <v>1.52526E-4</v>
      </c>
      <c r="AS81" s="441">
        <v>1.747562E-3</v>
      </c>
      <c r="AT81" s="441">
        <v>4.8927459999999999E-3</v>
      </c>
      <c r="AU81" s="441">
        <v>7.6012470000000002E-3</v>
      </c>
      <c r="AV81" s="441">
        <v>9.2185699999999994E-5</v>
      </c>
      <c r="AW81" s="441">
        <v>3.6516970000000002E-3</v>
      </c>
      <c r="AX81" s="441">
        <v>8.0268199999999998E-4</v>
      </c>
      <c r="AY81" s="441">
        <v>4.1716399999999998E-4</v>
      </c>
      <c r="AZ81" s="441">
        <v>1.9559809999999999E-3</v>
      </c>
      <c r="BA81" s="441">
        <v>2.3391010000000001E-3</v>
      </c>
      <c r="BB81" s="441">
        <v>1.3890952E-2</v>
      </c>
      <c r="BC81" s="441">
        <v>1.9568559999999999E-3</v>
      </c>
      <c r="BD81" s="441">
        <v>1.1861700000000001E-3</v>
      </c>
      <c r="BE81" s="441">
        <v>1.4282E-5</v>
      </c>
      <c r="BF81" s="441">
        <v>8.07228E-4</v>
      </c>
      <c r="BG81" s="441">
        <v>1.2918350000000001E-3</v>
      </c>
      <c r="BH81" s="441">
        <v>3.9209899999999997E-4</v>
      </c>
      <c r="BI81" s="441">
        <v>6.1666900000000003E-4</v>
      </c>
      <c r="BJ81" s="441">
        <v>3.11354E-5</v>
      </c>
      <c r="BK81" s="441">
        <v>3.9703300000000003E-5</v>
      </c>
      <c r="BL81" s="441">
        <v>6.8711299999999994E-5</v>
      </c>
      <c r="BM81" s="441">
        <v>2.31006E-5</v>
      </c>
      <c r="BN81" s="441">
        <v>2.1847800000000001E-5</v>
      </c>
      <c r="BO81" s="441">
        <v>1.8600299999999999E-5</v>
      </c>
      <c r="BP81" s="441">
        <v>1.0718500000000001E-5</v>
      </c>
      <c r="BQ81" s="441">
        <v>1.08609E-5</v>
      </c>
      <c r="BR81" s="441">
        <v>1.9228500000000001E-5</v>
      </c>
      <c r="BS81" s="441">
        <v>1.48252E-5</v>
      </c>
      <c r="BT81" s="441">
        <v>4.7275399999999998E-5</v>
      </c>
      <c r="BU81" s="441">
        <v>2.3174900000000001E-5</v>
      </c>
      <c r="BV81" s="441">
        <v>1.04413E-4</v>
      </c>
      <c r="BW81" s="441">
        <v>6.4918400000000005E-5</v>
      </c>
      <c r="BX81" s="441">
        <v>5.4346699999999999E-5</v>
      </c>
      <c r="BY81" s="441">
        <v>1.6286600000000001E-5</v>
      </c>
      <c r="BZ81" s="441">
        <v>3.1347499999999998E-5</v>
      </c>
      <c r="CA81" s="441">
        <v>3.1680999999999997E-5</v>
      </c>
      <c r="CB81" s="441">
        <v>5.69107E-6</v>
      </c>
      <c r="CC81" s="441">
        <v>1.6732199999999999E-5</v>
      </c>
      <c r="CD81" s="441">
        <v>2.36645E-5</v>
      </c>
      <c r="CE81" s="441">
        <v>1.45286E-5</v>
      </c>
      <c r="CF81" s="441">
        <v>2.4331699999999999E-5</v>
      </c>
      <c r="CG81" s="441">
        <v>1.43147E-5</v>
      </c>
      <c r="CH81" s="441">
        <v>4.9361799999999999E-5</v>
      </c>
      <c r="CI81" s="441">
        <v>1.5853900000000001E-5</v>
      </c>
      <c r="CJ81" s="441">
        <v>1.8958E-5</v>
      </c>
      <c r="CK81" s="441">
        <v>1.13781E-5</v>
      </c>
      <c r="CL81" s="441">
        <v>1.52255E-5</v>
      </c>
      <c r="CM81" s="441">
        <v>1.90273E-5</v>
      </c>
      <c r="CN81" s="441">
        <v>1.2376E-5</v>
      </c>
      <c r="CO81" s="441">
        <v>2.5759099999999999E-5</v>
      </c>
      <c r="CP81" s="441">
        <v>5.3657499999999999E-5</v>
      </c>
      <c r="CQ81" s="441">
        <v>1.28097E-5</v>
      </c>
      <c r="CR81" s="441">
        <v>3.9173499999999999E-4</v>
      </c>
      <c r="CS81" s="441">
        <v>9.7090800000000002E-6</v>
      </c>
      <c r="CT81" s="441">
        <v>1.7705400000000002E-5</v>
      </c>
      <c r="CU81" s="441">
        <v>1.8933E-5</v>
      </c>
      <c r="CV81" s="441">
        <v>2.2577399999999998E-5</v>
      </c>
      <c r="CW81" s="441">
        <v>1.8179700000000001E-5</v>
      </c>
      <c r="CX81" s="441">
        <v>2.7499800000000001E-5</v>
      </c>
      <c r="CY81" s="441">
        <v>1.56743E-5</v>
      </c>
      <c r="CZ81" s="441">
        <v>2.6243399999999997E-4</v>
      </c>
      <c r="DA81" s="443">
        <v>1.131939596</v>
      </c>
    </row>
    <row r="82" spans="2:105" ht="20.100000000000001" customHeight="1" x14ac:dyDescent="0.4">
      <c r="B82" s="11">
        <v>35</v>
      </c>
      <c r="C82" s="8" t="s">
        <v>890</v>
      </c>
      <c r="D82" s="441">
        <v>2.3578999999999999E-5</v>
      </c>
      <c r="E82" s="441">
        <v>1.8046999999999998E-5</v>
      </c>
      <c r="F82" s="441">
        <v>1.19727E-5</v>
      </c>
      <c r="G82" s="441">
        <v>1.3744600000000001E-5</v>
      </c>
      <c r="H82" s="441">
        <v>1.3655100000000001E-5</v>
      </c>
      <c r="I82" s="441">
        <v>2.0902899999999999E-5</v>
      </c>
      <c r="J82" s="441">
        <v>0</v>
      </c>
      <c r="K82" s="441">
        <v>4.4067999999999999E-5</v>
      </c>
      <c r="L82" s="441">
        <v>3.9631600000000002E-5</v>
      </c>
      <c r="M82" s="441">
        <v>3.6822800000000003E-5</v>
      </c>
      <c r="N82" s="441">
        <v>1.71239E-5</v>
      </c>
      <c r="O82" s="441">
        <v>1.7828200000000001E-4</v>
      </c>
      <c r="P82" s="441">
        <v>2.1460399999999999E-4</v>
      </c>
      <c r="Q82" s="441">
        <v>1.7101000000000001E-5</v>
      </c>
      <c r="R82" s="441">
        <v>0</v>
      </c>
      <c r="S82" s="441">
        <v>1.07477E-5</v>
      </c>
      <c r="T82" s="441">
        <v>6.9596000000000002E-5</v>
      </c>
      <c r="U82" s="441">
        <v>4.9794100000000001E-4</v>
      </c>
      <c r="V82" s="441">
        <v>1.39528E-5</v>
      </c>
      <c r="W82" s="441">
        <v>2.4477600000000001E-5</v>
      </c>
      <c r="X82" s="441">
        <v>1.2759499999999999E-4</v>
      </c>
      <c r="Y82" s="441">
        <v>4.4632599999999998E-4</v>
      </c>
      <c r="Z82" s="441">
        <v>2.4936000000000001E-6</v>
      </c>
      <c r="AA82" s="441">
        <v>1.6976200000000001E-4</v>
      </c>
      <c r="AB82" s="441">
        <v>1.8479100000000001E-4</v>
      </c>
      <c r="AC82" s="441">
        <v>9.7063099999999996E-5</v>
      </c>
      <c r="AD82" s="441">
        <v>1.80559E-4</v>
      </c>
      <c r="AE82" s="441">
        <v>2.2836500000000001E-5</v>
      </c>
      <c r="AF82" s="441">
        <v>2.0747349999999999E-3</v>
      </c>
      <c r="AG82" s="441">
        <v>5.9016899999999998E-4</v>
      </c>
      <c r="AH82" s="441">
        <v>0</v>
      </c>
      <c r="AI82" s="441">
        <v>5.5844499999999997E-5</v>
      </c>
      <c r="AJ82" s="441">
        <v>1.99476E-4</v>
      </c>
      <c r="AK82" s="441">
        <v>-7.0013100000000001E-6</v>
      </c>
      <c r="AL82" s="441">
        <v>1.028457704</v>
      </c>
      <c r="AM82" s="441">
        <v>6.24538E-3</v>
      </c>
      <c r="AN82" s="441">
        <v>4.2106740000000002E-3</v>
      </c>
      <c r="AO82" s="441">
        <v>3.0504550000000001E-3</v>
      </c>
      <c r="AP82" s="441">
        <v>1.6250730000000001E-3</v>
      </c>
      <c r="AQ82" s="441">
        <v>1.246193E-3</v>
      </c>
      <c r="AR82" s="441">
        <v>2.0155910000000002E-3</v>
      </c>
      <c r="AS82" s="441">
        <v>4.2484910000000001E-3</v>
      </c>
      <c r="AT82" s="441">
        <v>4.7286059999999998E-3</v>
      </c>
      <c r="AU82" s="441">
        <v>3.0791350000000002E-3</v>
      </c>
      <c r="AV82" s="441">
        <v>1.544288E-3</v>
      </c>
      <c r="AW82" s="441">
        <v>9.5143250000000006E-3</v>
      </c>
      <c r="AX82" s="441">
        <v>2.9421819999999998E-3</v>
      </c>
      <c r="AY82" s="441">
        <v>1.100969E-3</v>
      </c>
      <c r="AZ82" s="441">
        <v>6.90932E-4</v>
      </c>
      <c r="BA82" s="441">
        <v>3.3097360000000002E-3</v>
      </c>
      <c r="BB82" s="441">
        <v>1.2730689999999999E-3</v>
      </c>
      <c r="BC82" s="441">
        <v>1.4829399999999999E-4</v>
      </c>
      <c r="BD82" s="441">
        <v>2.1759879999999998E-3</v>
      </c>
      <c r="BE82" s="441">
        <v>1.0066599999999999E-5</v>
      </c>
      <c r="BF82" s="441">
        <v>5.6155099999999998E-4</v>
      </c>
      <c r="BG82" s="441">
        <v>7.5603300000000003E-4</v>
      </c>
      <c r="BH82" s="441">
        <v>3.0332999999999998E-4</v>
      </c>
      <c r="BI82" s="441">
        <v>1.3494679999999999E-3</v>
      </c>
      <c r="BJ82" s="441">
        <v>3.77981E-5</v>
      </c>
      <c r="BK82" s="441">
        <v>2.26092E-5</v>
      </c>
      <c r="BL82" s="441">
        <v>6.1666000000000002E-5</v>
      </c>
      <c r="BM82" s="441">
        <v>1.8938400000000002E-5</v>
      </c>
      <c r="BN82" s="441">
        <v>1.1573700000000001E-5</v>
      </c>
      <c r="BO82" s="441">
        <v>1.23205E-5</v>
      </c>
      <c r="BP82" s="441">
        <v>7.9944299999999996E-6</v>
      </c>
      <c r="BQ82" s="441">
        <v>8.0227700000000001E-6</v>
      </c>
      <c r="BR82" s="441">
        <v>1.12304E-5</v>
      </c>
      <c r="BS82" s="441">
        <v>8.3111999999999993E-6</v>
      </c>
      <c r="BT82" s="441">
        <v>1.8838399999999999E-5</v>
      </c>
      <c r="BU82" s="441">
        <v>1.62833E-5</v>
      </c>
      <c r="BV82" s="441">
        <v>7.8176000000000005E-5</v>
      </c>
      <c r="BW82" s="441">
        <v>1.9033099999999999E-5</v>
      </c>
      <c r="BX82" s="441">
        <v>1.4632400000000001E-5</v>
      </c>
      <c r="BY82" s="441">
        <v>1.1001399999999999E-5</v>
      </c>
      <c r="BZ82" s="441">
        <v>1.7204700000000001E-5</v>
      </c>
      <c r="CA82" s="441">
        <v>1.9960900000000001E-5</v>
      </c>
      <c r="CB82" s="441">
        <v>4.5255199999999998E-6</v>
      </c>
      <c r="CC82" s="441">
        <v>1.09408E-5</v>
      </c>
      <c r="CD82" s="441">
        <v>2.5119000000000001E-5</v>
      </c>
      <c r="CE82" s="441">
        <v>1.08226E-5</v>
      </c>
      <c r="CF82" s="441">
        <v>1.7825600000000001E-5</v>
      </c>
      <c r="CG82" s="441">
        <v>5.5951E-5</v>
      </c>
      <c r="CH82" s="441">
        <v>3.2694300000000003E-5</v>
      </c>
      <c r="CI82" s="441">
        <v>1.18377E-5</v>
      </c>
      <c r="CJ82" s="441">
        <v>2.7520000000000001E-5</v>
      </c>
      <c r="CK82" s="441">
        <v>1.16273E-4</v>
      </c>
      <c r="CL82" s="441">
        <v>1.39098E-5</v>
      </c>
      <c r="CM82" s="441">
        <v>2.0820400000000001E-5</v>
      </c>
      <c r="CN82" s="441">
        <v>3.1672499999999999E-5</v>
      </c>
      <c r="CO82" s="441">
        <v>2.7515300000000001E-5</v>
      </c>
      <c r="CP82" s="441">
        <v>3.99244E-5</v>
      </c>
      <c r="CQ82" s="441">
        <v>1.8973900000000001E-5</v>
      </c>
      <c r="CR82" s="441">
        <v>3.0475700000000001E-4</v>
      </c>
      <c r="CS82" s="441">
        <v>9.4095000000000003E-6</v>
      </c>
      <c r="CT82" s="441">
        <v>5.2575699999999999E-5</v>
      </c>
      <c r="CU82" s="441">
        <v>3.4534499999999999E-5</v>
      </c>
      <c r="CV82" s="441">
        <v>5.2808700000000001E-5</v>
      </c>
      <c r="CW82" s="441">
        <v>1.35822E-5</v>
      </c>
      <c r="CX82" s="441">
        <v>3.7511200000000001E-5</v>
      </c>
      <c r="CY82" s="441">
        <v>7.9924800000000004E-5</v>
      </c>
      <c r="CZ82" s="441">
        <v>2.5099699999999998E-4</v>
      </c>
      <c r="DA82" s="443">
        <v>1.0916964549999999</v>
      </c>
    </row>
    <row r="83" spans="2:105" ht="20.100000000000001" customHeight="1" x14ac:dyDescent="0.4">
      <c r="B83" s="11">
        <v>36</v>
      </c>
      <c r="C83" s="8" t="s">
        <v>891</v>
      </c>
      <c r="D83" s="441">
        <v>9.7021800000000007E-5</v>
      </c>
      <c r="E83" s="441">
        <v>1.3380999999999999E-4</v>
      </c>
      <c r="F83" s="441">
        <v>6.3762600000000005E-5</v>
      </c>
      <c r="G83" s="441">
        <v>6.7295300000000006E-5</v>
      </c>
      <c r="H83" s="441">
        <v>6.6611299999999997E-5</v>
      </c>
      <c r="I83" s="441">
        <v>9.9269600000000002E-5</v>
      </c>
      <c r="J83" s="441">
        <v>0</v>
      </c>
      <c r="K83" s="441">
        <v>1.7493000000000001E-4</v>
      </c>
      <c r="L83" s="441">
        <v>5.0120500000000002E-5</v>
      </c>
      <c r="M83" s="441">
        <v>3.2775399999999998E-5</v>
      </c>
      <c r="N83" s="441">
        <v>5.8014099999999997E-5</v>
      </c>
      <c r="O83" s="441">
        <v>3.2837899999999999E-5</v>
      </c>
      <c r="P83" s="441">
        <v>3.3273199999999998E-5</v>
      </c>
      <c r="Q83" s="441">
        <v>3.2397500000000003E-5</v>
      </c>
      <c r="R83" s="441">
        <v>0</v>
      </c>
      <c r="S83" s="441">
        <v>7.1986500000000006E-5</v>
      </c>
      <c r="T83" s="441">
        <v>5.1489200000000002E-5</v>
      </c>
      <c r="U83" s="441">
        <v>2.09092E-4</v>
      </c>
      <c r="V83" s="441">
        <v>1.8751600000000001E-4</v>
      </c>
      <c r="W83" s="441">
        <v>9.2004199999999996E-5</v>
      </c>
      <c r="X83" s="441">
        <v>5.5472500000000001E-5</v>
      </c>
      <c r="Y83" s="441">
        <v>6.8836400000000004E-5</v>
      </c>
      <c r="Z83" s="441">
        <v>1.14948E-5</v>
      </c>
      <c r="AA83" s="441">
        <v>9.3225400000000004E-5</v>
      </c>
      <c r="AB83" s="441">
        <v>4.4993800000000003E-5</v>
      </c>
      <c r="AC83" s="441">
        <v>3.1709599999999999E-5</v>
      </c>
      <c r="AD83" s="441">
        <v>9.1344899999999993E-5</v>
      </c>
      <c r="AE83" s="441">
        <v>1.6643499999999999E-4</v>
      </c>
      <c r="AF83" s="441">
        <v>1.16569E-4</v>
      </c>
      <c r="AG83" s="441">
        <v>1.74721E-4</v>
      </c>
      <c r="AH83" s="441">
        <v>0</v>
      </c>
      <c r="AI83" s="441">
        <v>8.1957699999999996E-5</v>
      </c>
      <c r="AJ83" s="441">
        <v>1.77054E-4</v>
      </c>
      <c r="AK83" s="441">
        <v>4.9392299999999998E-5</v>
      </c>
      <c r="AL83" s="441">
        <v>9.3749100000000007E-5</v>
      </c>
      <c r="AM83" s="441">
        <v>1.002659548</v>
      </c>
      <c r="AN83" s="441">
        <v>4.0456900000000002E-4</v>
      </c>
      <c r="AO83" s="441">
        <v>2.5338900000000002E-4</v>
      </c>
      <c r="AP83" s="441">
        <v>6.7032800000000006E-5</v>
      </c>
      <c r="AQ83" s="441">
        <v>3.09809E-5</v>
      </c>
      <c r="AR83" s="441">
        <v>4.5222300000000002E-5</v>
      </c>
      <c r="AS83" s="441">
        <v>1.3337099999999999E-4</v>
      </c>
      <c r="AT83" s="441">
        <v>6.1014999999999998E-5</v>
      </c>
      <c r="AU83" s="441">
        <v>5.22794E-5</v>
      </c>
      <c r="AV83" s="441">
        <v>3.5333600000000003E-5</v>
      </c>
      <c r="AW83" s="441">
        <v>5.4867100000000002E-5</v>
      </c>
      <c r="AX83" s="441">
        <v>8.0088100000000003E-5</v>
      </c>
      <c r="AY83" s="441">
        <v>3.8372599999999999E-5</v>
      </c>
      <c r="AZ83" s="441">
        <v>1.3788099999999999E-5</v>
      </c>
      <c r="BA83" s="441">
        <v>2.6223600000000001E-5</v>
      </c>
      <c r="BB83" s="441">
        <v>2.293448E-3</v>
      </c>
      <c r="BC83" s="441">
        <v>2.09676E-4</v>
      </c>
      <c r="BD83" s="441">
        <v>2.7681720000000002E-3</v>
      </c>
      <c r="BE83" s="441">
        <v>4.0893899999999998E-5</v>
      </c>
      <c r="BF83" s="441">
        <v>1.7331994E-2</v>
      </c>
      <c r="BG83" s="441">
        <v>2.2683020000000002E-2</v>
      </c>
      <c r="BH83" s="441">
        <v>6.0730150000000002E-3</v>
      </c>
      <c r="BI83" s="441">
        <v>1.4781882999999999E-2</v>
      </c>
      <c r="BJ83" s="441">
        <v>3.0886899999999997E-4</v>
      </c>
      <c r="BK83" s="441">
        <v>5.7953200000000001E-4</v>
      </c>
      <c r="BL83" s="441">
        <v>7.5994099999999998E-4</v>
      </c>
      <c r="BM83" s="441">
        <v>1.01851E-4</v>
      </c>
      <c r="BN83" s="441">
        <v>8.2252900000000007E-5</v>
      </c>
      <c r="BO83" s="441">
        <v>1.1307300000000001E-4</v>
      </c>
      <c r="BP83" s="441">
        <v>7.6618899999999999E-5</v>
      </c>
      <c r="BQ83" s="441">
        <v>1.0887600000000001E-4</v>
      </c>
      <c r="BR83" s="441">
        <v>2.8272799999999999E-4</v>
      </c>
      <c r="BS83" s="441">
        <v>2.3342799999999999E-4</v>
      </c>
      <c r="BT83" s="441">
        <v>3.5021299999999999E-4</v>
      </c>
      <c r="BU83" s="441">
        <v>3.8766400000000002E-5</v>
      </c>
      <c r="BV83" s="441">
        <v>3.2502399999999998E-4</v>
      </c>
      <c r="BW83" s="441">
        <v>2.0701899999999999E-4</v>
      </c>
      <c r="BX83" s="441">
        <v>6.6219199999999998E-5</v>
      </c>
      <c r="BY83" s="441">
        <v>1.2126200000000001E-4</v>
      </c>
      <c r="BZ83" s="441">
        <v>3.00222E-4</v>
      </c>
      <c r="CA83" s="441">
        <v>3.1478799999999998E-4</v>
      </c>
      <c r="CB83" s="441">
        <v>4.4800099999999998E-5</v>
      </c>
      <c r="CC83" s="441">
        <v>1.3095000000000001E-4</v>
      </c>
      <c r="CD83" s="441">
        <v>2.1236599999999999E-4</v>
      </c>
      <c r="CE83" s="441">
        <v>3.67042E-5</v>
      </c>
      <c r="CF83" s="441">
        <v>2.18008E-4</v>
      </c>
      <c r="CG83" s="441">
        <v>8.7424999999999997E-5</v>
      </c>
      <c r="CH83" s="441">
        <v>1.95582E-4</v>
      </c>
      <c r="CI83" s="441">
        <v>1.5475999999999999E-4</v>
      </c>
      <c r="CJ83" s="441">
        <v>1.09572E-4</v>
      </c>
      <c r="CK83" s="441">
        <v>5.9901800000000003E-5</v>
      </c>
      <c r="CL83" s="441">
        <v>5.5982200000000001E-5</v>
      </c>
      <c r="CM83" s="441">
        <v>1.03569E-4</v>
      </c>
      <c r="CN83" s="441">
        <v>7.4794499999999997E-5</v>
      </c>
      <c r="CO83" s="441">
        <v>6.9150299999999994E-5</v>
      </c>
      <c r="CP83" s="441">
        <v>8.3834199999999998E-5</v>
      </c>
      <c r="CQ83" s="441">
        <v>9.1229499999999998E-5</v>
      </c>
      <c r="CR83" s="441">
        <v>7.0367100000000006E-5</v>
      </c>
      <c r="CS83" s="441">
        <v>4.9990900000000003E-5</v>
      </c>
      <c r="CT83" s="441">
        <v>9.6971200000000004E-5</v>
      </c>
      <c r="CU83" s="441">
        <v>6.2309499999999997E-5</v>
      </c>
      <c r="CV83" s="441">
        <v>9.0482799999999994E-5</v>
      </c>
      <c r="CW83" s="441">
        <v>1.17382E-4</v>
      </c>
      <c r="CX83" s="441">
        <v>1.0177400000000001E-4</v>
      </c>
      <c r="CY83" s="441">
        <v>2.93644E-5</v>
      </c>
      <c r="CZ83" s="441">
        <v>1.8477200000000001E-4</v>
      </c>
      <c r="DA83" s="443">
        <v>1.0798520700000001</v>
      </c>
    </row>
    <row r="84" spans="2:105" ht="20.100000000000001" customHeight="1" x14ac:dyDescent="0.4">
      <c r="B84" s="11">
        <v>37</v>
      </c>
      <c r="C84" s="8" t="s">
        <v>217</v>
      </c>
      <c r="D84" s="441">
        <v>3.2317100000000003E-4</v>
      </c>
      <c r="E84" s="441">
        <v>2.1341200000000001E-4</v>
      </c>
      <c r="F84" s="441">
        <v>1.7654899999999999E-4</v>
      </c>
      <c r="G84" s="441">
        <v>6.4064899999999997E-5</v>
      </c>
      <c r="H84" s="441">
        <v>1.0984600000000001E-4</v>
      </c>
      <c r="I84" s="441">
        <v>1.9720100000000001E-4</v>
      </c>
      <c r="J84" s="441">
        <v>0</v>
      </c>
      <c r="K84" s="441">
        <v>2.197376E-3</v>
      </c>
      <c r="L84" s="441">
        <v>3.5928300000000001E-4</v>
      </c>
      <c r="M84" s="441">
        <v>5.8711600000000005E-4</v>
      </c>
      <c r="N84" s="441">
        <v>1.67477E-4</v>
      </c>
      <c r="O84" s="441">
        <v>2.89184E-4</v>
      </c>
      <c r="P84" s="441">
        <v>3.8852689999999998E-3</v>
      </c>
      <c r="Q84" s="441">
        <v>1.9812000000000001E-4</v>
      </c>
      <c r="R84" s="441">
        <v>0</v>
      </c>
      <c r="S84" s="441">
        <v>4.2482099999999998E-4</v>
      </c>
      <c r="T84" s="441">
        <v>7.3379900000000004E-4</v>
      </c>
      <c r="U84" s="441">
        <v>3.4182650000000002E-3</v>
      </c>
      <c r="V84" s="441">
        <v>1.9059799999999999E-4</v>
      </c>
      <c r="W84" s="441">
        <v>1.54544E-4</v>
      </c>
      <c r="X84" s="441">
        <v>9.7201199999999994E-5</v>
      </c>
      <c r="Y84" s="441">
        <v>6.7369499999999998E-4</v>
      </c>
      <c r="Z84" s="441">
        <v>4.6801400000000002E-5</v>
      </c>
      <c r="AA84" s="441">
        <v>2.2775200000000001E-4</v>
      </c>
      <c r="AB84" s="441">
        <v>1.57427E-3</v>
      </c>
      <c r="AC84" s="441">
        <v>1.4948089999999999E-3</v>
      </c>
      <c r="AD84" s="441">
        <v>1.1463210000000001E-3</v>
      </c>
      <c r="AE84" s="441">
        <v>8.1827500000000004E-4</v>
      </c>
      <c r="AF84" s="441">
        <v>1.78692E-3</v>
      </c>
      <c r="AG84" s="441">
        <v>1.141806E-3</v>
      </c>
      <c r="AH84" s="441">
        <v>0</v>
      </c>
      <c r="AI84" s="441">
        <v>3.6451E-5</v>
      </c>
      <c r="AJ84" s="441">
        <v>1.3920149999999999E-3</v>
      </c>
      <c r="AK84" s="441">
        <v>3.9941300000000003E-5</v>
      </c>
      <c r="AL84" s="441">
        <v>3.6704700000000001E-4</v>
      </c>
      <c r="AM84" s="441">
        <v>4.9137950000000003E-3</v>
      </c>
      <c r="AN84" s="441">
        <v>1.004699008</v>
      </c>
      <c r="AO84" s="441">
        <v>2.2452230000000002E-3</v>
      </c>
      <c r="AP84" s="441">
        <v>3.0717380000000001E-3</v>
      </c>
      <c r="AQ84" s="441">
        <v>2.1364859999999999E-3</v>
      </c>
      <c r="AR84" s="441">
        <v>1.088299E-3</v>
      </c>
      <c r="AS84" s="441">
        <v>2.6684059999999999E-3</v>
      </c>
      <c r="AT84" s="441">
        <v>2.6201010000000001E-3</v>
      </c>
      <c r="AU84" s="441">
        <v>2.4211850000000002E-3</v>
      </c>
      <c r="AV84" s="441">
        <v>2.0772690000000001E-3</v>
      </c>
      <c r="AW84" s="441">
        <v>1.473516E-3</v>
      </c>
      <c r="AX84" s="441">
        <v>2.684587E-3</v>
      </c>
      <c r="AY84" s="441">
        <v>2.8284410000000001E-3</v>
      </c>
      <c r="AZ84" s="441">
        <v>4.59662E-4</v>
      </c>
      <c r="BA84" s="441">
        <v>1.1326120000000001E-3</v>
      </c>
      <c r="BB84" s="441">
        <v>3.2641440000000001E-3</v>
      </c>
      <c r="BC84" s="441">
        <v>1.9422299999999999E-4</v>
      </c>
      <c r="BD84" s="441">
        <v>2.40179E-3</v>
      </c>
      <c r="BE84" s="441">
        <v>8.8556100000000004E-5</v>
      </c>
      <c r="BF84" s="441">
        <v>1.845604E-3</v>
      </c>
      <c r="BG84" s="441">
        <v>6.7307879999999997E-3</v>
      </c>
      <c r="BH84" s="441">
        <v>7.5462800000000003E-4</v>
      </c>
      <c r="BI84" s="441">
        <v>6.6078700000000003E-4</v>
      </c>
      <c r="BJ84" s="441">
        <v>1.4525599999999999E-4</v>
      </c>
      <c r="BK84" s="441">
        <v>3.0662000000000002E-4</v>
      </c>
      <c r="BL84" s="441">
        <v>3.4324099999999999E-4</v>
      </c>
      <c r="BM84" s="441">
        <v>8.6626700000000002E-5</v>
      </c>
      <c r="BN84" s="441">
        <v>3.8160899999999998E-4</v>
      </c>
      <c r="BO84" s="441">
        <v>2.1817700000000001E-4</v>
      </c>
      <c r="BP84" s="441">
        <v>4.9538099999999999E-5</v>
      </c>
      <c r="BQ84" s="441">
        <v>4.9115800000000002E-5</v>
      </c>
      <c r="BR84" s="441">
        <v>1.09627E-4</v>
      </c>
      <c r="BS84" s="441">
        <v>1.0377799999999999E-4</v>
      </c>
      <c r="BT84" s="441">
        <v>1.4625599999999999E-4</v>
      </c>
      <c r="BU84" s="441">
        <v>1.6275099999999999E-4</v>
      </c>
      <c r="BV84" s="441">
        <v>2.6094300000000003E-4</v>
      </c>
      <c r="BW84" s="441">
        <v>2.4054299999999999E-4</v>
      </c>
      <c r="BX84" s="441">
        <v>7.4528400000000003E-5</v>
      </c>
      <c r="BY84" s="441">
        <v>1.16971E-4</v>
      </c>
      <c r="BZ84" s="441">
        <v>3.4019200000000001E-4</v>
      </c>
      <c r="CA84" s="441">
        <v>2.26386E-4</v>
      </c>
      <c r="CB84" s="441">
        <v>2.6574300000000001E-5</v>
      </c>
      <c r="CC84" s="441">
        <v>1.22762E-4</v>
      </c>
      <c r="CD84" s="441">
        <v>1.05442E-4</v>
      </c>
      <c r="CE84" s="441">
        <v>5.7177099999999998E-5</v>
      </c>
      <c r="CF84" s="441">
        <v>1.31607E-4</v>
      </c>
      <c r="CG84" s="441">
        <v>9.2606299999999995E-5</v>
      </c>
      <c r="CH84" s="441">
        <v>5.08786E-4</v>
      </c>
      <c r="CI84" s="441">
        <v>7.5963400000000005E-5</v>
      </c>
      <c r="CJ84" s="441">
        <v>8.3041199999999994E-5</v>
      </c>
      <c r="CK84" s="441">
        <v>7.5557500000000003E-5</v>
      </c>
      <c r="CL84" s="441">
        <v>5.00668E-5</v>
      </c>
      <c r="CM84" s="441">
        <v>1.11952E-4</v>
      </c>
      <c r="CN84" s="441">
        <v>9.5358000000000004E-5</v>
      </c>
      <c r="CO84" s="441">
        <v>2.8914099999999997E-4</v>
      </c>
      <c r="CP84" s="441">
        <v>1.6307800000000001E-4</v>
      </c>
      <c r="CQ84" s="441">
        <v>6.0547600000000003E-5</v>
      </c>
      <c r="CR84" s="441">
        <v>6.0638E-4</v>
      </c>
      <c r="CS84" s="441">
        <v>5.2474900000000001E-5</v>
      </c>
      <c r="CT84" s="441">
        <v>1.7330500000000001E-4</v>
      </c>
      <c r="CU84" s="441">
        <v>3.5233500000000001E-4</v>
      </c>
      <c r="CV84" s="441">
        <v>3.7561300000000001E-4</v>
      </c>
      <c r="CW84" s="441">
        <v>7.5449600000000003E-5</v>
      </c>
      <c r="CX84" s="441">
        <v>4.9599699999999997E-4</v>
      </c>
      <c r="CY84" s="441">
        <v>1.0746100000000001E-4</v>
      </c>
      <c r="CZ84" s="441">
        <v>6.2766700000000005E-4</v>
      </c>
      <c r="DA84" s="443">
        <v>1.0852727449999999</v>
      </c>
    </row>
    <row r="85" spans="2:105" ht="20.100000000000001" customHeight="1" x14ac:dyDescent="0.4">
      <c r="B85" s="11">
        <v>38</v>
      </c>
      <c r="C85" s="8" t="s">
        <v>840</v>
      </c>
      <c r="D85" s="441">
        <v>2.0232900000000001E-4</v>
      </c>
      <c r="E85" s="441">
        <v>1.2694200000000001E-4</v>
      </c>
      <c r="F85" s="441">
        <v>6.3216499999999994E-5</v>
      </c>
      <c r="G85" s="441">
        <v>1.13644E-4</v>
      </c>
      <c r="H85" s="441">
        <v>1.3140999999999999E-4</v>
      </c>
      <c r="I85" s="441">
        <v>6.3100800000000004E-5</v>
      </c>
      <c r="J85" s="441">
        <v>0</v>
      </c>
      <c r="K85" s="441">
        <v>5.9716800000000003E-4</v>
      </c>
      <c r="L85" s="441">
        <v>4.4845700000000003E-5</v>
      </c>
      <c r="M85" s="441">
        <v>4.2027100000000003E-5</v>
      </c>
      <c r="N85" s="441">
        <v>1.07161E-4</v>
      </c>
      <c r="O85" s="441">
        <v>4.8213800000000002E-5</v>
      </c>
      <c r="P85" s="441">
        <v>3.9085699999999997E-5</v>
      </c>
      <c r="Q85" s="441">
        <v>3.7808000000000001E-5</v>
      </c>
      <c r="R85" s="441">
        <v>0</v>
      </c>
      <c r="S85" s="441">
        <v>3.73873E-5</v>
      </c>
      <c r="T85" s="441">
        <v>7.9375800000000007E-5</v>
      </c>
      <c r="U85" s="441">
        <v>6.0047900000000001E-4</v>
      </c>
      <c r="V85" s="441">
        <v>4.83795E-5</v>
      </c>
      <c r="W85" s="441">
        <v>2.42657E-5</v>
      </c>
      <c r="X85" s="441">
        <v>3.5237500000000003E-5</v>
      </c>
      <c r="Y85" s="441">
        <v>4.2570200000000001E-5</v>
      </c>
      <c r="Z85" s="441">
        <v>1.26651E-5</v>
      </c>
      <c r="AA85" s="441">
        <v>9.9542699999999998E-5</v>
      </c>
      <c r="AB85" s="441">
        <v>6.5401200000000007E-5</v>
      </c>
      <c r="AC85" s="441">
        <v>3.1324E-5</v>
      </c>
      <c r="AD85" s="441">
        <v>1.016683E-3</v>
      </c>
      <c r="AE85" s="441">
        <v>1.2881200000000001E-4</v>
      </c>
      <c r="AF85" s="441">
        <v>5.9653600000000005E-4</v>
      </c>
      <c r="AG85" s="441">
        <v>2.9056500000000001E-4</v>
      </c>
      <c r="AH85" s="441">
        <v>0</v>
      </c>
      <c r="AI85" s="441">
        <v>2.9948399999999999E-5</v>
      </c>
      <c r="AJ85" s="441">
        <v>3.0609499999999999E-4</v>
      </c>
      <c r="AK85" s="441">
        <v>1.79857E-5</v>
      </c>
      <c r="AL85" s="441">
        <v>5.7652000000000003E-5</v>
      </c>
      <c r="AM85" s="441">
        <v>1.1373400000000001E-4</v>
      </c>
      <c r="AN85" s="441">
        <v>1.09518E-4</v>
      </c>
      <c r="AO85" s="441">
        <v>1.015237454</v>
      </c>
      <c r="AP85" s="441">
        <v>3.7375820000000001E-3</v>
      </c>
      <c r="AQ85" s="441">
        <v>4.7870600000000002E-4</v>
      </c>
      <c r="AR85" s="441">
        <v>2.4101600000000001E-4</v>
      </c>
      <c r="AS85" s="441">
        <v>3.4297800000000002E-4</v>
      </c>
      <c r="AT85" s="441">
        <v>7.9592599999999997E-4</v>
      </c>
      <c r="AU85" s="441">
        <v>4.0791769999999998E-3</v>
      </c>
      <c r="AV85" s="441">
        <v>3.5454799999999999E-4</v>
      </c>
      <c r="AW85" s="441">
        <v>5.9128700000000002E-5</v>
      </c>
      <c r="AX85" s="441">
        <v>3.7962500000000003E-4</v>
      </c>
      <c r="AY85" s="441">
        <v>1.13755E-4</v>
      </c>
      <c r="AZ85" s="441">
        <v>1.3678799999999999E-4</v>
      </c>
      <c r="BA85" s="441">
        <v>1.0043459999999999E-3</v>
      </c>
      <c r="BB85" s="441">
        <v>3.3297600000000002E-3</v>
      </c>
      <c r="BC85" s="441">
        <v>3.7897000000000001E-4</v>
      </c>
      <c r="BD85" s="441">
        <v>9.9151899999999995E-5</v>
      </c>
      <c r="BE85" s="441">
        <v>8.9133899999999997E-5</v>
      </c>
      <c r="BF85" s="441">
        <v>9.3143299999999996E-4</v>
      </c>
      <c r="BG85" s="441">
        <v>1.5283000000000001E-4</v>
      </c>
      <c r="BH85" s="441">
        <v>7.8340300000000001E-4</v>
      </c>
      <c r="BI85" s="441">
        <v>8.0359300000000002E-4</v>
      </c>
      <c r="BJ85" s="441">
        <v>1.2736400000000001E-4</v>
      </c>
      <c r="BK85" s="441">
        <v>2.8651899999999999E-5</v>
      </c>
      <c r="BL85" s="441">
        <v>1.1464750000000001E-3</v>
      </c>
      <c r="BM85" s="441">
        <v>1.29312E-4</v>
      </c>
      <c r="BN85" s="441">
        <v>4.8858299999999999E-5</v>
      </c>
      <c r="BO85" s="441">
        <v>5.2241399999999998E-5</v>
      </c>
      <c r="BP85" s="441">
        <v>3.5219599999999997E-5</v>
      </c>
      <c r="BQ85" s="441">
        <v>2.63282E-5</v>
      </c>
      <c r="BR85" s="441">
        <v>1.8698800000000001E-5</v>
      </c>
      <c r="BS85" s="441">
        <v>4.4458400000000001E-6</v>
      </c>
      <c r="BT85" s="441">
        <v>6.1332400000000003E-5</v>
      </c>
      <c r="BU85" s="441">
        <v>1.59264E-4</v>
      </c>
      <c r="BV85" s="441">
        <v>9.4229999999999997E-4</v>
      </c>
      <c r="BW85" s="441">
        <v>3.2599599999999999E-5</v>
      </c>
      <c r="BX85" s="441">
        <v>1.10738E-4</v>
      </c>
      <c r="BY85" s="441">
        <v>7.5308999999999993E-5</v>
      </c>
      <c r="BZ85" s="441">
        <v>6.7971299999999998E-5</v>
      </c>
      <c r="CA85" s="441">
        <v>9.1271699999999996E-5</v>
      </c>
      <c r="CB85" s="441">
        <v>2.6143200000000001E-5</v>
      </c>
      <c r="CC85" s="441">
        <v>5.03018E-5</v>
      </c>
      <c r="CD85" s="441">
        <v>6.9741100000000002E-5</v>
      </c>
      <c r="CE85" s="441">
        <v>9.5693599999999995E-5</v>
      </c>
      <c r="CF85" s="441">
        <v>7.7193499999999999E-5</v>
      </c>
      <c r="CG85" s="441">
        <v>4.8786799999999998E-5</v>
      </c>
      <c r="CH85" s="441">
        <v>1.2056E-4</v>
      </c>
      <c r="CI85" s="441">
        <v>3.5615299999999998E-5</v>
      </c>
      <c r="CJ85" s="441">
        <v>8.7534599999999994E-5</v>
      </c>
      <c r="CK85" s="441">
        <v>2.8204600000000001E-5</v>
      </c>
      <c r="CL85" s="441">
        <v>7.6669599999999995E-5</v>
      </c>
      <c r="CM85" s="441">
        <v>4.8505499999999998E-5</v>
      </c>
      <c r="CN85" s="441">
        <v>3.7965500000000001E-5</v>
      </c>
      <c r="CO85" s="441">
        <v>6.2886100000000001E-5</v>
      </c>
      <c r="CP85" s="441">
        <v>4.9126699999999998E-4</v>
      </c>
      <c r="CQ85" s="441">
        <v>5.0231600000000002E-5</v>
      </c>
      <c r="CR85" s="441">
        <v>4.3052389999999998E-3</v>
      </c>
      <c r="CS85" s="441">
        <v>4.6907699999999998E-5</v>
      </c>
      <c r="CT85" s="441">
        <v>7.1522599999999999E-5</v>
      </c>
      <c r="CU85" s="441">
        <v>4.6000500000000001E-5</v>
      </c>
      <c r="CV85" s="441">
        <v>7.0310799999999998E-5</v>
      </c>
      <c r="CW85" s="441">
        <v>6.7013600000000005E-5</v>
      </c>
      <c r="CX85" s="441">
        <v>5.6101999999999999E-5</v>
      </c>
      <c r="CY85" s="441">
        <v>1.4834899999999999E-5</v>
      </c>
      <c r="CZ85" s="441">
        <v>7.1681100000000001E-5</v>
      </c>
      <c r="DA85" s="443">
        <v>1.048205708</v>
      </c>
    </row>
    <row r="86" spans="2:105" ht="20.100000000000001" customHeight="1" x14ac:dyDescent="0.4">
      <c r="B86" s="11">
        <v>39</v>
      </c>
      <c r="C86" s="8" t="s">
        <v>841</v>
      </c>
      <c r="D86" s="441">
        <v>1.5049309999999999E-3</v>
      </c>
      <c r="E86" s="441">
        <v>9.3968000000000003E-4</v>
      </c>
      <c r="F86" s="441">
        <v>4.5743999999999998E-4</v>
      </c>
      <c r="G86" s="441">
        <v>8.2964400000000004E-4</v>
      </c>
      <c r="H86" s="441">
        <v>1.0845259999999999E-3</v>
      </c>
      <c r="I86" s="441">
        <v>2.9972199999999999E-4</v>
      </c>
      <c r="J86" s="441">
        <v>0</v>
      </c>
      <c r="K86" s="441">
        <v>3.3665000000000001E-3</v>
      </c>
      <c r="L86" s="441">
        <v>3.1343499999999998E-4</v>
      </c>
      <c r="M86" s="441">
        <v>2.8430000000000003E-4</v>
      </c>
      <c r="N86" s="441">
        <v>7.9087999999999999E-4</v>
      </c>
      <c r="O86" s="441">
        <v>3.3916399999999998E-4</v>
      </c>
      <c r="P86" s="441">
        <v>2.64095E-4</v>
      </c>
      <c r="Q86" s="441">
        <v>2.7472100000000001E-4</v>
      </c>
      <c r="R86" s="441">
        <v>0</v>
      </c>
      <c r="S86" s="441">
        <v>2.6642899999999999E-4</v>
      </c>
      <c r="T86" s="441">
        <v>5.6151200000000001E-4</v>
      </c>
      <c r="U86" s="441">
        <v>3.8728200000000002E-4</v>
      </c>
      <c r="V86" s="441">
        <v>3.3055299999999998E-4</v>
      </c>
      <c r="W86" s="441">
        <v>1.68555E-4</v>
      </c>
      <c r="X86" s="441">
        <v>2.5805000000000001E-4</v>
      </c>
      <c r="Y86" s="441">
        <v>2.76311E-4</v>
      </c>
      <c r="Z86" s="441">
        <v>9.8703599999999995E-5</v>
      </c>
      <c r="AA86" s="441">
        <v>2.0604849999999999E-3</v>
      </c>
      <c r="AB86" s="441">
        <v>4.8289999999999997E-4</v>
      </c>
      <c r="AC86" s="441">
        <v>2.36271E-4</v>
      </c>
      <c r="AD86" s="441">
        <v>8.6526799999999998E-4</v>
      </c>
      <c r="AE86" s="441">
        <v>9.04374E-4</v>
      </c>
      <c r="AF86" s="441">
        <v>2.859061E-3</v>
      </c>
      <c r="AG86" s="441">
        <v>1.624389E-3</v>
      </c>
      <c r="AH86" s="441">
        <v>0</v>
      </c>
      <c r="AI86" s="441">
        <v>2.1086100000000001E-4</v>
      </c>
      <c r="AJ86" s="441">
        <v>1.5593219999999999E-3</v>
      </c>
      <c r="AK86" s="441">
        <v>3.7411500000000001E-4</v>
      </c>
      <c r="AL86" s="441">
        <v>4.5037400000000002E-4</v>
      </c>
      <c r="AM86" s="441">
        <v>3.7733200000000003E-4</v>
      </c>
      <c r="AN86" s="441">
        <v>6.2623400000000004E-4</v>
      </c>
      <c r="AO86" s="441">
        <v>4.791628E-3</v>
      </c>
      <c r="AP86" s="441">
        <v>1.0622376710000001</v>
      </c>
      <c r="AQ86" s="441">
        <v>5.5011700000000003E-4</v>
      </c>
      <c r="AR86" s="441">
        <v>2.539534E-3</v>
      </c>
      <c r="AS86" s="441">
        <v>1.5729920000000001E-3</v>
      </c>
      <c r="AT86" s="441">
        <v>2.7572619999999999E-3</v>
      </c>
      <c r="AU86" s="441">
        <v>1.098995E-3</v>
      </c>
      <c r="AV86" s="441">
        <v>1.9112689999999999E-3</v>
      </c>
      <c r="AW86" s="441">
        <v>5.0075200000000003E-4</v>
      </c>
      <c r="AX86" s="441">
        <v>9.6241399999999998E-4</v>
      </c>
      <c r="AY86" s="441">
        <v>7.3254600000000004E-4</v>
      </c>
      <c r="AZ86" s="441">
        <v>3.56817E-4</v>
      </c>
      <c r="BA86" s="441">
        <v>7.8127299999999997E-4</v>
      </c>
      <c r="BB86" s="441">
        <v>2.6469470000000002E-3</v>
      </c>
      <c r="BC86" s="441">
        <v>4.0369199999999998E-4</v>
      </c>
      <c r="BD86" s="441">
        <v>4.59934E-4</v>
      </c>
      <c r="BE86" s="441">
        <v>6.3835699999999999E-4</v>
      </c>
      <c r="BF86" s="441">
        <v>3.81961E-4</v>
      </c>
      <c r="BG86" s="441">
        <v>6.0258299999999996E-4</v>
      </c>
      <c r="BH86" s="441">
        <v>8.1644599999999997E-4</v>
      </c>
      <c r="BI86" s="441">
        <v>6.3456000000000005E-4</v>
      </c>
      <c r="BJ86" s="441">
        <v>9.3809199999999996E-4</v>
      </c>
      <c r="BK86" s="441">
        <v>1.9618399999999999E-4</v>
      </c>
      <c r="BL86" s="441">
        <v>1.0854479999999999E-3</v>
      </c>
      <c r="BM86" s="441">
        <v>8.8358200000000005E-4</v>
      </c>
      <c r="BN86" s="441">
        <v>3.45318E-4</v>
      </c>
      <c r="BO86" s="441">
        <v>3.4383200000000002E-4</v>
      </c>
      <c r="BP86" s="441">
        <v>2.41649E-4</v>
      </c>
      <c r="BQ86" s="441">
        <v>1.70314E-4</v>
      </c>
      <c r="BR86" s="441">
        <v>1.2440800000000001E-4</v>
      </c>
      <c r="BS86" s="441">
        <v>2.6208E-5</v>
      </c>
      <c r="BT86" s="441">
        <v>1.9261699999999999E-4</v>
      </c>
      <c r="BU86" s="441">
        <v>1.182015E-3</v>
      </c>
      <c r="BV86" s="441">
        <v>6.956945E-3</v>
      </c>
      <c r="BW86" s="441">
        <v>2.37304E-4</v>
      </c>
      <c r="BX86" s="441">
        <v>7.0929800000000002E-4</v>
      </c>
      <c r="BY86" s="441">
        <v>5.4440499999999998E-4</v>
      </c>
      <c r="BZ86" s="441">
        <v>4.0664500000000002E-4</v>
      </c>
      <c r="CA86" s="441">
        <v>4.5793E-4</v>
      </c>
      <c r="CB86" s="441">
        <v>1.74308E-4</v>
      </c>
      <c r="CC86" s="441">
        <v>3.23238E-4</v>
      </c>
      <c r="CD86" s="441">
        <v>4.8394900000000001E-4</v>
      </c>
      <c r="CE86" s="441">
        <v>6.9632199999999998E-4</v>
      </c>
      <c r="CF86" s="441">
        <v>5.3905399999999997E-4</v>
      </c>
      <c r="CG86" s="441">
        <v>3.2193E-4</v>
      </c>
      <c r="CH86" s="441">
        <v>5.7669199999999996E-4</v>
      </c>
      <c r="CI86" s="441">
        <v>1.90948E-4</v>
      </c>
      <c r="CJ86" s="441">
        <v>5.6713399999999995E-4</v>
      </c>
      <c r="CK86" s="441">
        <v>1.6578900000000001E-4</v>
      </c>
      <c r="CL86" s="441">
        <v>5.3117500000000005E-4</v>
      </c>
      <c r="CM86" s="441">
        <v>3.03441E-4</v>
      </c>
      <c r="CN86" s="441">
        <v>2.2057000000000001E-4</v>
      </c>
      <c r="CO86" s="441">
        <v>4.3778799999999999E-4</v>
      </c>
      <c r="CP86" s="441">
        <v>3.7004849999999999E-3</v>
      </c>
      <c r="CQ86" s="441">
        <v>3.5122499999999999E-4</v>
      </c>
      <c r="CR86" s="441">
        <v>3.2230495999999997E-2</v>
      </c>
      <c r="CS86" s="441">
        <v>2.60122E-4</v>
      </c>
      <c r="CT86" s="441">
        <v>4.2572299999999998E-4</v>
      </c>
      <c r="CU86" s="441">
        <v>2.6473499999999999E-4</v>
      </c>
      <c r="CV86" s="441">
        <v>4.0067400000000001E-4</v>
      </c>
      <c r="CW86" s="441">
        <v>4.4292300000000001E-4</v>
      </c>
      <c r="CX86" s="441">
        <v>3.3058000000000002E-4</v>
      </c>
      <c r="CY86" s="441">
        <v>9.4648200000000006E-5</v>
      </c>
      <c r="CZ86" s="441">
        <v>4.3299700000000002E-4</v>
      </c>
      <c r="DA86" s="443">
        <v>1.1726143120000001</v>
      </c>
    </row>
    <row r="87" spans="2:105" ht="20.100000000000001" customHeight="1" x14ac:dyDescent="0.4">
      <c r="B87" s="11">
        <v>40</v>
      </c>
      <c r="C87" s="8" t="s">
        <v>842</v>
      </c>
      <c r="D87" s="441">
        <v>2.50358E-4</v>
      </c>
      <c r="E87" s="441">
        <v>1.5043200000000001E-4</v>
      </c>
      <c r="F87" s="441">
        <v>9.7076099999999997E-5</v>
      </c>
      <c r="G87" s="441">
        <v>7.3861200000000004E-4</v>
      </c>
      <c r="H87" s="441">
        <v>1.2747499999999999E-4</v>
      </c>
      <c r="I87" s="441">
        <v>5.5103399999999998E-5</v>
      </c>
      <c r="J87" s="441">
        <v>0</v>
      </c>
      <c r="K87" s="441">
        <v>2.6373100000000001E-4</v>
      </c>
      <c r="L87" s="441">
        <v>6.5776800000000004E-5</v>
      </c>
      <c r="M87" s="441">
        <v>5.2820900000000001E-5</v>
      </c>
      <c r="N87" s="441">
        <v>1.3426900000000001E-4</v>
      </c>
      <c r="O87" s="441">
        <v>6.5512799999999994E-5</v>
      </c>
      <c r="P87" s="441">
        <v>4.2418800000000001E-5</v>
      </c>
      <c r="Q87" s="441">
        <v>5.8479100000000001E-5</v>
      </c>
      <c r="R87" s="441">
        <v>0</v>
      </c>
      <c r="S87" s="441">
        <v>5.1366899999999998E-5</v>
      </c>
      <c r="T87" s="441">
        <v>8.0641499999999997E-5</v>
      </c>
      <c r="U87" s="441">
        <v>4.3814299999999998E-5</v>
      </c>
      <c r="V87" s="441">
        <v>5.1869100000000001E-5</v>
      </c>
      <c r="W87" s="441">
        <v>3.9342299999999998E-5</v>
      </c>
      <c r="X87" s="441">
        <v>5.0587799999999997E-5</v>
      </c>
      <c r="Y87" s="441">
        <v>4.2716799999999997E-5</v>
      </c>
      <c r="Z87" s="441">
        <v>1.2741299999999999E-5</v>
      </c>
      <c r="AA87" s="441">
        <v>5.0204499999999997E-5</v>
      </c>
      <c r="AB87" s="441">
        <v>6.9858999999999996E-5</v>
      </c>
      <c r="AC87" s="441">
        <v>5.0510300000000003E-5</v>
      </c>
      <c r="AD87" s="441">
        <v>7.2037600000000003E-5</v>
      </c>
      <c r="AE87" s="441">
        <v>1.1629E-4</v>
      </c>
      <c r="AF87" s="441">
        <v>7.2988E-5</v>
      </c>
      <c r="AG87" s="441">
        <v>9.1687800000000007E-5</v>
      </c>
      <c r="AH87" s="441">
        <v>0</v>
      </c>
      <c r="AI87" s="441">
        <v>2.6359800000000001E-5</v>
      </c>
      <c r="AJ87" s="441">
        <v>6.2922000000000005E-5</v>
      </c>
      <c r="AK87" s="441">
        <v>3.1849800000000001E-5</v>
      </c>
      <c r="AL87" s="441">
        <v>5.4249400000000003E-5</v>
      </c>
      <c r="AM87" s="441">
        <v>5.5344199999999998E-5</v>
      </c>
      <c r="AN87" s="441">
        <v>5.1213700000000001E-5</v>
      </c>
      <c r="AO87" s="441">
        <v>4.6153299999999997E-4</v>
      </c>
      <c r="AP87" s="441">
        <v>6.2909499999999998E-4</v>
      </c>
      <c r="AQ87" s="441">
        <v>1.013093123</v>
      </c>
      <c r="AR87" s="441">
        <v>6.5823700000000005E-5</v>
      </c>
      <c r="AS87" s="441">
        <v>5.6208500000000002E-5</v>
      </c>
      <c r="AT87" s="441">
        <v>7.1644999999999999E-4</v>
      </c>
      <c r="AU87" s="441">
        <v>5.0891699999999999E-5</v>
      </c>
      <c r="AV87" s="441">
        <v>1.80485E-4</v>
      </c>
      <c r="AW87" s="441">
        <v>3.94915E-5</v>
      </c>
      <c r="AX87" s="441">
        <v>1.1069999999999999E-4</v>
      </c>
      <c r="AY87" s="441">
        <v>3.6612800000000002E-4</v>
      </c>
      <c r="AZ87" s="441">
        <v>5.94213E-5</v>
      </c>
      <c r="BA87" s="441">
        <v>9.0741200000000005E-5</v>
      </c>
      <c r="BB87" s="441">
        <v>4.2837399999999997E-4</v>
      </c>
      <c r="BC87" s="441">
        <v>1.8300699999999999E-5</v>
      </c>
      <c r="BD87" s="441">
        <v>2.0179900000000001E-4</v>
      </c>
      <c r="BE87" s="441">
        <v>9.7263100000000001E-5</v>
      </c>
      <c r="BF87" s="441">
        <v>1.31462E-4</v>
      </c>
      <c r="BG87" s="441">
        <v>8.22532E-5</v>
      </c>
      <c r="BH87" s="441">
        <v>1.32953E-4</v>
      </c>
      <c r="BI87" s="441">
        <v>1.0106399999999999E-4</v>
      </c>
      <c r="BJ87" s="441">
        <v>1.14508E-4</v>
      </c>
      <c r="BK87" s="441">
        <v>3.1337600000000003E-5</v>
      </c>
      <c r="BL87" s="441">
        <v>1.4324199999999999E-4</v>
      </c>
      <c r="BM87" s="441">
        <v>1.3021699999999999E-4</v>
      </c>
      <c r="BN87" s="441">
        <v>3.7924999999999998E-4</v>
      </c>
      <c r="BO87" s="441">
        <v>1.16814E-4</v>
      </c>
      <c r="BP87" s="441">
        <v>5.8117700000000001E-5</v>
      </c>
      <c r="BQ87" s="441">
        <v>3.41269E-5</v>
      </c>
      <c r="BR87" s="441">
        <v>2.34727E-5</v>
      </c>
      <c r="BS87" s="441">
        <v>5.12328E-6</v>
      </c>
      <c r="BT87" s="441">
        <v>3.5411799999999999E-5</v>
      </c>
      <c r="BU87" s="441">
        <v>1.4943199999999999E-4</v>
      </c>
      <c r="BV87" s="441">
        <v>8.4606199999999996E-4</v>
      </c>
      <c r="BW87" s="441">
        <v>3.9212099999999997E-5</v>
      </c>
      <c r="BX87" s="441">
        <v>1.23118E-4</v>
      </c>
      <c r="BY87" s="441">
        <v>9.7246999999999999E-5</v>
      </c>
      <c r="BZ87" s="441">
        <v>1.0459999999999999E-4</v>
      </c>
      <c r="CA87" s="441">
        <v>8.9707499999999994E-5</v>
      </c>
      <c r="CB87" s="441">
        <v>4.6330399999999999E-5</v>
      </c>
      <c r="CC87" s="441">
        <v>7.0916900000000005E-5</v>
      </c>
      <c r="CD87" s="441">
        <v>1.5578099999999999E-4</v>
      </c>
      <c r="CE87" s="441">
        <v>1.0059E-4</v>
      </c>
      <c r="CF87" s="441">
        <v>1.42125E-4</v>
      </c>
      <c r="CG87" s="441">
        <v>2.9975800000000001E-4</v>
      </c>
      <c r="CH87" s="441">
        <v>7.3849799999999998E-4</v>
      </c>
      <c r="CI87" s="441">
        <v>3.6752799999999998E-5</v>
      </c>
      <c r="CJ87" s="441">
        <v>1.08189E-4</v>
      </c>
      <c r="CK87" s="441">
        <v>2.4944640000000001E-3</v>
      </c>
      <c r="CL87" s="441">
        <v>1.087707E-3</v>
      </c>
      <c r="CM87" s="441">
        <v>5.5984999999999997E-4</v>
      </c>
      <c r="CN87" s="441">
        <v>4.6500099999999999E-4</v>
      </c>
      <c r="CO87" s="441">
        <v>9.0529800000000002E-5</v>
      </c>
      <c r="CP87" s="441">
        <v>7.5540700000000004E-4</v>
      </c>
      <c r="CQ87" s="441">
        <v>1.1438999999999999E-4</v>
      </c>
      <c r="CR87" s="441">
        <v>3.648437E-3</v>
      </c>
      <c r="CS87" s="441">
        <v>8.7498500000000003E-5</v>
      </c>
      <c r="CT87" s="441">
        <v>8.4458900000000005E-5</v>
      </c>
      <c r="CU87" s="441">
        <v>5.4829700000000001E-5</v>
      </c>
      <c r="CV87" s="441">
        <v>7.6879199999999994E-5</v>
      </c>
      <c r="CW87" s="441">
        <v>9.5862699999999998E-4</v>
      </c>
      <c r="CX87" s="441">
        <v>1.4086400000000001E-4</v>
      </c>
      <c r="CY87" s="441">
        <v>4.4631710000000002E-3</v>
      </c>
      <c r="CZ87" s="441">
        <v>2.28342E-4</v>
      </c>
      <c r="DA87" s="443">
        <v>1.039924622</v>
      </c>
    </row>
    <row r="88" spans="2:105" ht="20.100000000000001" customHeight="1" x14ac:dyDescent="0.4">
      <c r="B88" s="11">
        <v>41</v>
      </c>
      <c r="C88" s="8" t="s">
        <v>892</v>
      </c>
      <c r="D88" s="441">
        <v>1.8560299999999999E-5</v>
      </c>
      <c r="E88" s="441">
        <v>1.15558E-5</v>
      </c>
      <c r="F88" s="441">
        <v>5.71646E-6</v>
      </c>
      <c r="G88" s="441">
        <v>1.1998600000000001E-5</v>
      </c>
      <c r="H88" s="441">
        <v>1.1907400000000001E-5</v>
      </c>
      <c r="I88" s="441">
        <v>4.0520399999999997E-6</v>
      </c>
      <c r="J88" s="441">
        <v>0</v>
      </c>
      <c r="K88" s="441">
        <v>2.55123E-5</v>
      </c>
      <c r="L88" s="441">
        <v>3.9031300000000004E-6</v>
      </c>
      <c r="M88" s="441">
        <v>3.51611E-6</v>
      </c>
      <c r="N88" s="441">
        <v>9.7672099999999993E-6</v>
      </c>
      <c r="O88" s="441">
        <v>4.1809899999999996E-6</v>
      </c>
      <c r="P88" s="441">
        <v>3.2052499999999999E-6</v>
      </c>
      <c r="Q88" s="441">
        <v>3.4281900000000002E-6</v>
      </c>
      <c r="R88" s="441">
        <v>0</v>
      </c>
      <c r="S88" s="441">
        <v>3.30162E-6</v>
      </c>
      <c r="T88" s="441">
        <v>6.5959599999999998E-6</v>
      </c>
      <c r="U88" s="441">
        <v>2.5312800000000001E-6</v>
      </c>
      <c r="V88" s="441">
        <v>4.0414400000000002E-6</v>
      </c>
      <c r="W88" s="441">
        <v>2.0908200000000001E-6</v>
      </c>
      <c r="X88" s="441">
        <v>3.1580999999999999E-6</v>
      </c>
      <c r="Y88" s="441">
        <v>3.3393599999999999E-6</v>
      </c>
      <c r="Z88" s="441">
        <v>1.0858099999999999E-6</v>
      </c>
      <c r="AA88" s="441">
        <v>3.9907900000000001E-6</v>
      </c>
      <c r="AB88" s="441">
        <v>5.8915600000000002E-6</v>
      </c>
      <c r="AC88" s="441">
        <v>2.8263599999999999E-6</v>
      </c>
      <c r="AD88" s="441">
        <v>5.6932599999999999E-6</v>
      </c>
      <c r="AE88" s="441">
        <v>1.05473E-5</v>
      </c>
      <c r="AF88" s="441">
        <v>6.0834899999999996E-6</v>
      </c>
      <c r="AG88" s="441">
        <v>7.7794899999999999E-6</v>
      </c>
      <c r="AH88" s="441">
        <v>0</v>
      </c>
      <c r="AI88" s="441">
        <v>2.5762399999999998E-6</v>
      </c>
      <c r="AJ88" s="441">
        <v>5.3795699999999997E-6</v>
      </c>
      <c r="AK88" s="441">
        <v>1.58249E-6</v>
      </c>
      <c r="AL88" s="441">
        <v>4.3543900000000003E-6</v>
      </c>
      <c r="AM88" s="441">
        <v>4.7765300000000003E-6</v>
      </c>
      <c r="AN88" s="441">
        <v>5.6670899999999996E-6</v>
      </c>
      <c r="AO88" s="441">
        <v>5.0784800000000002E-5</v>
      </c>
      <c r="AP88" s="441">
        <v>7.5072099999999996E-5</v>
      </c>
      <c r="AQ88" s="441">
        <v>2.993435E-3</v>
      </c>
      <c r="AR88" s="441">
        <v>1.0028351600000001</v>
      </c>
      <c r="AS88" s="441">
        <v>1.030885E-3</v>
      </c>
      <c r="AT88" s="441">
        <v>1.318437E-3</v>
      </c>
      <c r="AU88" s="441">
        <v>3.40347E-3</v>
      </c>
      <c r="AV88" s="441">
        <v>4.8060300000000002E-3</v>
      </c>
      <c r="AW88" s="441">
        <v>1.464969E-3</v>
      </c>
      <c r="AX88" s="441">
        <v>2.7617330000000002E-3</v>
      </c>
      <c r="AY88" s="441">
        <v>5.763214E-3</v>
      </c>
      <c r="AZ88" s="441">
        <v>2.6812999999999999E-5</v>
      </c>
      <c r="BA88" s="441">
        <v>1.8835299999999999E-4</v>
      </c>
      <c r="BB88" s="441">
        <v>1.65951E-5</v>
      </c>
      <c r="BC88" s="441">
        <v>3.4740199999999998E-6</v>
      </c>
      <c r="BD88" s="441">
        <v>2.07222E-5</v>
      </c>
      <c r="BE88" s="441">
        <v>7.7762800000000007E-6</v>
      </c>
      <c r="BF88" s="441">
        <v>8.2937300000000003E-6</v>
      </c>
      <c r="BG88" s="441">
        <v>8.6628999999999997E-6</v>
      </c>
      <c r="BH88" s="441">
        <v>1.11275E-5</v>
      </c>
      <c r="BI88" s="441">
        <v>1.0487400000000001E-5</v>
      </c>
      <c r="BJ88" s="441">
        <v>1.1459300000000001E-5</v>
      </c>
      <c r="BK88" s="441">
        <v>2.2888099999999999E-6</v>
      </c>
      <c r="BL88" s="441">
        <v>1.1842600000000001E-5</v>
      </c>
      <c r="BM88" s="441">
        <v>1.08457E-5</v>
      </c>
      <c r="BN88" s="441">
        <v>5.2650700000000002E-6</v>
      </c>
      <c r="BO88" s="441">
        <v>4.4500599999999997E-6</v>
      </c>
      <c r="BP88" s="441">
        <v>3.04911E-6</v>
      </c>
      <c r="BQ88" s="441">
        <v>2.1530800000000001E-6</v>
      </c>
      <c r="BR88" s="441">
        <v>1.56996E-6</v>
      </c>
      <c r="BS88" s="441">
        <v>3.38737E-7</v>
      </c>
      <c r="BT88" s="441">
        <v>2.4132099999999999E-6</v>
      </c>
      <c r="BU88" s="441">
        <v>1.4356500000000001E-5</v>
      </c>
      <c r="BV88" s="441">
        <v>8.4816700000000004E-5</v>
      </c>
      <c r="BW88" s="441">
        <v>1.9172500000000002E-6</v>
      </c>
      <c r="BX88" s="441">
        <v>8.4124499999999994E-6</v>
      </c>
      <c r="BY88" s="441">
        <v>6.72942E-6</v>
      </c>
      <c r="BZ88" s="441">
        <v>4.7222399999999997E-6</v>
      </c>
      <c r="CA88" s="441">
        <v>5.1144599999999996E-6</v>
      </c>
      <c r="CB88" s="441">
        <v>1.9146400000000001E-6</v>
      </c>
      <c r="CC88" s="441">
        <v>4.0341400000000003E-6</v>
      </c>
      <c r="CD88" s="441">
        <v>6.5730499999999997E-6</v>
      </c>
      <c r="CE88" s="441">
        <v>8.6070299999999995E-6</v>
      </c>
      <c r="CF88" s="441">
        <v>6.8955000000000003E-6</v>
      </c>
      <c r="CG88" s="441">
        <v>5.2197299999999997E-6</v>
      </c>
      <c r="CH88" s="441">
        <v>1.08889E-5</v>
      </c>
      <c r="CI88" s="441">
        <v>2.5258399999999999E-6</v>
      </c>
      <c r="CJ88" s="441">
        <v>8.08762E-6</v>
      </c>
      <c r="CK88" s="441">
        <v>9.4153699999999993E-6</v>
      </c>
      <c r="CL88" s="441">
        <v>9.5653499999999998E-6</v>
      </c>
      <c r="CM88" s="441">
        <v>5.2546999999999999E-6</v>
      </c>
      <c r="CN88" s="441">
        <v>3.9799499999999999E-6</v>
      </c>
      <c r="CO88" s="441">
        <v>5.4654000000000002E-6</v>
      </c>
      <c r="CP88" s="441">
        <v>4.5640199999999997E-5</v>
      </c>
      <c r="CQ88" s="441">
        <v>4.6772900000000002E-6</v>
      </c>
      <c r="CR88" s="441">
        <v>3.92366E-4</v>
      </c>
      <c r="CS88" s="441">
        <v>3.4268899999999999E-6</v>
      </c>
      <c r="CT88" s="441">
        <v>5.2793100000000003E-6</v>
      </c>
      <c r="CU88" s="441">
        <v>3.3023999999999999E-6</v>
      </c>
      <c r="CV88" s="441">
        <v>4.9689500000000001E-6</v>
      </c>
      <c r="CW88" s="441">
        <v>8.3124800000000008E-6</v>
      </c>
      <c r="CX88" s="441">
        <v>4.08752E-6</v>
      </c>
      <c r="CY88" s="441">
        <v>1.5401E-5</v>
      </c>
      <c r="CZ88" s="441">
        <v>6.5549700000000004E-6</v>
      </c>
      <c r="DA88" s="443">
        <v>1.0277802810000001</v>
      </c>
    </row>
    <row r="89" spans="2:105" ht="20.100000000000001" customHeight="1" x14ac:dyDescent="0.4">
      <c r="B89" s="11">
        <v>42</v>
      </c>
      <c r="C89" s="8" t="s">
        <v>253</v>
      </c>
      <c r="D89" s="441">
        <v>6.8763299999999999E-5</v>
      </c>
      <c r="E89" s="441">
        <v>4.3288399999999997E-5</v>
      </c>
      <c r="F89" s="441">
        <v>2.2417900000000001E-5</v>
      </c>
      <c r="G89" s="441">
        <v>4.19052E-5</v>
      </c>
      <c r="H89" s="441">
        <v>4.66399E-5</v>
      </c>
      <c r="I89" s="441">
        <v>1.52987E-5</v>
      </c>
      <c r="J89" s="441">
        <v>0</v>
      </c>
      <c r="K89" s="441">
        <v>9.6171399999999999E-5</v>
      </c>
      <c r="L89" s="441">
        <v>1.6423099999999999E-5</v>
      </c>
      <c r="M89" s="441">
        <v>1.45563E-5</v>
      </c>
      <c r="N89" s="441">
        <v>3.6826299999999997E-5</v>
      </c>
      <c r="O89" s="441">
        <v>1.7659499999999999E-5</v>
      </c>
      <c r="P89" s="441">
        <v>1.42081E-5</v>
      </c>
      <c r="Q89" s="441">
        <v>1.3495999999999999E-5</v>
      </c>
      <c r="R89" s="441">
        <v>0</v>
      </c>
      <c r="S89" s="441">
        <v>1.4586100000000001E-5</v>
      </c>
      <c r="T89" s="441">
        <v>2.5920700000000001E-5</v>
      </c>
      <c r="U89" s="441">
        <v>1.1013699999999999E-5</v>
      </c>
      <c r="V89" s="441">
        <v>1.6310199999999998E-5</v>
      </c>
      <c r="W89" s="441">
        <v>9.3182800000000005E-6</v>
      </c>
      <c r="X89" s="441">
        <v>4.0949399999999998E-5</v>
      </c>
      <c r="Y89" s="441">
        <v>1.39699E-5</v>
      </c>
      <c r="Z89" s="441">
        <v>4.1388400000000003E-6</v>
      </c>
      <c r="AA89" s="441">
        <v>1.5508499999999999E-5</v>
      </c>
      <c r="AB89" s="441">
        <v>2.2892699999999999E-5</v>
      </c>
      <c r="AC89" s="441">
        <v>1.25568E-5</v>
      </c>
      <c r="AD89" s="441">
        <v>2.33971E-5</v>
      </c>
      <c r="AE89" s="441">
        <v>4.0508700000000001E-5</v>
      </c>
      <c r="AF89" s="441">
        <v>2.49919E-5</v>
      </c>
      <c r="AG89" s="441">
        <v>3.0888E-5</v>
      </c>
      <c r="AH89" s="441">
        <v>0</v>
      </c>
      <c r="AI89" s="441">
        <v>9.7384199999999995E-6</v>
      </c>
      <c r="AJ89" s="441">
        <v>2.0874899999999999E-5</v>
      </c>
      <c r="AK89" s="441">
        <v>6.8510799999999998E-6</v>
      </c>
      <c r="AL89" s="441">
        <v>3.0889600000000003E-5</v>
      </c>
      <c r="AM89" s="441">
        <v>1.69168E-5</v>
      </c>
      <c r="AN89" s="441">
        <v>2.1458600000000002E-5</v>
      </c>
      <c r="AO89" s="441">
        <v>1.46506E-4</v>
      </c>
      <c r="AP89" s="441">
        <v>3.5008400000000002E-4</v>
      </c>
      <c r="AQ89" s="441">
        <v>1.6340630000000001E-3</v>
      </c>
      <c r="AR89" s="441">
        <v>3.9448859999999999E-3</v>
      </c>
      <c r="AS89" s="441">
        <v>1.006369764</v>
      </c>
      <c r="AT89" s="441">
        <v>1.16789E-3</v>
      </c>
      <c r="AU89" s="441">
        <v>9.6591699999999995E-4</v>
      </c>
      <c r="AV89" s="441">
        <v>3.4477370000000002E-3</v>
      </c>
      <c r="AW89" s="441">
        <v>2.46491E-4</v>
      </c>
      <c r="AX89" s="441">
        <v>4.299443E-3</v>
      </c>
      <c r="AY89" s="441">
        <v>2.5827509999999999E-3</v>
      </c>
      <c r="AZ89" s="441">
        <v>4.9765999999999998E-5</v>
      </c>
      <c r="BA89" s="441">
        <v>2.64536E-4</v>
      </c>
      <c r="BB89" s="441">
        <v>6.0469800000000002E-5</v>
      </c>
      <c r="BC89" s="441">
        <v>9.3933700000000002E-6</v>
      </c>
      <c r="BD89" s="441">
        <v>4.7982000000000002E-5</v>
      </c>
      <c r="BE89" s="441">
        <v>3.0008599999999999E-5</v>
      </c>
      <c r="BF89" s="441">
        <v>3.7120599999999998E-5</v>
      </c>
      <c r="BG89" s="441">
        <v>3.1890800000000003E-5</v>
      </c>
      <c r="BH89" s="441">
        <v>4.04434E-5</v>
      </c>
      <c r="BI89" s="441">
        <v>3.1268800000000001E-5</v>
      </c>
      <c r="BJ89" s="441">
        <v>4.3285899999999998E-5</v>
      </c>
      <c r="BK89" s="441">
        <v>9.4106200000000007E-6</v>
      </c>
      <c r="BL89" s="441">
        <v>4.7088400000000001E-5</v>
      </c>
      <c r="BM89" s="441">
        <v>4.45659E-5</v>
      </c>
      <c r="BN89" s="441">
        <v>2.00179E-5</v>
      </c>
      <c r="BO89" s="441">
        <v>2.1746299999999999E-5</v>
      </c>
      <c r="BP89" s="441">
        <v>1.9882100000000001E-5</v>
      </c>
      <c r="BQ89" s="441">
        <v>1.09825E-5</v>
      </c>
      <c r="BR89" s="441">
        <v>7.8661999999999993E-6</v>
      </c>
      <c r="BS89" s="441">
        <v>1.7589E-6</v>
      </c>
      <c r="BT89" s="441">
        <v>1.1852799999999999E-5</v>
      </c>
      <c r="BU89" s="441">
        <v>5.5513999999999997E-5</v>
      </c>
      <c r="BV89" s="441">
        <v>3.1438599999999999E-4</v>
      </c>
      <c r="BW89" s="441">
        <v>1.1164300000000001E-5</v>
      </c>
      <c r="BX89" s="441">
        <v>3.4179900000000001E-5</v>
      </c>
      <c r="BY89" s="441">
        <v>3.2138699999999998E-5</v>
      </c>
      <c r="BZ89" s="441">
        <v>2.0487099999999999E-5</v>
      </c>
      <c r="CA89" s="441">
        <v>2.3561E-5</v>
      </c>
      <c r="CB89" s="441">
        <v>1.21459E-5</v>
      </c>
      <c r="CC89" s="441">
        <v>3.1638299999999998E-5</v>
      </c>
      <c r="CD89" s="441">
        <v>1.4477500000000001E-4</v>
      </c>
      <c r="CE89" s="441">
        <v>7.0334700000000003E-5</v>
      </c>
      <c r="CF89" s="441">
        <v>6.6141099999999996E-5</v>
      </c>
      <c r="CG89" s="441">
        <v>1.5223299999999999E-4</v>
      </c>
      <c r="CH89" s="441">
        <v>1.11419E-4</v>
      </c>
      <c r="CI89" s="441">
        <v>1.26328E-5</v>
      </c>
      <c r="CJ89" s="441">
        <v>1.3416099999999999E-4</v>
      </c>
      <c r="CK89" s="441">
        <v>1.3818199999999999E-5</v>
      </c>
      <c r="CL89" s="441">
        <v>2.98003E-5</v>
      </c>
      <c r="CM89" s="441">
        <v>2.17777E-5</v>
      </c>
      <c r="CN89" s="441">
        <v>1.7466399999999999E-5</v>
      </c>
      <c r="CO89" s="441">
        <v>2.99502E-5</v>
      </c>
      <c r="CP89" s="441">
        <v>1.6768800000000001E-4</v>
      </c>
      <c r="CQ89" s="441">
        <v>7.1193500000000002E-5</v>
      </c>
      <c r="CR89" s="441">
        <v>1.447449E-3</v>
      </c>
      <c r="CS89" s="441">
        <v>1.6985000000000001E-5</v>
      </c>
      <c r="CT89" s="441">
        <v>2.3595600000000002E-5</v>
      </c>
      <c r="CU89" s="441">
        <v>1.5034100000000001E-5</v>
      </c>
      <c r="CV89" s="441">
        <v>2.50613E-5</v>
      </c>
      <c r="CW89" s="441">
        <v>2.7104E-5</v>
      </c>
      <c r="CX89" s="441">
        <v>2.22723E-5</v>
      </c>
      <c r="CY89" s="441">
        <v>1.140102E-3</v>
      </c>
      <c r="CZ89" s="441">
        <v>4.3028799999999997E-5</v>
      </c>
      <c r="DA89" s="443">
        <v>1.031197441</v>
      </c>
    </row>
    <row r="90" spans="2:105" ht="20.100000000000001" customHeight="1" x14ac:dyDescent="0.4">
      <c r="B90" s="11">
        <v>43</v>
      </c>
      <c r="C90" s="8" t="s">
        <v>893</v>
      </c>
      <c r="D90" s="441">
        <v>2.23976E-4</v>
      </c>
      <c r="E90" s="441">
        <v>1.4223400000000001E-4</v>
      </c>
      <c r="F90" s="441">
        <v>7.5571100000000006E-5</v>
      </c>
      <c r="G90" s="441">
        <v>1.2500099999999999E-4</v>
      </c>
      <c r="H90" s="441">
        <v>1.4460699999999999E-4</v>
      </c>
      <c r="I90" s="441">
        <v>2.4614100000000001E-4</v>
      </c>
      <c r="J90" s="441">
        <v>0</v>
      </c>
      <c r="K90" s="441">
        <v>3.1528099999999999E-4</v>
      </c>
      <c r="L90" s="441">
        <v>4.9238299999999999E-5</v>
      </c>
      <c r="M90" s="441">
        <v>5.8229100000000001E-5</v>
      </c>
      <c r="N90" s="441">
        <v>1.18066E-4</v>
      </c>
      <c r="O90" s="441">
        <v>5.0732000000000001E-5</v>
      </c>
      <c r="P90" s="441">
        <v>3.9066500000000003E-5</v>
      </c>
      <c r="Q90" s="441">
        <v>4.1569200000000002E-5</v>
      </c>
      <c r="R90" s="441">
        <v>0</v>
      </c>
      <c r="S90" s="441">
        <v>4.1261099999999997E-5</v>
      </c>
      <c r="T90" s="441">
        <v>8.3558000000000002E-5</v>
      </c>
      <c r="U90" s="441">
        <v>6.6734499999999996E-5</v>
      </c>
      <c r="V90" s="441">
        <v>5.4673099999999997E-5</v>
      </c>
      <c r="W90" s="441">
        <v>2.76217E-5</v>
      </c>
      <c r="X90" s="441">
        <v>3.8722600000000001E-5</v>
      </c>
      <c r="Y90" s="441">
        <v>4.2114199999999997E-5</v>
      </c>
      <c r="Z90" s="441">
        <v>1.3390800000000001E-5</v>
      </c>
      <c r="AA90" s="441">
        <v>5.4661199999999998E-5</v>
      </c>
      <c r="AB90" s="441">
        <v>7.18016E-5</v>
      </c>
      <c r="AC90" s="441">
        <v>3.4274099999999998E-5</v>
      </c>
      <c r="AD90" s="441">
        <v>7.2580299999999994E-5</v>
      </c>
      <c r="AE90" s="441">
        <v>1.3109299999999999E-4</v>
      </c>
      <c r="AF90" s="441">
        <v>8.2387799999999997E-5</v>
      </c>
      <c r="AG90" s="441">
        <v>1.00955E-4</v>
      </c>
      <c r="AH90" s="441">
        <v>0</v>
      </c>
      <c r="AI90" s="441">
        <v>3.3770699999999998E-5</v>
      </c>
      <c r="AJ90" s="441">
        <v>7.2744999999999996E-5</v>
      </c>
      <c r="AK90" s="441">
        <v>2.0699999999999998E-5</v>
      </c>
      <c r="AL90" s="441">
        <v>6.2124600000000005E-5</v>
      </c>
      <c r="AM90" s="441">
        <v>5.1794099999999995E-4</v>
      </c>
      <c r="AN90" s="441">
        <v>5.23011E-5</v>
      </c>
      <c r="AO90" s="441">
        <v>1.4497679999999999E-3</v>
      </c>
      <c r="AP90" s="441">
        <v>3.3162220000000002E-3</v>
      </c>
      <c r="AQ90" s="441">
        <v>1.9812499999999999E-3</v>
      </c>
      <c r="AR90" s="441">
        <v>6.6873199999999995E-5</v>
      </c>
      <c r="AS90" s="441">
        <v>3.0936700000000001E-4</v>
      </c>
      <c r="AT90" s="441">
        <v>1.023489893</v>
      </c>
      <c r="AU90" s="441">
        <v>5.6141020000000002E-3</v>
      </c>
      <c r="AV90" s="441">
        <v>1.9948520000000001E-3</v>
      </c>
      <c r="AW90" s="441">
        <v>1.89464E-4</v>
      </c>
      <c r="AX90" s="441">
        <v>3.4535450000000001E-3</v>
      </c>
      <c r="AY90" s="441">
        <v>2.3502390000000001E-3</v>
      </c>
      <c r="AZ90" s="441">
        <v>5.5855970000000003E-3</v>
      </c>
      <c r="BA90" s="441">
        <v>1.1434484E-2</v>
      </c>
      <c r="BB90" s="441">
        <v>3.5851049999999999E-3</v>
      </c>
      <c r="BC90" s="441">
        <v>3.00325E-4</v>
      </c>
      <c r="BD90" s="441">
        <v>7.1425000000000001E-5</v>
      </c>
      <c r="BE90" s="441">
        <v>9.4047099999999996E-5</v>
      </c>
      <c r="BF90" s="441">
        <v>5.4623400000000004E-4</v>
      </c>
      <c r="BG90" s="441">
        <v>9.0165299999999998E-4</v>
      </c>
      <c r="BH90" s="441">
        <v>6.3318999999999995E-4</v>
      </c>
      <c r="BI90" s="441">
        <v>1.178115E-3</v>
      </c>
      <c r="BJ90" s="441">
        <v>1.4835E-4</v>
      </c>
      <c r="BK90" s="441">
        <v>4.7508700000000001E-5</v>
      </c>
      <c r="BL90" s="441">
        <v>1.68376E-4</v>
      </c>
      <c r="BM90" s="441">
        <v>1.32979E-4</v>
      </c>
      <c r="BN90" s="441">
        <v>5.37816E-5</v>
      </c>
      <c r="BO90" s="441">
        <v>5.4059199999999999E-5</v>
      </c>
      <c r="BP90" s="441">
        <v>3.8054399999999999E-5</v>
      </c>
      <c r="BQ90" s="441">
        <v>2.88483E-5</v>
      </c>
      <c r="BR90" s="441">
        <v>2.7540699999999999E-5</v>
      </c>
      <c r="BS90" s="441">
        <v>1.21437E-5</v>
      </c>
      <c r="BT90" s="441">
        <v>5.4081900000000001E-5</v>
      </c>
      <c r="BU90" s="441">
        <v>1.7317E-4</v>
      </c>
      <c r="BV90" s="441">
        <v>1.0300369999999999E-3</v>
      </c>
      <c r="BW90" s="441">
        <v>3.57896E-5</v>
      </c>
      <c r="BX90" s="441">
        <v>1.06325E-4</v>
      </c>
      <c r="BY90" s="441">
        <v>8.3778500000000004E-5</v>
      </c>
      <c r="BZ90" s="441">
        <v>6.5070100000000006E-5</v>
      </c>
      <c r="CA90" s="441">
        <v>6.9906699999999999E-5</v>
      </c>
      <c r="CB90" s="441">
        <v>2.35872E-5</v>
      </c>
      <c r="CC90" s="441">
        <v>5.2548099999999999E-5</v>
      </c>
      <c r="CD90" s="441">
        <v>7.8688299999999997E-5</v>
      </c>
      <c r="CE90" s="441">
        <v>1.02953E-4</v>
      </c>
      <c r="CF90" s="441">
        <v>8.6476499999999998E-5</v>
      </c>
      <c r="CG90" s="441">
        <v>5.0921899999999998E-5</v>
      </c>
      <c r="CH90" s="441">
        <v>9.3277999999999997E-5</v>
      </c>
      <c r="CI90" s="441">
        <v>3.3495099999999997E-5</v>
      </c>
      <c r="CJ90" s="441">
        <v>8.6744799999999997E-5</v>
      </c>
      <c r="CK90" s="441">
        <v>3.0944800000000002E-5</v>
      </c>
      <c r="CL90" s="441">
        <v>8.1638500000000001E-5</v>
      </c>
      <c r="CM90" s="441">
        <v>4.90408E-5</v>
      </c>
      <c r="CN90" s="441">
        <v>3.5636100000000003E-5</v>
      </c>
      <c r="CO90" s="441">
        <v>6.6484700000000004E-5</v>
      </c>
      <c r="CP90" s="441">
        <v>5.3888899999999997E-4</v>
      </c>
      <c r="CQ90" s="441">
        <v>5.4707299999999997E-5</v>
      </c>
      <c r="CR90" s="441">
        <v>4.7217630000000003E-3</v>
      </c>
      <c r="CS90" s="441">
        <v>3.93308E-5</v>
      </c>
      <c r="CT90" s="441">
        <v>6.5425200000000005E-5</v>
      </c>
      <c r="CU90" s="441">
        <v>4.1177599999999997E-5</v>
      </c>
      <c r="CV90" s="441">
        <v>6.1619300000000001E-5</v>
      </c>
      <c r="CW90" s="441">
        <v>7.0654999999999994E-5</v>
      </c>
      <c r="CX90" s="441">
        <v>5.51104E-5</v>
      </c>
      <c r="CY90" s="441">
        <v>2.2149100000000001E-5</v>
      </c>
      <c r="CZ90" s="441">
        <v>8.2982300000000007E-5</v>
      </c>
      <c r="DA90" s="443">
        <v>1.0808069229999999</v>
      </c>
    </row>
    <row r="91" spans="2:105" ht="20.100000000000001" customHeight="1" x14ac:dyDescent="0.4">
      <c r="B91" s="11">
        <v>44</v>
      </c>
      <c r="C91" s="8" t="s">
        <v>894</v>
      </c>
      <c r="D91" s="441">
        <v>4.0061500000000003E-5</v>
      </c>
      <c r="E91" s="441">
        <v>2.5035500000000001E-5</v>
      </c>
      <c r="F91" s="441">
        <v>1.24511E-5</v>
      </c>
      <c r="G91" s="441">
        <v>2.2271799999999999E-5</v>
      </c>
      <c r="H91" s="441">
        <v>2.6013800000000002E-5</v>
      </c>
      <c r="I91" s="441">
        <v>7.9324200000000002E-6</v>
      </c>
      <c r="J91" s="441">
        <v>0</v>
      </c>
      <c r="K91" s="441">
        <v>5.5745300000000003E-5</v>
      </c>
      <c r="L91" s="441">
        <v>8.6884199999999994E-6</v>
      </c>
      <c r="M91" s="441">
        <v>7.7856799999999993E-6</v>
      </c>
      <c r="N91" s="441">
        <v>2.1438300000000001E-5</v>
      </c>
      <c r="O91" s="441">
        <v>9.2891500000000007E-6</v>
      </c>
      <c r="P91" s="441">
        <v>7.3329100000000004E-6</v>
      </c>
      <c r="Q91" s="441">
        <v>7.7441700000000008E-6</v>
      </c>
      <c r="R91" s="441">
        <v>0</v>
      </c>
      <c r="S91" s="441">
        <v>7.4132399999999999E-6</v>
      </c>
      <c r="T91" s="441">
        <v>1.4575E-5</v>
      </c>
      <c r="U91" s="441">
        <v>5.1803600000000002E-6</v>
      </c>
      <c r="V91" s="441">
        <v>8.8571899999999998E-6</v>
      </c>
      <c r="W91" s="441">
        <v>4.6739299999999998E-6</v>
      </c>
      <c r="X91" s="441">
        <v>7.0206600000000001E-6</v>
      </c>
      <c r="Y91" s="441">
        <v>7.4766300000000001E-6</v>
      </c>
      <c r="Z91" s="441">
        <v>2.3849600000000002E-6</v>
      </c>
      <c r="AA91" s="441">
        <v>8.5331100000000004E-6</v>
      </c>
      <c r="AB91" s="441">
        <v>1.2998400000000001E-5</v>
      </c>
      <c r="AC91" s="441">
        <v>6.2882600000000002E-6</v>
      </c>
      <c r="AD91" s="441">
        <v>1.25285E-5</v>
      </c>
      <c r="AE91" s="441">
        <v>2.3324900000000001E-5</v>
      </c>
      <c r="AF91" s="441">
        <v>1.3043900000000001E-5</v>
      </c>
      <c r="AG91" s="441">
        <v>1.70076E-5</v>
      </c>
      <c r="AH91" s="441">
        <v>0</v>
      </c>
      <c r="AI91" s="441">
        <v>5.63548E-6</v>
      </c>
      <c r="AJ91" s="441">
        <v>1.1780899999999999E-5</v>
      </c>
      <c r="AK91" s="441">
        <v>3.48492E-6</v>
      </c>
      <c r="AL91" s="441">
        <v>9.5795500000000005E-6</v>
      </c>
      <c r="AM91" s="441">
        <v>9.14343E-6</v>
      </c>
      <c r="AN91" s="441">
        <v>8.9734299999999999E-6</v>
      </c>
      <c r="AO91" s="441">
        <v>7.9044300000000005E-6</v>
      </c>
      <c r="AP91" s="441">
        <v>8.8676400000000007E-6</v>
      </c>
      <c r="AQ91" s="441">
        <v>5.6492299999999996E-6</v>
      </c>
      <c r="AR91" s="441">
        <v>1.0582E-5</v>
      </c>
      <c r="AS91" s="441">
        <v>1.0021600000000001E-5</v>
      </c>
      <c r="AT91" s="441">
        <v>7.8351000000000006E-6</v>
      </c>
      <c r="AU91" s="441">
        <v>1.008125189</v>
      </c>
      <c r="AV91" s="441">
        <v>8.1970999999999998E-6</v>
      </c>
      <c r="AW91" s="441">
        <v>5.24487E-6</v>
      </c>
      <c r="AX91" s="441">
        <v>4.7965800000000002E-6</v>
      </c>
      <c r="AY91" s="441">
        <v>5.9268499999999998E-6</v>
      </c>
      <c r="AZ91" s="441">
        <v>3.78771E-6</v>
      </c>
      <c r="BA91" s="441">
        <v>5.5733499999999998E-6</v>
      </c>
      <c r="BB91" s="441">
        <v>3.9332400000000003E-5</v>
      </c>
      <c r="BC91" s="441">
        <v>4.0493200000000001E-5</v>
      </c>
      <c r="BD91" s="441">
        <v>1.2507000000000001E-5</v>
      </c>
      <c r="BE91" s="441">
        <v>1.8525400000000001E-5</v>
      </c>
      <c r="BF91" s="441">
        <v>4.6443999999999999E-4</v>
      </c>
      <c r="BG91" s="441">
        <v>1.4637099999999999E-5</v>
      </c>
      <c r="BH91" s="441">
        <v>2.0622300000000001E-5</v>
      </c>
      <c r="BI91" s="441">
        <v>1.7031799999999998E-5</v>
      </c>
      <c r="BJ91" s="441">
        <v>2.5041900000000002E-5</v>
      </c>
      <c r="BK91" s="441">
        <v>5.1502100000000001E-6</v>
      </c>
      <c r="BL91" s="441">
        <v>2.57707E-5</v>
      </c>
      <c r="BM91" s="441">
        <v>2.39208E-5</v>
      </c>
      <c r="BN91" s="441">
        <v>9.6484999999999992E-6</v>
      </c>
      <c r="BO91" s="441">
        <v>9.8139400000000004E-6</v>
      </c>
      <c r="BP91" s="441">
        <v>7.2463999999999998E-6</v>
      </c>
      <c r="BQ91" s="441">
        <v>5.0679399999999996E-6</v>
      </c>
      <c r="BR91" s="441">
        <v>3.65263E-6</v>
      </c>
      <c r="BS91" s="441">
        <v>7.3697199999999996E-7</v>
      </c>
      <c r="BT91" s="441">
        <v>5.6349299999999996E-6</v>
      </c>
      <c r="BU91" s="441">
        <v>3.5660100000000001E-5</v>
      </c>
      <c r="BV91" s="441">
        <v>1.8521299999999999E-4</v>
      </c>
      <c r="BW91" s="441">
        <v>4.3360700000000003E-6</v>
      </c>
      <c r="BX91" s="441">
        <v>2.0358300000000001E-5</v>
      </c>
      <c r="BY91" s="441">
        <v>1.49295E-5</v>
      </c>
      <c r="BZ91" s="441">
        <v>1.0429E-5</v>
      </c>
      <c r="CA91" s="441">
        <v>1.42413E-5</v>
      </c>
      <c r="CB91" s="441">
        <v>4.5893600000000002E-6</v>
      </c>
      <c r="CC91" s="441">
        <v>9.7575999999999995E-6</v>
      </c>
      <c r="CD91" s="441">
        <v>2.5064900000000001E-5</v>
      </c>
      <c r="CE91" s="441">
        <v>1.9655400000000002E-5</v>
      </c>
      <c r="CF91" s="441">
        <v>1.81637E-5</v>
      </c>
      <c r="CG91" s="441">
        <v>7.5384700000000003E-5</v>
      </c>
      <c r="CH91" s="441">
        <v>7.8457599999999999E-5</v>
      </c>
      <c r="CI91" s="441">
        <v>5.5079700000000001E-6</v>
      </c>
      <c r="CJ91" s="441">
        <v>1.6019899999999999E-5</v>
      </c>
      <c r="CK91" s="441">
        <v>4.7221500000000002E-6</v>
      </c>
      <c r="CL91" s="441">
        <v>1.47033E-5</v>
      </c>
      <c r="CM91" s="441">
        <v>8.8656899999999998E-6</v>
      </c>
      <c r="CN91" s="441">
        <v>6.2766299999999997E-6</v>
      </c>
      <c r="CO91" s="441">
        <v>1.3073399999999999E-5</v>
      </c>
      <c r="CP91" s="441">
        <v>1.08465E-4</v>
      </c>
      <c r="CQ91" s="441">
        <v>2.1236000000000001E-5</v>
      </c>
      <c r="CR91" s="441">
        <v>8.5133699999999997E-4</v>
      </c>
      <c r="CS91" s="441">
        <v>1.02521E-5</v>
      </c>
      <c r="CT91" s="441">
        <v>1.1875999999999999E-5</v>
      </c>
      <c r="CU91" s="441">
        <v>7.4231799999999998E-6</v>
      </c>
      <c r="CV91" s="441">
        <v>1.1270299999999999E-5</v>
      </c>
      <c r="CW91" s="441">
        <v>4.5098700000000002E-5</v>
      </c>
      <c r="CX91" s="441">
        <v>1.09692E-5</v>
      </c>
      <c r="CY91" s="441">
        <v>2.4788599999999998E-6</v>
      </c>
      <c r="CZ91" s="441">
        <v>2.7724300000000002E-5</v>
      </c>
      <c r="DA91" s="443">
        <v>1.0111040840000001</v>
      </c>
    </row>
    <row r="92" spans="2:105" ht="20.100000000000001" customHeight="1" x14ac:dyDescent="0.4">
      <c r="B92" s="11">
        <v>45</v>
      </c>
      <c r="C92" s="8" t="s">
        <v>895</v>
      </c>
      <c r="D92" s="441">
        <v>4.2164399999999999E-5</v>
      </c>
      <c r="E92" s="441">
        <v>2.6395400000000001E-5</v>
      </c>
      <c r="F92" s="441">
        <v>1.3272700000000001E-5</v>
      </c>
      <c r="G92" s="441">
        <v>2.4464000000000002E-5</v>
      </c>
      <c r="H92" s="441">
        <v>2.7228699999999999E-5</v>
      </c>
      <c r="I92" s="441">
        <v>2.15906E-5</v>
      </c>
      <c r="J92" s="441">
        <v>0</v>
      </c>
      <c r="K92" s="441">
        <v>5.9571000000000003E-5</v>
      </c>
      <c r="L92" s="441">
        <v>9.6654099999999997E-6</v>
      </c>
      <c r="M92" s="441">
        <v>9.7514199999999992E-6</v>
      </c>
      <c r="N92" s="441">
        <v>2.36722E-5</v>
      </c>
      <c r="O92" s="441">
        <v>9.9846900000000005E-6</v>
      </c>
      <c r="P92" s="441">
        <v>7.7505499999999998E-6</v>
      </c>
      <c r="Q92" s="441">
        <v>9.2928899999999997E-6</v>
      </c>
      <c r="R92" s="441">
        <v>0</v>
      </c>
      <c r="S92" s="441">
        <v>8.2827400000000006E-6</v>
      </c>
      <c r="T92" s="441">
        <v>1.58025E-5</v>
      </c>
      <c r="U92" s="441">
        <v>6.0639700000000003E-6</v>
      </c>
      <c r="V92" s="441">
        <v>9.5277599999999994E-6</v>
      </c>
      <c r="W92" s="441">
        <v>5.1235000000000002E-6</v>
      </c>
      <c r="X92" s="441">
        <v>7.6954400000000003E-6</v>
      </c>
      <c r="Y92" s="441">
        <v>8.0097200000000003E-6</v>
      </c>
      <c r="Z92" s="441">
        <v>2.5393E-6</v>
      </c>
      <c r="AA92" s="441">
        <v>1.0594900000000001E-5</v>
      </c>
      <c r="AB92" s="441">
        <v>1.38741E-5</v>
      </c>
      <c r="AC92" s="441">
        <v>7.0405200000000003E-6</v>
      </c>
      <c r="AD92" s="441">
        <v>1.4817000000000001E-5</v>
      </c>
      <c r="AE92" s="441">
        <v>2.5418800000000001E-5</v>
      </c>
      <c r="AF92" s="441">
        <v>1.57251E-5</v>
      </c>
      <c r="AG92" s="441">
        <v>1.95913E-5</v>
      </c>
      <c r="AH92" s="441">
        <v>0</v>
      </c>
      <c r="AI92" s="441">
        <v>5.9913700000000004E-6</v>
      </c>
      <c r="AJ92" s="441">
        <v>1.4089E-5</v>
      </c>
      <c r="AK92" s="441">
        <v>4.1506999999999999E-6</v>
      </c>
      <c r="AL92" s="441">
        <v>1.0567000000000001E-5</v>
      </c>
      <c r="AM92" s="441">
        <v>1.09284E-5</v>
      </c>
      <c r="AN92" s="441">
        <v>1.01072E-5</v>
      </c>
      <c r="AO92" s="441">
        <v>2.6908500000000002E-4</v>
      </c>
      <c r="AP92" s="441">
        <v>8.2927000000000001E-4</v>
      </c>
      <c r="AQ92" s="441">
        <v>1.9048190000000001E-3</v>
      </c>
      <c r="AR92" s="441">
        <v>2.07271E-5</v>
      </c>
      <c r="AS92" s="441">
        <v>1.22695E-5</v>
      </c>
      <c r="AT92" s="441">
        <v>2.2094900000000002E-3</v>
      </c>
      <c r="AU92" s="441">
        <v>2.0972199999999999E-5</v>
      </c>
      <c r="AV92" s="441">
        <v>1.008330247</v>
      </c>
      <c r="AW92" s="441">
        <v>6.4587300000000001E-6</v>
      </c>
      <c r="AX92" s="441">
        <v>7.7137400000000005E-5</v>
      </c>
      <c r="AY92" s="441">
        <v>7.6725100000000002E-5</v>
      </c>
      <c r="AZ92" s="441">
        <v>2.2353000000000001E-5</v>
      </c>
      <c r="BA92" s="441">
        <v>3.1315100000000001E-5</v>
      </c>
      <c r="BB92" s="441">
        <v>1.7032900000000001E-3</v>
      </c>
      <c r="BC92" s="441">
        <v>2.3266799999999999E-5</v>
      </c>
      <c r="BD92" s="441">
        <v>1.13771E-5</v>
      </c>
      <c r="BE92" s="441">
        <v>1.8391999999999999E-5</v>
      </c>
      <c r="BF92" s="441">
        <v>5.3123600000000001E-5</v>
      </c>
      <c r="BG92" s="441">
        <v>3.1118699999999997E-5</v>
      </c>
      <c r="BH92" s="441">
        <v>2.0255699999999999E-4</v>
      </c>
      <c r="BI92" s="441">
        <v>2.3462900000000001E-4</v>
      </c>
      <c r="BJ92" s="441">
        <v>2.6743100000000002E-5</v>
      </c>
      <c r="BK92" s="441">
        <v>6.00627E-6</v>
      </c>
      <c r="BL92" s="441">
        <v>2.9512499999999999E-5</v>
      </c>
      <c r="BM92" s="441">
        <v>2.6180799999999998E-5</v>
      </c>
      <c r="BN92" s="441">
        <v>1.15809E-5</v>
      </c>
      <c r="BO92" s="441">
        <v>1.1605400000000001E-5</v>
      </c>
      <c r="BP92" s="441">
        <v>8.5268400000000005E-6</v>
      </c>
      <c r="BQ92" s="441">
        <v>6.6931499999999996E-6</v>
      </c>
      <c r="BR92" s="441">
        <v>4.5821499999999998E-6</v>
      </c>
      <c r="BS92" s="441">
        <v>1.01441E-6</v>
      </c>
      <c r="BT92" s="441">
        <v>1.0750299999999999E-5</v>
      </c>
      <c r="BU92" s="441">
        <v>3.3427899999999999E-5</v>
      </c>
      <c r="BV92" s="441">
        <v>1.91394E-4</v>
      </c>
      <c r="BW92" s="441">
        <v>1.0744000000000001E-5</v>
      </c>
      <c r="BX92" s="441">
        <v>2.0354299999999999E-5</v>
      </c>
      <c r="BY92" s="441">
        <v>1.5988E-5</v>
      </c>
      <c r="BZ92" s="441">
        <v>1.2812200000000001E-5</v>
      </c>
      <c r="CA92" s="441">
        <v>1.42333E-5</v>
      </c>
      <c r="CB92" s="441">
        <v>4.5468999999999996E-6</v>
      </c>
      <c r="CC92" s="441">
        <v>1.11864E-5</v>
      </c>
      <c r="CD92" s="441">
        <v>1.6197200000000001E-5</v>
      </c>
      <c r="CE92" s="441">
        <v>2.4275799999999999E-5</v>
      </c>
      <c r="CF92" s="441">
        <v>1.8414E-5</v>
      </c>
      <c r="CG92" s="441">
        <v>1.0551699999999999E-5</v>
      </c>
      <c r="CH92" s="441">
        <v>3.4183199999999998E-4</v>
      </c>
      <c r="CI92" s="441">
        <v>6.7370500000000002E-6</v>
      </c>
      <c r="CJ92" s="441">
        <v>1.7929000000000001E-5</v>
      </c>
      <c r="CK92" s="441">
        <v>2.8691400000000001E-5</v>
      </c>
      <c r="CL92" s="441">
        <v>1.8544499999999998E-5</v>
      </c>
      <c r="CM92" s="441">
        <v>1.1103399999999999E-5</v>
      </c>
      <c r="CN92" s="441">
        <v>7.6903899999999994E-6</v>
      </c>
      <c r="CO92" s="441">
        <v>1.3781800000000001E-5</v>
      </c>
      <c r="CP92" s="441">
        <v>1.02635E-4</v>
      </c>
      <c r="CQ92" s="441">
        <v>1.17612E-5</v>
      </c>
      <c r="CR92" s="441">
        <v>8.8372400000000001E-4</v>
      </c>
      <c r="CS92" s="441">
        <v>2.6152400000000001E-5</v>
      </c>
      <c r="CT92" s="441">
        <v>1.2462E-5</v>
      </c>
      <c r="CU92" s="441">
        <v>7.9864099999999993E-6</v>
      </c>
      <c r="CV92" s="441">
        <v>1.22001E-5</v>
      </c>
      <c r="CW92" s="441">
        <v>1.4575E-5</v>
      </c>
      <c r="CX92" s="441">
        <v>9.7620999999999993E-6</v>
      </c>
      <c r="CY92" s="441">
        <v>1.09963E-5</v>
      </c>
      <c r="CZ92" s="441">
        <v>9.3066599999999994E-5</v>
      </c>
      <c r="DA92" s="443">
        <v>1.0187583200000001</v>
      </c>
    </row>
    <row r="93" spans="2:105" ht="20.100000000000001" customHeight="1" x14ac:dyDescent="0.4">
      <c r="B93" s="11">
        <v>46</v>
      </c>
      <c r="C93" s="8" t="s">
        <v>896</v>
      </c>
      <c r="D93" s="441">
        <v>6.4766700000000005E-5</v>
      </c>
      <c r="E93" s="441">
        <v>4.4592300000000003E-5</v>
      </c>
      <c r="F93" s="441">
        <v>3.4062E-5</v>
      </c>
      <c r="G93" s="441">
        <v>3.7369100000000001E-5</v>
      </c>
      <c r="H93" s="441">
        <v>4.1405200000000001E-5</v>
      </c>
      <c r="I93" s="441">
        <v>1.96014E-4</v>
      </c>
      <c r="J93" s="441">
        <v>0</v>
      </c>
      <c r="K93" s="441">
        <v>9.7320700000000005E-5</v>
      </c>
      <c r="L93" s="441">
        <v>2.1566E-5</v>
      </c>
      <c r="M93" s="441">
        <v>3.0817500000000001E-5</v>
      </c>
      <c r="N93" s="441">
        <v>3.9276800000000003E-5</v>
      </c>
      <c r="O93" s="441">
        <v>1.88387E-5</v>
      </c>
      <c r="P93" s="441">
        <v>1.4851100000000001E-5</v>
      </c>
      <c r="Q93" s="441">
        <v>1.9104299999999999E-5</v>
      </c>
      <c r="R93" s="441">
        <v>0</v>
      </c>
      <c r="S93" s="441">
        <v>1.6574699999999999E-5</v>
      </c>
      <c r="T93" s="441">
        <v>2.6475800000000002E-5</v>
      </c>
      <c r="U93" s="441">
        <v>1.3162499999999999E-4</v>
      </c>
      <c r="V93" s="441">
        <v>2.0817699999999999E-5</v>
      </c>
      <c r="W93" s="441">
        <v>1.2563E-5</v>
      </c>
      <c r="X93" s="441">
        <v>1.7652999999999999E-5</v>
      </c>
      <c r="Y93" s="441">
        <v>1.52269E-5</v>
      </c>
      <c r="Z93" s="441">
        <v>4.2510599999999996E-6</v>
      </c>
      <c r="AA93" s="441">
        <v>2.33491E-5</v>
      </c>
      <c r="AB93" s="441">
        <v>2.3032900000000001E-5</v>
      </c>
      <c r="AC93" s="441">
        <v>1.41352E-5</v>
      </c>
      <c r="AD93" s="441">
        <v>2.5743599999999999E-5</v>
      </c>
      <c r="AE93" s="441">
        <v>4.3099000000000002E-5</v>
      </c>
      <c r="AF93" s="441">
        <v>2.6161700000000001E-5</v>
      </c>
      <c r="AG93" s="441">
        <v>5.7855900000000003E-5</v>
      </c>
      <c r="AH93" s="441">
        <v>0</v>
      </c>
      <c r="AI93" s="441">
        <v>1.12953E-5</v>
      </c>
      <c r="AJ93" s="441">
        <v>2.64227E-5</v>
      </c>
      <c r="AK93" s="441">
        <v>9.54409E-6</v>
      </c>
      <c r="AL93" s="441">
        <v>2.8576299999999999E-5</v>
      </c>
      <c r="AM93" s="441">
        <v>2.13437E-5</v>
      </c>
      <c r="AN93" s="441">
        <v>7.1485700000000006E-5</v>
      </c>
      <c r="AO93" s="441">
        <v>1.9431200000000001E-4</v>
      </c>
      <c r="AP93" s="441">
        <v>4.1548399999999998E-4</v>
      </c>
      <c r="AQ93" s="441">
        <v>5.1579800000000004E-4</v>
      </c>
      <c r="AR93" s="441">
        <v>5.2545980000000001E-3</v>
      </c>
      <c r="AS93" s="441">
        <v>2.2939309999999999E-3</v>
      </c>
      <c r="AT93" s="441">
        <v>1.6729729999999999E-3</v>
      </c>
      <c r="AU93" s="441">
        <v>1.3283220000000001E-3</v>
      </c>
      <c r="AV93" s="441">
        <v>8.44329E-4</v>
      </c>
      <c r="AW93" s="441">
        <v>1.0117192850000001</v>
      </c>
      <c r="AX93" s="441">
        <v>1.2615199999999999E-3</v>
      </c>
      <c r="AY93" s="441">
        <v>4.3532199999999998E-4</v>
      </c>
      <c r="AZ93" s="441">
        <v>3.0236640000000001E-3</v>
      </c>
      <c r="BA93" s="441">
        <v>4.2089699999999999E-4</v>
      </c>
      <c r="BB93" s="441">
        <v>2.37715E-4</v>
      </c>
      <c r="BC93" s="441">
        <v>2.5758299999999998E-4</v>
      </c>
      <c r="BD93" s="441">
        <v>3.6849099999999998E-4</v>
      </c>
      <c r="BE93" s="441">
        <v>2.9872000000000001E-5</v>
      </c>
      <c r="BF93" s="441">
        <v>8.6640800000000004E-4</v>
      </c>
      <c r="BG93" s="441">
        <v>7.1217600000000002E-4</v>
      </c>
      <c r="BH93" s="441">
        <v>2.5721000000000001E-4</v>
      </c>
      <c r="BI93" s="441">
        <v>3.7801600000000001E-4</v>
      </c>
      <c r="BJ93" s="441">
        <v>4.7202400000000001E-5</v>
      </c>
      <c r="BK93" s="441">
        <v>2.6957700000000001E-5</v>
      </c>
      <c r="BL93" s="441">
        <v>9.6337999999999998E-5</v>
      </c>
      <c r="BM93" s="441">
        <v>4.26963E-5</v>
      </c>
      <c r="BN93" s="441">
        <v>6.7702999999999999E-5</v>
      </c>
      <c r="BO93" s="441">
        <v>5.4644300000000001E-5</v>
      </c>
      <c r="BP93" s="441">
        <v>1.7131099999999999E-5</v>
      </c>
      <c r="BQ93" s="441">
        <v>2.3643200000000001E-5</v>
      </c>
      <c r="BR93" s="441">
        <v>1.94506E-5</v>
      </c>
      <c r="BS93" s="441">
        <v>8.5506799999999996E-6</v>
      </c>
      <c r="BT93" s="441">
        <v>8.2021900000000002E-5</v>
      </c>
      <c r="BU93" s="441">
        <v>5.3984099999999997E-5</v>
      </c>
      <c r="BV93" s="441">
        <v>3.0855100000000001E-4</v>
      </c>
      <c r="BW93" s="441">
        <v>4.4539799999999997E-5</v>
      </c>
      <c r="BX93" s="441">
        <v>5.99682E-5</v>
      </c>
      <c r="BY93" s="441">
        <v>2.9169399999999999E-5</v>
      </c>
      <c r="BZ93" s="441">
        <v>2.9205199999999999E-5</v>
      </c>
      <c r="CA93" s="441">
        <v>9.8510699999999999E-5</v>
      </c>
      <c r="CB93" s="441">
        <v>9.4099199999999992E-6</v>
      </c>
      <c r="CC93" s="441">
        <v>2.2894000000000001E-5</v>
      </c>
      <c r="CD93" s="441">
        <v>1.71674E-4</v>
      </c>
      <c r="CE93" s="441">
        <v>3.9182900000000001E-5</v>
      </c>
      <c r="CF93" s="441">
        <v>6.1777899999999997E-5</v>
      </c>
      <c r="CG93" s="441">
        <v>1.2957299999999999E-4</v>
      </c>
      <c r="CH93" s="441">
        <v>1.11167E-4</v>
      </c>
      <c r="CI93" s="441">
        <v>1.19295E-4</v>
      </c>
      <c r="CJ93" s="441">
        <v>1.10258E-4</v>
      </c>
      <c r="CK93" s="441">
        <v>1.95467E-5</v>
      </c>
      <c r="CL93" s="441">
        <v>7.0653499999999997E-5</v>
      </c>
      <c r="CM93" s="441">
        <v>2.0542000000000001E-5</v>
      </c>
      <c r="CN93" s="441">
        <v>1.51668E-5</v>
      </c>
      <c r="CO93" s="441">
        <v>2.5392600000000001E-5</v>
      </c>
      <c r="CP93" s="441">
        <v>1.49369E-4</v>
      </c>
      <c r="CQ93" s="441">
        <v>7.5594300000000002E-5</v>
      </c>
      <c r="CR93" s="441">
        <v>1.2216029999999999E-3</v>
      </c>
      <c r="CS93" s="441">
        <v>3.1423800000000002E-5</v>
      </c>
      <c r="CT93" s="441">
        <v>4.532E-5</v>
      </c>
      <c r="CU93" s="441">
        <v>2.6644000000000001E-5</v>
      </c>
      <c r="CV93" s="441">
        <v>2.8503399999999999E-5</v>
      </c>
      <c r="CW93" s="441">
        <v>1.13829E-4</v>
      </c>
      <c r="CX93" s="441">
        <v>3.9673199999999998E-5</v>
      </c>
      <c r="CY93" s="441">
        <v>1.54502E-5</v>
      </c>
      <c r="CZ93" s="441">
        <v>2.42871E-4</v>
      </c>
      <c r="DA93" s="443">
        <v>1.0378022060000001</v>
      </c>
    </row>
    <row r="94" spans="2:105" ht="20.100000000000001" customHeight="1" x14ac:dyDescent="0.4">
      <c r="B94" s="11">
        <v>47</v>
      </c>
      <c r="C94" s="8" t="s">
        <v>897</v>
      </c>
      <c r="D94" s="441">
        <v>8.7526600000000002E-7</v>
      </c>
      <c r="E94" s="441">
        <v>6.5795200000000004E-7</v>
      </c>
      <c r="F94" s="441">
        <v>5.4646700000000002E-7</v>
      </c>
      <c r="G94" s="441">
        <v>1.07318E-6</v>
      </c>
      <c r="H94" s="441">
        <v>1.8079099999999999E-6</v>
      </c>
      <c r="I94" s="441">
        <v>1.22604E-6</v>
      </c>
      <c r="J94" s="441">
        <v>0</v>
      </c>
      <c r="K94" s="441">
        <v>1.2857700000000001E-6</v>
      </c>
      <c r="L94" s="441">
        <v>7.2448900000000002E-7</v>
      </c>
      <c r="M94" s="441">
        <v>6.9848000000000004E-7</v>
      </c>
      <c r="N94" s="441">
        <v>6.6245100000000003E-7</v>
      </c>
      <c r="O94" s="441">
        <v>6.8351899999999999E-7</v>
      </c>
      <c r="P94" s="441">
        <v>8.0169999999999999E-7</v>
      </c>
      <c r="Q94" s="441">
        <v>5.3535600000000005E-7</v>
      </c>
      <c r="R94" s="441">
        <v>0</v>
      </c>
      <c r="S94" s="441">
        <v>5.3815399999999999E-7</v>
      </c>
      <c r="T94" s="441">
        <v>5.9554100000000003E-7</v>
      </c>
      <c r="U94" s="441">
        <v>4.6975199999999998E-7</v>
      </c>
      <c r="V94" s="441">
        <v>4.1528100000000002E-7</v>
      </c>
      <c r="W94" s="441">
        <v>3.9390800000000001E-7</v>
      </c>
      <c r="X94" s="441">
        <v>4.7913799999999999E-7</v>
      </c>
      <c r="Y94" s="441">
        <v>6.0783500000000004E-7</v>
      </c>
      <c r="Z94" s="441">
        <v>1.08397E-7</v>
      </c>
      <c r="AA94" s="441">
        <v>4.3484499999999997E-7</v>
      </c>
      <c r="AB94" s="441">
        <v>1.1084499999999999E-6</v>
      </c>
      <c r="AC94" s="441">
        <v>4.5637899999999999E-7</v>
      </c>
      <c r="AD94" s="441">
        <v>6.7466999999999999E-7</v>
      </c>
      <c r="AE94" s="441">
        <v>8.4480700000000003E-7</v>
      </c>
      <c r="AF94" s="441">
        <v>5.3347799999999998E-7</v>
      </c>
      <c r="AG94" s="441">
        <v>1.07937E-6</v>
      </c>
      <c r="AH94" s="441">
        <v>0</v>
      </c>
      <c r="AI94" s="441">
        <v>1.60717E-7</v>
      </c>
      <c r="AJ94" s="441">
        <v>5.2032300000000002E-7</v>
      </c>
      <c r="AK94" s="441">
        <v>3.0467599999999999E-7</v>
      </c>
      <c r="AL94" s="441">
        <v>4.3187400000000002E-7</v>
      </c>
      <c r="AM94" s="441">
        <v>1.31188E-6</v>
      </c>
      <c r="AN94" s="441">
        <v>6.4791999999999999E-7</v>
      </c>
      <c r="AO94" s="441">
        <v>6.7603899999999998E-6</v>
      </c>
      <c r="AP94" s="441">
        <v>1.0345199999999999E-6</v>
      </c>
      <c r="AQ94" s="441">
        <v>3.9854000000000002E-7</v>
      </c>
      <c r="AR94" s="441">
        <v>1.59494E-6</v>
      </c>
      <c r="AS94" s="441">
        <v>7.9191300000000003E-7</v>
      </c>
      <c r="AT94" s="441">
        <v>6.6747399999999999E-7</v>
      </c>
      <c r="AU94" s="441">
        <v>4.0406500000000001E-7</v>
      </c>
      <c r="AV94" s="441">
        <v>1.2291800000000001E-6</v>
      </c>
      <c r="AW94" s="441">
        <v>1.1616199999999999E-6</v>
      </c>
      <c r="AX94" s="441">
        <v>1.000120047</v>
      </c>
      <c r="AY94" s="441">
        <v>1.3669100000000001E-6</v>
      </c>
      <c r="AZ94" s="441">
        <v>1.5835400000000001E-4</v>
      </c>
      <c r="BA94" s="441">
        <v>5.4507999999999995E-7</v>
      </c>
      <c r="BB94" s="441">
        <v>6.6238700000000007E-5</v>
      </c>
      <c r="BC94" s="441">
        <v>6.0937099999999996E-6</v>
      </c>
      <c r="BD94" s="441">
        <v>1.1184500000000001E-6</v>
      </c>
      <c r="BE94" s="441">
        <v>1.64126E-6</v>
      </c>
      <c r="BF94" s="441">
        <v>1.26758E-5</v>
      </c>
      <c r="BG94" s="441">
        <v>5.2263399999999997E-6</v>
      </c>
      <c r="BH94" s="441">
        <v>3.3861400000000001E-5</v>
      </c>
      <c r="BI94" s="441">
        <v>2.4784199999999999E-5</v>
      </c>
      <c r="BJ94" s="441">
        <v>8.6301299999999997E-7</v>
      </c>
      <c r="BK94" s="441">
        <v>5.14607E-7</v>
      </c>
      <c r="BL94" s="441">
        <v>1.3970600000000001E-6</v>
      </c>
      <c r="BM94" s="441">
        <v>9.0174800000000004E-7</v>
      </c>
      <c r="BN94" s="441">
        <v>3.9220800000000004E-6</v>
      </c>
      <c r="BO94" s="441">
        <v>3.1121499999999999E-6</v>
      </c>
      <c r="BP94" s="441">
        <v>2.2010199999999999E-6</v>
      </c>
      <c r="BQ94" s="441">
        <v>3.0560999999999998E-6</v>
      </c>
      <c r="BR94" s="441">
        <v>1.68158E-6</v>
      </c>
      <c r="BS94" s="441">
        <v>2.0872999999999999E-7</v>
      </c>
      <c r="BT94" s="441">
        <v>1.2489799999999999E-6</v>
      </c>
      <c r="BU94" s="441">
        <v>2.80433E-6</v>
      </c>
      <c r="BV94" s="441">
        <v>3.2942900000000001E-6</v>
      </c>
      <c r="BW94" s="441">
        <v>1.59672E-6</v>
      </c>
      <c r="BX94" s="441">
        <v>1.2561299999999999E-6</v>
      </c>
      <c r="BY94" s="441">
        <v>8.2698499999999999E-7</v>
      </c>
      <c r="BZ94" s="441">
        <v>1.39404E-6</v>
      </c>
      <c r="CA94" s="441">
        <v>1.5368099999999999E-6</v>
      </c>
      <c r="CB94" s="441">
        <v>3.2696200000000001E-7</v>
      </c>
      <c r="CC94" s="441">
        <v>1.02165E-6</v>
      </c>
      <c r="CD94" s="441">
        <v>2.7030900000000002E-6</v>
      </c>
      <c r="CE94" s="441">
        <v>5.0139700000000002E-6</v>
      </c>
      <c r="CF94" s="441">
        <v>1.9673199999999999E-6</v>
      </c>
      <c r="CG94" s="441">
        <v>4.0642400000000002E-6</v>
      </c>
      <c r="CH94" s="441">
        <v>1.80214E-5</v>
      </c>
      <c r="CI94" s="441">
        <v>6.70754E-7</v>
      </c>
      <c r="CJ94" s="441">
        <v>2.9753000000000001E-6</v>
      </c>
      <c r="CK94" s="441">
        <v>7.5546399999999997E-7</v>
      </c>
      <c r="CL94" s="441">
        <v>7.8520800000000003E-7</v>
      </c>
      <c r="CM94" s="441">
        <v>1.16515E-6</v>
      </c>
      <c r="CN94" s="441">
        <v>3.9856700000000002E-7</v>
      </c>
      <c r="CO94" s="441">
        <v>1.6279600000000001E-6</v>
      </c>
      <c r="CP94" s="441">
        <v>2.9064400000000001E-6</v>
      </c>
      <c r="CQ94" s="441">
        <v>4.4938699999999999E-6</v>
      </c>
      <c r="CR94" s="441">
        <v>1.2273799999999999E-5</v>
      </c>
      <c r="CS94" s="441">
        <v>5.6094699999999998E-6</v>
      </c>
      <c r="CT94" s="441">
        <v>7.3221000000000002E-7</v>
      </c>
      <c r="CU94" s="441">
        <v>2.1309300000000002E-6</v>
      </c>
      <c r="CV94" s="441">
        <v>6.9938800000000002E-7</v>
      </c>
      <c r="CW94" s="441">
        <v>4.0127599999999997E-6</v>
      </c>
      <c r="CX94" s="441">
        <v>8.0694E-7</v>
      </c>
      <c r="CY94" s="441">
        <v>5.0197499999999997E-7</v>
      </c>
      <c r="CZ94" s="441">
        <v>5.00761E-6</v>
      </c>
      <c r="DA94" s="443">
        <v>1.0005821800000001</v>
      </c>
    </row>
    <row r="95" spans="2:105" ht="20.100000000000001" customHeight="1" x14ac:dyDescent="0.4">
      <c r="B95" s="11">
        <v>48</v>
      </c>
      <c r="C95" s="8" t="s">
        <v>898</v>
      </c>
      <c r="D95" s="441">
        <v>8.0500100000000005E-8</v>
      </c>
      <c r="E95" s="441">
        <v>5.72757E-8</v>
      </c>
      <c r="F95" s="441">
        <v>3.7243599999999997E-8</v>
      </c>
      <c r="G95" s="441">
        <v>5.4174199999999997E-8</v>
      </c>
      <c r="H95" s="441">
        <v>5.34417E-8</v>
      </c>
      <c r="I95" s="441">
        <v>2.2102000000000002E-8</v>
      </c>
      <c r="J95" s="441">
        <v>0</v>
      </c>
      <c r="K95" s="441">
        <v>1.6437100000000001E-7</v>
      </c>
      <c r="L95" s="441">
        <v>2.64603E-8</v>
      </c>
      <c r="M95" s="441">
        <v>2.2261099999999999E-8</v>
      </c>
      <c r="N95" s="441">
        <v>4.4794600000000003E-8</v>
      </c>
      <c r="O95" s="441">
        <v>2.6629599999999999E-8</v>
      </c>
      <c r="P95" s="441">
        <v>2.3021999999999999E-8</v>
      </c>
      <c r="Q95" s="441">
        <v>1.95661E-8</v>
      </c>
      <c r="R95" s="441">
        <v>0</v>
      </c>
      <c r="S95" s="441">
        <v>2.14858E-8</v>
      </c>
      <c r="T95" s="441">
        <v>3.9690599999999999E-8</v>
      </c>
      <c r="U95" s="441">
        <v>2.5734000000000001E-8</v>
      </c>
      <c r="V95" s="441">
        <v>2.1186799999999999E-8</v>
      </c>
      <c r="W95" s="441">
        <v>1.57849E-8</v>
      </c>
      <c r="X95" s="441">
        <v>3.43937E-8</v>
      </c>
      <c r="Y95" s="441">
        <v>1.8628599999999999E-8</v>
      </c>
      <c r="Z95" s="441">
        <v>5.7962399999999998E-9</v>
      </c>
      <c r="AA95" s="441">
        <v>2.36229E-8</v>
      </c>
      <c r="AB95" s="441">
        <v>3.0250600000000002E-8</v>
      </c>
      <c r="AC95" s="441">
        <v>1.9294800000000001E-8</v>
      </c>
      <c r="AD95" s="441">
        <v>3.1686100000000002E-8</v>
      </c>
      <c r="AE95" s="441">
        <v>6.0285E-8</v>
      </c>
      <c r="AF95" s="441">
        <v>3.0378600000000002E-8</v>
      </c>
      <c r="AG95" s="441">
        <v>4.48211E-8</v>
      </c>
      <c r="AH95" s="441">
        <v>0</v>
      </c>
      <c r="AI95" s="441">
        <v>1.20124E-8</v>
      </c>
      <c r="AJ95" s="441">
        <v>3.11717E-8</v>
      </c>
      <c r="AK95" s="441">
        <v>1.42936E-8</v>
      </c>
      <c r="AL95" s="441">
        <v>2.75939E-8</v>
      </c>
      <c r="AM95" s="441">
        <v>2.3091600000000001E-8</v>
      </c>
      <c r="AN95" s="441">
        <v>2.7935499999999999E-8</v>
      </c>
      <c r="AO95" s="441">
        <v>2.4341400000000001E-8</v>
      </c>
      <c r="AP95" s="441">
        <v>4.0366099999999998E-8</v>
      </c>
      <c r="AQ95" s="441">
        <v>1.8247300000000001E-8</v>
      </c>
      <c r="AR95" s="441">
        <v>4.19994E-8</v>
      </c>
      <c r="AS95" s="441">
        <v>2.9001899999999998E-8</v>
      </c>
      <c r="AT95" s="441">
        <v>4.0760399999999998E-8</v>
      </c>
      <c r="AU95" s="441">
        <v>2.3182900000000001E-8</v>
      </c>
      <c r="AV95" s="441">
        <v>2.36224E-8</v>
      </c>
      <c r="AW95" s="441">
        <v>1.9061699999999999E-8</v>
      </c>
      <c r="AX95" s="441">
        <v>8.2926699999999996E-8</v>
      </c>
      <c r="AY95" s="441">
        <v>1.0000330770000001</v>
      </c>
      <c r="AZ95" s="441">
        <v>1.38925E-8</v>
      </c>
      <c r="BA95" s="441">
        <v>1.7464500000000001E-8</v>
      </c>
      <c r="BB95" s="441">
        <v>2.9912700000000002E-8</v>
      </c>
      <c r="BC95" s="441">
        <v>1.51049E-8</v>
      </c>
      <c r="BD95" s="441">
        <v>3.9699200000000001E-8</v>
      </c>
      <c r="BE95" s="441">
        <v>1.43559E-7</v>
      </c>
      <c r="BF95" s="441">
        <v>6.1475800000000003E-8</v>
      </c>
      <c r="BG95" s="441">
        <v>5.2273799999999998E-8</v>
      </c>
      <c r="BH95" s="441">
        <v>1.33665E-7</v>
      </c>
      <c r="BI95" s="441">
        <v>1.5372800000000001E-7</v>
      </c>
      <c r="BJ95" s="441">
        <v>4.8297800000000003E-8</v>
      </c>
      <c r="BK95" s="441">
        <v>2.7240500000000002E-8</v>
      </c>
      <c r="BL95" s="441">
        <v>4.9014999999999999E-8</v>
      </c>
      <c r="BM95" s="441">
        <v>5.60748E-8</v>
      </c>
      <c r="BN95" s="441">
        <v>4.47156E-8</v>
      </c>
      <c r="BO95" s="441">
        <v>4.85195E-8</v>
      </c>
      <c r="BP95" s="441">
        <v>3.6031199999999998E-8</v>
      </c>
      <c r="BQ95" s="441">
        <v>1.6359699999999999E-8</v>
      </c>
      <c r="BR95" s="441">
        <v>1.38045E-8</v>
      </c>
      <c r="BS95" s="441">
        <v>3.09095E-9</v>
      </c>
      <c r="BT95" s="441">
        <v>1.6788800000000001E-8</v>
      </c>
      <c r="BU95" s="441">
        <v>6.8813400000000004E-8</v>
      </c>
      <c r="BV95" s="441">
        <v>5.4427800000000005E-7</v>
      </c>
      <c r="BW95" s="441">
        <v>1.81514E-8</v>
      </c>
      <c r="BX95" s="441">
        <v>2.27508E-7</v>
      </c>
      <c r="BY95" s="441">
        <v>5.3586500000000001E-8</v>
      </c>
      <c r="BZ95" s="441">
        <v>3.2635699999999999E-8</v>
      </c>
      <c r="CA95" s="441">
        <v>3.9439599999999999E-8</v>
      </c>
      <c r="CB95" s="441">
        <v>1.17881E-8</v>
      </c>
      <c r="CC95" s="441">
        <v>1.05394E-7</v>
      </c>
      <c r="CD95" s="441">
        <v>1.3804499999999999E-7</v>
      </c>
      <c r="CE95" s="441">
        <v>5.8637800000000001E-8</v>
      </c>
      <c r="CF95" s="441">
        <v>1.6558999999999999E-7</v>
      </c>
      <c r="CG95" s="441">
        <v>4.3063E-8</v>
      </c>
      <c r="CH95" s="441">
        <v>6.0229899999999999E-8</v>
      </c>
      <c r="CI95" s="441">
        <v>1.6508699999999999E-8</v>
      </c>
      <c r="CJ95" s="441">
        <v>3.8180000000000002E-8</v>
      </c>
      <c r="CK95" s="441">
        <v>2.3984799999999998E-8</v>
      </c>
      <c r="CL95" s="441">
        <v>5.5941300000000001E-8</v>
      </c>
      <c r="CM95" s="441">
        <v>3.9938499999999997E-8</v>
      </c>
      <c r="CN95" s="441">
        <v>5.4218899999999999E-8</v>
      </c>
      <c r="CO95" s="441">
        <v>4.0807000000000003E-8</v>
      </c>
      <c r="CP95" s="441">
        <v>2.4467100000000001E-6</v>
      </c>
      <c r="CQ95" s="441">
        <v>6.3286300000000005E-8</v>
      </c>
      <c r="CR95" s="441">
        <v>1.215E-6</v>
      </c>
      <c r="CS95" s="441">
        <v>3.7124899999999998E-8</v>
      </c>
      <c r="CT95" s="441">
        <v>4.8347700000000001E-8</v>
      </c>
      <c r="CU95" s="441">
        <v>2.01395E-8</v>
      </c>
      <c r="CV95" s="441">
        <v>3.0559000000000003E-8</v>
      </c>
      <c r="CW95" s="441">
        <v>3.8868299999999997E-8</v>
      </c>
      <c r="CX95" s="441">
        <v>3.0543599999999997E-8</v>
      </c>
      <c r="CY95" s="441">
        <v>8.2632399999999997E-9</v>
      </c>
      <c r="CZ95" s="441">
        <v>4.7172500000000001E-8</v>
      </c>
      <c r="DA95" s="443">
        <v>1.0000414550000001</v>
      </c>
    </row>
    <row r="96" spans="2:105" ht="20.100000000000001" customHeight="1" x14ac:dyDescent="0.4">
      <c r="B96" s="11">
        <v>49</v>
      </c>
      <c r="C96" s="8" t="s">
        <v>278</v>
      </c>
      <c r="D96" s="441">
        <v>5.6984000000000004E-6</v>
      </c>
      <c r="E96" s="441">
        <v>3.55077E-6</v>
      </c>
      <c r="F96" s="441">
        <v>1.73593E-6</v>
      </c>
      <c r="G96" s="441">
        <v>3.1281300000000002E-6</v>
      </c>
      <c r="H96" s="441">
        <v>3.6822099999999999E-6</v>
      </c>
      <c r="I96" s="441">
        <v>1.07212E-6</v>
      </c>
      <c r="J96" s="441">
        <v>0</v>
      </c>
      <c r="K96" s="441">
        <v>7.8740499999999996E-6</v>
      </c>
      <c r="L96" s="441">
        <v>1.2005199999999999E-6</v>
      </c>
      <c r="M96" s="441">
        <v>1.0785999999999999E-6</v>
      </c>
      <c r="N96" s="441">
        <v>3.05006E-6</v>
      </c>
      <c r="O96" s="441">
        <v>1.27371E-6</v>
      </c>
      <c r="P96" s="441">
        <v>9.8803199999999994E-7</v>
      </c>
      <c r="Q96" s="441">
        <v>1.0895600000000001E-6</v>
      </c>
      <c r="R96" s="441">
        <v>0</v>
      </c>
      <c r="S96" s="441">
        <v>1.0061899999999999E-6</v>
      </c>
      <c r="T96" s="441">
        <v>2.0519600000000002E-6</v>
      </c>
      <c r="U96" s="441">
        <v>6.8344499999999996E-7</v>
      </c>
      <c r="V96" s="441">
        <v>1.2388900000000001E-6</v>
      </c>
      <c r="W96" s="441">
        <v>6.3164200000000001E-7</v>
      </c>
      <c r="X96" s="441">
        <v>9.5062699999999995E-7</v>
      </c>
      <c r="Y96" s="441">
        <v>1.0282599999999999E-6</v>
      </c>
      <c r="Z96" s="441">
        <v>3.3462400000000002E-7</v>
      </c>
      <c r="AA96" s="441">
        <v>1.18542E-6</v>
      </c>
      <c r="AB96" s="441">
        <v>1.8210499999999999E-6</v>
      </c>
      <c r="AC96" s="441">
        <v>8.6033499999999995E-7</v>
      </c>
      <c r="AD96" s="441">
        <v>1.7461000000000001E-6</v>
      </c>
      <c r="AE96" s="441">
        <v>3.27681E-6</v>
      </c>
      <c r="AF96" s="441">
        <v>1.81171E-6</v>
      </c>
      <c r="AG96" s="441">
        <v>2.3815E-6</v>
      </c>
      <c r="AH96" s="441">
        <v>0</v>
      </c>
      <c r="AI96" s="441">
        <v>7.9729100000000004E-7</v>
      </c>
      <c r="AJ96" s="441">
        <v>1.65638E-6</v>
      </c>
      <c r="AK96" s="441">
        <v>4.7889899999999995E-7</v>
      </c>
      <c r="AL96" s="441">
        <v>1.33903E-6</v>
      </c>
      <c r="AM96" s="441">
        <v>1.2783399999999999E-6</v>
      </c>
      <c r="AN96" s="441">
        <v>1.2459E-6</v>
      </c>
      <c r="AO96" s="441">
        <v>1.0977399999999999E-6</v>
      </c>
      <c r="AP96" s="441">
        <v>1.23153E-6</v>
      </c>
      <c r="AQ96" s="441">
        <v>7.7051499999999996E-7</v>
      </c>
      <c r="AR96" s="441">
        <v>1.4594899999999999E-6</v>
      </c>
      <c r="AS96" s="441">
        <v>1.3897400000000001E-6</v>
      </c>
      <c r="AT96" s="441">
        <v>1.0650200000000001E-6</v>
      </c>
      <c r="AU96" s="441">
        <v>9.4055400000000005E-7</v>
      </c>
      <c r="AV96" s="441">
        <v>1.13297E-6</v>
      </c>
      <c r="AW96" s="441">
        <v>7.1455999999999996E-7</v>
      </c>
      <c r="AX96" s="441">
        <v>6.4477900000000001E-7</v>
      </c>
      <c r="AY96" s="441">
        <v>8.03557E-7</v>
      </c>
      <c r="AZ96" s="441">
        <v>1.000030416</v>
      </c>
      <c r="BA96" s="441">
        <v>7.6930299999999996E-7</v>
      </c>
      <c r="BB96" s="441">
        <v>6.0908E-7</v>
      </c>
      <c r="BC96" s="441">
        <v>2.1997400000000001E-7</v>
      </c>
      <c r="BD96" s="441">
        <v>1.4450299999999999E-6</v>
      </c>
      <c r="BE96" s="441">
        <v>2.3948299999999999E-6</v>
      </c>
      <c r="BF96" s="441">
        <v>1.3932399999999999E-6</v>
      </c>
      <c r="BG96" s="441">
        <v>2.04913E-6</v>
      </c>
      <c r="BH96" s="441">
        <v>2.8025700000000001E-6</v>
      </c>
      <c r="BI96" s="441">
        <v>2.3081899999999999E-6</v>
      </c>
      <c r="BJ96" s="441">
        <v>3.5438700000000001E-6</v>
      </c>
      <c r="BK96" s="441">
        <v>6.86231E-7</v>
      </c>
      <c r="BL96" s="441">
        <v>3.6074099999999998E-6</v>
      </c>
      <c r="BM96" s="441">
        <v>3.3730000000000001E-6</v>
      </c>
      <c r="BN96" s="441">
        <v>1.3062099999999999E-6</v>
      </c>
      <c r="BO96" s="441">
        <v>1.3038600000000001E-6</v>
      </c>
      <c r="BP96" s="441">
        <v>9.1975399999999997E-7</v>
      </c>
      <c r="BQ96" s="441">
        <v>6.6128100000000003E-7</v>
      </c>
      <c r="BR96" s="441">
        <v>4.7038699999999999E-7</v>
      </c>
      <c r="BS96" s="441">
        <v>9.7135599999999995E-8</v>
      </c>
      <c r="BT96" s="441">
        <v>6.9869100000000005E-7</v>
      </c>
      <c r="BU96" s="441">
        <v>4.4580299999999999E-6</v>
      </c>
      <c r="BV96" s="441">
        <v>2.6219300000000002E-5</v>
      </c>
      <c r="BW96" s="441">
        <v>5.6672300000000001E-7</v>
      </c>
      <c r="BX96" s="441">
        <v>2.554E-6</v>
      </c>
      <c r="BY96" s="441">
        <v>2.0490600000000002E-6</v>
      </c>
      <c r="BZ96" s="441">
        <v>1.4017099999999999E-6</v>
      </c>
      <c r="CA96" s="441">
        <v>1.52035E-6</v>
      </c>
      <c r="CB96" s="441">
        <v>5.6668100000000002E-7</v>
      </c>
      <c r="CC96" s="441">
        <v>1.21497E-6</v>
      </c>
      <c r="CD96" s="441">
        <v>1.8544899999999999E-6</v>
      </c>
      <c r="CE96" s="441">
        <v>2.62249E-6</v>
      </c>
      <c r="CF96" s="441">
        <v>2.0343600000000001E-6</v>
      </c>
      <c r="CG96" s="441">
        <v>1.21292E-6</v>
      </c>
      <c r="CH96" s="441">
        <v>1.53639E-5</v>
      </c>
      <c r="CI96" s="441">
        <v>7.4394000000000003E-7</v>
      </c>
      <c r="CJ96" s="441">
        <v>2.1475300000000002E-6</v>
      </c>
      <c r="CK96" s="441">
        <v>6.2386899999999996E-7</v>
      </c>
      <c r="CL96" s="441">
        <v>2.03876E-6</v>
      </c>
      <c r="CM96" s="441">
        <v>1.16881E-6</v>
      </c>
      <c r="CN96" s="441">
        <v>8.3519199999999995E-7</v>
      </c>
      <c r="CO96" s="441">
        <v>1.66069E-6</v>
      </c>
      <c r="CP96" s="441">
        <v>1.38295E-5</v>
      </c>
      <c r="CQ96" s="441">
        <v>1.3300200000000001E-6</v>
      </c>
      <c r="CR96" s="441">
        <v>1.21657E-4</v>
      </c>
      <c r="CS96" s="441">
        <v>9.7476600000000009E-7</v>
      </c>
      <c r="CT96" s="441">
        <v>1.59526E-6</v>
      </c>
      <c r="CU96" s="441">
        <v>9.971670000000001E-7</v>
      </c>
      <c r="CV96" s="441">
        <v>1.52177E-6</v>
      </c>
      <c r="CW96" s="441">
        <v>1.6646900000000001E-6</v>
      </c>
      <c r="CX96" s="441">
        <v>1.17043E-6</v>
      </c>
      <c r="CY96" s="441">
        <v>3.2611E-7</v>
      </c>
      <c r="CZ96" s="441">
        <v>4.8781699999999997E-6</v>
      </c>
      <c r="DA96" s="443">
        <v>1.0003583549999999</v>
      </c>
    </row>
    <row r="97" spans="2:105" ht="20.100000000000001" customHeight="1" x14ac:dyDescent="0.4">
      <c r="B97" s="11">
        <v>50</v>
      </c>
      <c r="C97" s="8" t="s">
        <v>899</v>
      </c>
      <c r="D97" s="441">
        <v>9.4604699999999999E-4</v>
      </c>
      <c r="E97" s="441">
        <v>5.8974799999999996E-4</v>
      </c>
      <c r="F97" s="441">
        <v>2.8640399999999998E-4</v>
      </c>
      <c r="G97" s="441">
        <v>5.2064600000000004E-4</v>
      </c>
      <c r="H97" s="441">
        <v>6.1158899999999995E-4</v>
      </c>
      <c r="I97" s="441">
        <v>1.74766E-4</v>
      </c>
      <c r="J97" s="441">
        <v>0</v>
      </c>
      <c r="K97" s="441">
        <v>1.3102910000000001E-3</v>
      </c>
      <c r="L97" s="441">
        <v>1.95625E-4</v>
      </c>
      <c r="M97" s="441">
        <v>1.75093E-4</v>
      </c>
      <c r="N97" s="441">
        <v>4.9654300000000001E-4</v>
      </c>
      <c r="O97" s="441">
        <v>2.10888E-4</v>
      </c>
      <c r="P97" s="441">
        <v>1.6237200000000001E-4</v>
      </c>
      <c r="Q97" s="441">
        <v>1.7165999999999999E-4</v>
      </c>
      <c r="R97" s="441">
        <v>0</v>
      </c>
      <c r="S97" s="441">
        <v>1.65806E-4</v>
      </c>
      <c r="T97" s="441">
        <v>3.3650500000000002E-4</v>
      </c>
      <c r="U97" s="441">
        <v>1.12569E-4</v>
      </c>
      <c r="V97" s="441">
        <v>2.0518700000000001E-4</v>
      </c>
      <c r="W97" s="441">
        <v>1.0391300000000001E-4</v>
      </c>
      <c r="X97" s="441">
        <v>1.5728000000000001E-4</v>
      </c>
      <c r="Y97" s="441">
        <v>1.69734E-4</v>
      </c>
      <c r="Z97" s="441">
        <v>5.54967E-5</v>
      </c>
      <c r="AA97" s="441">
        <v>1.9660000000000001E-4</v>
      </c>
      <c r="AB97" s="441">
        <v>3.0097099999999998E-4</v>
      </c>
      <c r="AC97" s="441">
        <v>1.4126000000000001E-4</v>
      </c>
      <c r="AD97" s="441">
        <v>2.8591800000000002E-4</v>
      </c>
      <c r="AE97" s="441">
        <v>5.4073599999999999E-4</v>
      </c>
      <c r="AF97" s="441">
        <v>3.0090899999999997E-4</v>
      </c>
      <c r="AG97" s="441">
        <v>3.91178E-4</v>
      </c>
      <c r="AH97" s="441">
        <v>0</v>
      </c>
      <c r="AI97" s="441">
        <v>1.3219100000000001E-4</v>
      </c>
      <c r="AJ97" s="441">
        <v>2.6961599999999997E-4</v>
      </c>
      <c r="AK97" s="441">
        <v>7.7514499999999998E-5</v>
      </c>
      <c r="AL97" s="441">
        <v>2.1951800000000001E-4</v>
      </c>
      <c r="AM97" s="441">
        <v>2.1157200000000001E-4</v>
      </c>
      <c r="AN97" s="441">
        <v>2.0523699999999999E-4</v>
      </c>
      <c r="AO97" s="441">
        <v>1.7916899999999999E-4</v>
      </c>
      <c r="AP97" s="441">
        <v>2.0583E-4</v>
      </c>
      <c r="AQ97" s="441">
        <v>1.2717199999999999E-4</v>
      </c>
      <c r="AR97" s="441">
        <v>2.42709E-4</v>
      </c>
      <c r="AS97" s="441">
        <v>2.3097300000000001E-4</v>
      </c>
      <c r="AT97" s="441">
        <v>1.76584E-4</v>
      </c>
      <c r="AU97" s="441">
        <v>1.5575699999999999E-4</v>
      </c>
      <c r="AV97" s="441">
        <v>1.88302E-4</v>
      </c>
      <c r="AW97" s="441">
        <v>1.1783899999999999E-4</v>
      </c>
      <c r="AX97" s="441">
        <v>1.0631100000000001E-4</v>
      </c>
      <c r="AY97" s="441">
        <v>1.3316399999999999E-4</v>
      </c>
      <c r="AZ97" s="441">
        <v>8.0452487000000003E-2</v>
      </c>
      <c r="BA97" s="441">
        <v>1.0502100830000001</v>
      </c>
      <c r="BB97" s="441">
        <v>9.3451300000000004E-5</v>
      </c>
      <c r="BC97" s="441">
        <v>2.1021540000000002E-3</v>
      </c>
      <c r="BD97" s="441">
        <v>2.4037400000000001E-4</v>
      </c>
      <c r="BE97" s="441">
        <v>3.9648800000000002E-4</v>
      </c>
      <c r="BF97" s="441">
        <v>2.2415900000000001E-4</v>
      </c>
      <c r="BG97" s="441">
        <v>3.3243500000000001E-4</v>
      </c>
      <c r="BH97" s="441">
        <v>4.64282E-4</v>
      </c>
      <c r="BI97" s="441">
        <v>3.7991899999999999E-4</v>
      </c>
      <c r="BJ97" s="441">
        <v>5.8865700000000003E-4</v>
      </c>
      <c r="BK97" s="441">
        <v>1.13233E-4</v>
      </c>
      <c r="BL97" s="441">
        <v>5.9600400000000002E-4</v>
      </c>
      <c r="BM97" s="441">
        <v>5.5415399999999995E-4</v>
      </c>
      <c r="BN97" s="441">
        <v>2.1519900000000001E-4</v>
      </c>
      <c r="BO97" s="441">
        <v>2.1361000000000001E-4</v>
      </c>
      <c r="BP97" s="441">
        <v>1.50793E-4</v>
      </c>
      <c r="BQ97" s="441">
        <v>1.0628000000000001E-4</v>
      </c>
      <c r="BR97" s="441">
        <v>7.7252700000000007E-5</v>
      </c>
      <c r="BS97" s="441">
        <v>1.5897500000000002E-5</v>
      </c>
      <c r="BT97" s="441">
        <v>1.34649E-4</v>
      </c>
      <c r="BU97" s="441">
        <v>7.3661899999999999E-4</v>
      </c>
      <c r="BV97" s="441">
        <v>4.3856060000000002E-3</v>
      </c>
      <c r="BW97" s="441">
        <v>8.9150100000000006E-5</v>
      </c>
      <c r="BX97" s="441">
        <v>4.61707E-4</v>
      </c>
      <c r="BY97" s="441">
        <v>3.4041300000000002E-4</v>
      </c>
      <c r="BZ97" s="441">
        <v>2.31213E-4</v>
      </c>
      <c r="CA97" s="441">
        <v>2.4852099999999997E-4</v>
      </c>
      <c r="CB97" s="441">
        <v>9.3685999999999997E-5</v>
      </c>
      <c r="CC97" s="441">
        <v>2.0011000000000001E-4</v>
      </c>
      <c r="CD97" s="441">
        <v>3.02601E-4</v>
      </c>
      <c r="CE97" s="441">
        <v>4.36088E-4</v>
      </c>
      <c r="CF97" s="441">
        <v>3.3613799999999999E-4</v>
      </c>
      <c r="CG97" s="441">
        <v>2.00891E-4</v>
      </c>
      <c r="CH97" s="441">
        <v>3.5696499999999999E-4</v>
      </c>
      <c r="CI97" s="441">
        <v>1.18738E-4</v>
      </c>
      <c r="CJ97" s="441">
        <v>3.5408599999999998E-4</v>
      </c>
      <c r="CK97" s="441">
        <v>1.02674E-4</v>
      </c>
      <c r="CL97" s="441">
        <v>3.3257099999999998E-4</v>
      </c>
      <c r="CM97" s="441">
        <v>1.8921399999999999E-4</v>
      </c>
      <c r="CN97" s="441">
        <v>1.3708000000000001E-4</v>
      </c>
      <c r="CO97" s="441">
        <v>2.7389299999999999E-4</v>
      </c>
      <c r="CP97" s="441">
        <v>2.3011170000000001E-3</v>
      </c>
      <c r="CQ97" s="441">
        <v>2.1940999999999999E-4</v>
      </c>
      <c r="CR97" s="441">
        <v>2.0268418E-2</v>
      </c>
      <c r="CS97" s="441">
        <v>1.5997799999999999E-4</v>
      </c>
      <c r="CT97" s="441">
        <v>2.6444700000000001E-4</v>
      </c>
      <c r="CU97" s="441">
        <v>1.6460100000000001E-4</v>
      </c>
      <c r="CV97" s="441">
        <v>2.4981100000000001E-4</v>
      </c>
      <c r="CW97" s="441">
        <v>2.7672900000000003E-4</v>
      </c>
      <c r="CX97" s="441">
        <v>1.91027E-4</v>
      </c>
      <c r="CY97" s="441">
        <v>5.3553300000000001E-5</v>
      </c>
      <c r="CZ97" s="441">
        <v>2.69153E-4</v>
      </c>
      <c r="DA97" s="443">
        <v>1.1843029599999999</v>
      </c>
    </row>
    <row r="98" spans="2:105" ht="20.100000000000001" customHeight="1" x14ac:dyDescent="0.4">
      <c r="B98" s="11">
        <v>51</v>
      </c>
      <c r="C98" s="8" t="s">
        <v>900</v>
      </c>
      <c r="D98" s="441">
        <v>2.4959999999999999E-6</v>
      </c>
      <c r="E98" s="441">
        <v>2.4685900000000001E-6</v>
      </c>
      <c r="F98" s="441">
        <v>6.6847300000000001E-6</v>
      </c>
      <c r="G98" s="441">
        <v>1.0152100000000001E-6</v>
      </c>
      <c r="H98" s="441">
        <v>1.5017E-6</v>
      </c>
      <c r="I98" s="441">
        <v>7.5998189999999998E-3</v>
      </c>
      <c r="J98" s="441">
        <v>0</v>
      </c>
      <c r="K98" s="441">
        <v>9.7957399999999995E-6</v>
      </c>
      <c r="L98" s="441">
        <v>3.01462E-6</v>
      </c>
      <c r="M98" s="441">
        <v>6.08645E-4</v>
      </c>
      <c r="N98" s="441">
        <v>4.3782099999999997E-6</v>
      </c>
      <c r="O98" s="441">
        <v>1.2677000000000001E-5</v>
      </c>
      <c r="P98" s="441">
        <v>1.5614500000000001E-6</v>
      </c>
      <c r="Q98" s="441">
        <v>9.0909400000000007E-6</v>
      </c>
      <c r="R98" s="441">
        <v>0</v>
      </c>
      <c r="S98" s="441">
        <v>5.9665000000000004E-7</v>
      </c>
      <c r="T98" s="441">
        <v>2.8155899999999999E-6</v>
      </c>
      <c r="U98" s="441">
        <v>1.2201800000000001E-6</v>
      </c>
      <c r="V98" s="441">
        <v>3.49698E-6</v>
      </c>
      <c r="W98" s="441">
        <v>1.5529800000000001E-6</v>
      </c>
      <c r="X98" s="441">
        <v>1.0065400000000001E-6</v>
      </c>
      <c r="Y98" s="441">
        <v>2.16374E-6</v>
      </c>
      <c r="Z98" s="441">
        <v>4.0807900000000001E-6</v>
      </c>
      <c r="AA98" s="441">
        <v>7.6967000000000004E-7</v>
      </c>
      <c r="AB98" s="441">
        <v>1.12628E-6</v>
      </c>
      <c r="AC98" s="441">
        <v>1.05779E-6</v>
      </c>
      <c r="AD98" s="441">
        <v>3.3964799999999999E-6</v>
      </c>
      <c r="AE98" s="441">
        <v>8.3375799999999999E-6</v>
      </c>
      <c r="AF98" s="441">
        <v>3.0833499999999999E-6</v>
      </c>
      <c r="AG98" s="441">
        <v>4.3553999999999998E-6</v>
      </c>
      <c r="AH98" s="441">
        <v>0</v>
      </c>
      <c r="AI98" s="441">
        <v>9.1778800000000001E-7</v>
      </c>
      <c r="AJ98" s="441">
        <v>6.2517699999999996E-6</v>
      </c>
      <c r="AK98" s="441">
        <v>4.1660499999999997E-6</v>
      </c>
      <c r="AL98" s="441">
        <v>4.7509900000000001E-6</v>
      </c>
      <c r="AM98" s="441">
        <v>2.0647299999999999E-6</v>
      </c>
      <c r="AN98" s="441">
        <v>1.74899E-6</v>
      </c>
      <c r="AO98" s="441">
        <v>1.3717200000000001E-6</v>
      </c>
      <c r="AP98" s="441">
        <v>1.00896E-6</v>
      </c>
      <c r="AQ98" s="441">
        <v>6.7015300000000003E-7</v>
      </c>
      <c r="AR98" s="441">
        <v>6.8948800000000001E-7</v>
      </c>
      <c r="AS98" s="441">
        <v>7.3108600000000001E-7</v>
      </c>
      <c r="AT98" s="441">
        <v>9.7038300000000001E-7</v>
      </c>
      <c r="AU98" s="441">
        <v>7.4229599999999997E-7</v>
      </c>
      <c r="AV98" s="441">
        <v>3.8686200000000001E-7</v>
      </c>
      <c r="AW98" s="441">
        <v>1.0717499999999999E-6</v>
      </c>
      <c r="AX98" s="441">
        <v>5.9690399999999996E-7</v>
      </c>
      <c r="AY98" s="441">
        <v>5.5090999999999995E-7</v>
      </c>
      <c r="AZ98" s="441">
        <v>1.9879500000000002E-6</v>
      </c>
      <c r="BA98" s="441">
        <v>1.17066E-6</v>
      </c>
      <c r="BB98" s="441">
        <v>1.0180332910000001</v>
      </c>
      <c r="BC98" s="441">
        <v>4.5018999999999998E-7</v>
      </c>
      <c r="BD98" s="441">
        <v>1.6411799999999999E-6</v>
      </c>
      <c r="BE98" s="441">
        <v>7.3412500000000002E-5</v>
      </c>
      <c r="BF98" s="441">
        <v>1.91565E-6</v>
      </c>
      <c r="BG98" s="441">
        <v>1.91944E-6</v>
      </c>
      <c r="BH98" s="441">
        <v>2.2769499999999999E-6</v>
      </c>
      <c r="BI98" s="441">
        <v>2.6602700000000002E-6</v>
      </c>
      <c r="BJ98" s="441">
        <v>5.2862000000000003E-6</v>
      </c>
      <c r="BK98" s="441">
        <v>4.2854399999999999E-6</v>
      </c>
      <c r="BL98" s="441">
        <v>1.11771E-6</v>
      </c>
      <c r="BM98" s="441">
        <v>1.6618300000000001E-6</v>
      </c>
      <c r="BN98" s="441">
        <v>1.04485E-6</v>
      </c>
      <c r="BO98" s="441">
        <v>9.9550599999999999E-7</v>
      </c>
      <c r="BP98" s="441">
        <v>6.1269999999999997E-7</v>
      </c>
      <c r="BQ98" s="441">
        <v>6.0086999999999995E-7</v>
      </c>
      <c r="BR98" s="441">
        <v>2.4752300000000001E-7</v>
      </c>
      <c r="BS98" s="441">
        <v>7.6475099999999994E-8</v>
      </c>
      <c r="BT98" s="441">
        <v>1.79234E-6</v>
      </c>
      <c r="BU98" s="441">
        <v>3.4674399999999999E-6</v>
      </c>
      <c r="BV98" s="441">
        <v>8.0250500000000004E-6</v>
      </c>
      <c r="BW98" s="441">
        <v>3.2935550000000001E-3</v>
      </c>
      <c r="BX98" s="441">
        <v>8.8743700000000006E-6</v>
      </c>
      <c r="BY98" s="441">
        <v>1.2978699999999999E-6</v>
      </c>
      <c r="BZ98" s="441">
        <v>8.3240799999999997E-7</v>
      </c>
      <c r="CA98" s="441">
        <v>4.6102200000000001E-5</v>
      </c>
      <c r="CB98" s="441">
        <v>1.49752E-6</v>
      </c>
      <c r="CC98" s="441">
        <v>6.0186700000000005E-7</v>
      </c>
      <c r="CD98" s="441">
        <v>1.1343000000000001E-6</v>
      </c>
      <c r="CE98" s="441">
        <v>6.6074599999999998E-7</v>
      </c>
      <c r="CF98" s="441">
        <v>7.6412899999999997E-7</v>
      </c>
      <c r="CG98" s="441">
        <v>9.4333599999999997E-7</v>
      </c>
      <c r="CH98" s="441">
        <v>2.10299E-4</v>
      </c>
      <c r="CI98" s="441">
        <v>1.10011E-5</v>
      </c>
      <c r="CJ98" s="441">
        <v>1.20856E-5</v>
      </c>
      <c r="CK98" s="441">
        <v>1.0007499999999999E-6</v>
      </c>
      <c r="CL98" s="441">
        <v>1.05347E-6</v>
      </c>
      <c r="CM98" s="441">
        <v>2.64811E-6</v>
      </c>
      <c r="CN98" s="441">
        <v>4.2954600000000004E-6</v>
      </c>
      <c r="CO98" s="441">
        <v>8.0001300000000001E-7</v>
      </c>
      <c r="CP98" s="441">
        <v>1.8836400000000001E-6</v>
      </c>
      <c r="CQ98" s="441">
        <v>7.0629300000000004E-7</v>
      </c>
      <c r="CR98" s="441">
        <v>9.8933599999999993E-7</v>
      </c>
      <c r="CS98" s="441">
        <v>7.4055799999999995E-7</v>
      </c>
      <c r="CT98" s="441">
        <v>1.0951700000000001E-5</v>
      </c>
      <c r="CU98" s="441">
        <v>1.6921500000000001E-5</v>
      </c>
      <c r="CV98" s="441">
        <v>8.5717499999999997E-7</v>
      </c>
      <c r="CW98" s="441">
        <v>2.2252400000000001E-6</v>
      </c>
      <c r="CX98" s="441">
        <v>2.3013100000000002E-6</v>
      </c>
      <c r="CY98" s="441">
        <v>2.1518700000000001E-6</v>
      </c>
      <c r="CZ98" s="441">
        <v>5.3235200000000002E-5</v>
      </c>
      <c r="DA98" s="443">
        <v>1.0301732509999999</v>
      </c>
    </row>
    <row r="99" spans="2:105" ht="20.100000000000001" customHeight="1" x14ac:dyDescent="0.4">
      <c r="B99" s="11">
        <v>52</v>
      </c>
      <c r="C99" s="8" t="s">
        <v>901</v>
      </c>
      <c r="D99" s="441">
        <v>7.86529E-5</v>
      </c>
      <c r="E99" s="441">
        <v>5.0446199999999998E-5</v>
      </c>
      <c r="F99" s="441">
        <v>2.8193600000000001E-5</v>
      </c>
      <c r="G99" s="441">
        <v>5.0807999999999999E-5</v>
      </c>
      <c r="H99" s="441">
        <v>5.4125900000000003E-5</v>
      </c>
      <c r="I99" s="441">
        <v>2.31281E-5</v>
      </c>
      <c r="J99" s="441">
        <v>0</v>
      </c>
      <c r="K99" s="441">
        <v>1.2438E-4</v>
      </c>
      <c r="L99" s="441">
        <v>2.6678699999999999E-5</v>
      </c>
      <c r="M99" s="441">
        <v>2.03067E-5</v>
      </c>
      <c r="N99" s="441">
        <v>5.2929500000000002E-5</v>
      </c>
      <c r="O99" s="441">
        <v>2.3939900000000001E-5</v>
      </c>
      <c r="P99" s="441">
        <v>1.8848800000000002E-5</v>
      </c>
      <c r="Q99" s="441">
        <v>2.47013E-5</v>
      </c>
      <c r="R99" s="441">
        <v>0</v>
      </c>
      <c r="S99" s="441">
        <v>3.5259300000000003E-5</v>
      </c>
      <c r="T99" s="441">
        <v>3.6043100000000001E-5</v>
      </c>
      <c r="U99" s="441">
        <v>2.2785999999999998E-5</v>
      </c>
      <c r="V99" s="441">
        <v>2.5048499999999999E-5</v>
      </c>
      <c r="W99" s="441">
        <v>2.1602200000000001E-5</v>
      </c>
      <c r="X99" s="441">
        <v>3.1041799999999998E-5</v>
      </c>
      <c r="Y99" s="441">
        <v>2.70914E-5</v>
      </c>
      <c r="Z99" s="441">
        <v>6.1730900000000004E-6</v>
      </c>
      <c r="AA99" s="441">
        <v>3.0700700000000002E-5</v>
      </c>
      <c r="AB99" s="441">
        <v>3.6560499999999997E-5</v>
      </c>
      <c r="AC99" s="441">
        <v>2.7293299999999998E-5</v>
      </c>
      <c r="AD99" s="441">
        <v>4.0941400000000001E-5</v>
      </c>
      <c r="AE99" s="441">
        <v>5.5674100000000003E-5</v>
      </c>
      <c r="AF99" s="441">
        <v>4.0666600000000001E-5</v>
      </c>
      <c r="AG99" s="441">
        <v>5.4309299999999999E-5</v>
      </c>
      <c r="AH99" s="441">
        <v>0</v>
      </c>
      <c r="AI99" s="441">
        <v>1.39722E-5</v>
      </c>
      <c r="AJ99" s="441">
        <v>3.1602400000000001E-5</v>
      </c>
      <c r="AK99" s="441">
        <v>1.09853E-5</v>
      </c>
      <c r="AL99" s="441">
        <v>2.6460599999999999E-5</v>
      </c>
      <c r="AM99" s="441">
        <v>3.14442E-5</v>
      </c>
      <c r="AN99" s="441">
        <v>2.6016999999999998E-5</v>
      </c>
      <c r="AO99" s="441">
        <v>2.75426E-5</v>
      </c>
      <c r="AP99" s="441">
        <v>3.1914800000000001E-5</v>
      </c>
      <c r="AQ99" s="441">
        <v>2.8663800000000002E-5</v>
      </c>
      <c r="AR99" s="441">
        <v>3.1717899999999997E-5</v>
      </c>
      <c r="AS99" s="441">
        <v>3.73468E-5</v>
      </c>
      <c r="AT99" s="441">
        <v>2.8116E-5</v>
      </c>
      <c r="AU99" s="441">
        <v>2.67238E-5</v>
      </c>
      <c r="AV99" s="441">
        <v>3.2839699999999997E-5</v>
      </c>
      <c r="AW99" s="441">
        <v>1.9957099999999999E-5</v>
      </c>
      <c r="AX99" s="441">
        <v>4.6865800000000001E-5</v>
      </c>
      <c r="AY99" s="441">
        <v>2.79692E-5</v>
      </c>
      <c r="AZ99" s="441">
        <v>1.1105500000000001E-5</v>
      </c>
      <c r="BA99" s="441">
        <v>1.6483399999999999E-5</v>
      </c>
      <c r="BB99" s="441">
        <v>2.14268E-5</v>
      </c>
      <c r="BC99" s="441">
        <v>1.105133658</v>
      </c>
      <c r="BD99" s="441">
        <v>3.0882200000000001E-5</v>
      </c>
      <c r="BE99" s="441">
        <v>4.2208700000000001E-5</v>
      </c>
      <c r="BF99" s="441">
        <v>3.0728300000000002E-5</v>
      </c>
      <c r="BG99" s="441">
        <v>4.1054999999999999E-5</v>
      </c>
      <c r="BH99" s="441">
        <v>4.7802100000000001E-5</v>
      </c>
      <c r="BI99" s="441">
        <v>3.9471000000000002E-5</v>
      </c>
      <c r="BJ99" s="441">
        <v>5.2030999999999997E-5</v>
      </c>
      <c r="BK99" s="441">
        <v>1.46852E-5</v>
      </c>
      <c r="BL99" s="441">
        <v>6.2468199999999999E-5</v>
      </c>
      <c r="BM99" s="441">
        <v>9.9366599999999998E-5</v>
      </c>
      <c r="BN99" s="441">
        <v>7.0538900000000003E-5</v>
      </c>
      <c r="BO99" s="441">
        <v>3.5615699999999999E-5</v>
      </c>
      <c r="BP99" s="441">
        <v>5.6037900000000001E-5</v>
      </c>
      <c r="BQ99" s="441">
        <v>1.8618999999999999E-5</v>
      </c>
      <c r="BR99" s="441">
        <v>1.17094E-5</v>
      </c>
      <c r="BS99" s="441">
        <v>4.0033899999999998E-6</v>
      </c>
      <c r="BT99" s="441">
        <v>1.2199570999999999E-2</v>
      </c>
      <c r="BU99" s="441">
        <v>7.1274399999999996E-5</v>
      </c>
      <c r="BV99" s="441">
        <v>3.5676099999999998E-4</v>
      </c>
      <c r="BW99" s="441">
        <v>2.7376400000000001E-5</v>
      </c>
      <c r="BX99" s="441">
        <v>2.1794271E-2</v>
      </c>
      <c r="BY99" s="441">
        <v>6.1860199999999994E-5</v>
      </c>
      <c r="BZ99" s="441">
        <v>3.1511699999999999E-5</v>
      </c>
      <c r="CA99" s="441">
        <v>2.5255600000000003E-4</v>
      </c>
      <c r="CB99" s="441">
        <v>1.07033E-4</v>
      </c>
      <c r="CC99" s="441">
        <v>3.8047699999999998E-5</v>
      </c>
      <c r="CD99" s="441">
        <v>7.1193599999999995E-5</v>
      </c>
      <c r="CE99" s="441">
        <v>5.9846899999999998E-5</v>
      </c>
      <c r="CF99" s="441">
        <v>6.1300499999999994E-5</v>
      </c>
      <c r="CG99" s="441">
        <v>8.8142399999999998E-5</v>
      </c>
      <c r="CH99" s="441">
        <v>8.7730999999999996E-4</v>
      </c>
      <c r="CI99" s="441">
        <v>3.9478599999999998E-5</v>
      </c>
      <c r="CJ99" s="441">
        <v>8.1148299999999997E-5</v>
      </c>
      <c r="CK99" s="441">
        <v>2.02126E-5</v>
      </c>
      <c r="CL99" s="441">
        <v>4.2237100000000003E-5</v>
      </c>
      <c r="CM99" s="441">
        <v>2.5788499999999999E-5</v>
      </c>
      <c r="CN99" s="441">
        <v>1.7719599999999999E-5</v>
      </c>
      <c r="CO99" s="441">
        <v>5.9845E-5</v>
      </c>
      <c r="CP99" s="441">
        <v>1.9074900000000001E-4</v>
      </c>
      <c r="CQ99" s="441">
        <v>5.4435699999999998E-5</v>
      </c>
      <c r="CR99" s="441">
        <v>1.552241E-3</v>
      </c>
      <c r="CS99" s="441">
        <v>3.5589400000000002E-5</v>
      </c>
      <c r="CT99" s="441">
        <v>4.3356299999999997E-5</v>
      </c>
      <c r="CU99" s="441">
        <v>2.76431E-5</v>
      </c>
      <c r="CV99" s="441">
        <v>3.6142400000000001E-5</v>
      </c>
      <c r="CW99" s="441">
        <v>4.1335799999999998E-5</v>
      </c>
      <c r="CX99" s="441">
        <v>9.5641600000000003E-5</v>
      </c>
      <c r="CY99" s="441">
        <v>1.23522E-5</v>
      </c>
      <c r="CZ99" s="441">
        <v>3.0599199999999999E-4</v>
      </c>
      <c r="DA99" s="443">
        <v>1.1461683300000001</v>
      </c>
    </row>
    <row r="100" spans="2:105" ht="20.100000000000001" customHeight="1" x14ac:dyDescent="0.4">
      <c r="B100" s="11">
        <v>53</v>
      </c>
      <c r="C100" s="8" t="s">
        <v>37</v>
      </c>
      <c r="D100" s="441">
        <v>1.01433E-5</v>
      </c>
      <c r="E100" s="441">
        <v>8.61176E-6</v>
      </c>
      <c r="F100" s="441">
        <v>1.06207E-5</v>
      </c>
      <c r="G100" s="441">
        <v>1.8836300000000001E-5</v>
      </c>
      <c r="H100" s="441">
        <v>1.6524E-5</v>
      </c>
      <c r="I100" s="441">
        <v>1.61824E-4</v>
      </c>
      <c r="J100" s="441">
        <v>0</v>
      </c>
      <c r="K100" s="441">
        <v>6.1224300000000003E-5</v>
      </c>
      <c r="L100" s="441">
        <v>1.33503E-5</v>
      </c>
      <c r="M100" s="441">
        <v>3.1903699999999997E-5</v>
      </c>
      <c r="N100" s="441">
        <v>7.2562000000000001E-6</v>
      </c>
      <c r="O100" s="441">
        <v>1.9188400000000001E-5</v>
      </c>
      <c r="P100" s="441">
        <v>6.9404899999999997E-5</v>
      </c>
      <c r="Q100" s="441">
        <v>6.6516400000000002E-6</v>
      </c>
      <c r="R100" s="441">
        <v>0</v>
      </c>
      <c r="S100" s="441">
        <v>5.2922699999999995E-4</v>
      </c>
      <c r="T100" s="441">
        <v>4.24954E-5</v>
      </c>
      <c r="U100" s="441">
        <v>1.6973699999999999E-4</v>
      </c>
      <c r="V100" s="441">
        <v>1.21599E-5</v>
      </c>
      <c r="W100" s="441">
        <v>1.24679E-5</v>
      </c>
      <c r="X100" s="441">
        <v>1.28174E-5</v>
      </c>
      <c r="Y100" s="441">
        <v>1.0485199999999999E-5</v>
      </c>
      <c r="Z100" s="441">
        <v>1.46949E-6</v>
      </c>
      <c r="AA100" s="441">
        <v>1.25129E-5</v>
      </c>
      <c r="AB100" s="441">
        <v>2.0644399999999998E-5</v>
      </c>
      <c r="AC100" s="441">
        <v>7.4181800000000002E-5</v>
      </c>
      <c r="AD100" s="441">
        <v>9.1560100000000005E-5</v>
      </c>
      <c r="AE100" s="441">
        <v>1.99622E-5</v>
      </c>
      <c r="AF100" s="441">
        <v>1.1965599999999999E-4</v>
      </c>
      <c r="AG100" s="441">
        <v>2.9849199999999999E-5</v>
      </c>
      <c r="AH100" s="441">
        <v>0</v>
      </c>
      <c r="AI100" s="441">
        <v>3.6709399999999998E-5</v>
      </c>
      <c r="AJ100" s="441">
        <v>9.3470199999999998E-5</v>
      </c>
      <c r="AK100" s="441">
        <v>7.0170300000000003E-6</v>
      </c>
      <c r="AL100" s="441">
        <v>3.16176E-5</v>
      </c>
      <c r="AM100" s="441">
        <v>8.3591200000000007E-6</v>
      </c>
      <c r="AN100" s="441">
        <v>1.44311E-5</v>
      </c>
      <c r="AO100" s="441">
        <v>1.05538E-5</v>
      </c>
      <c r="AP100" s="441">
        <v>6.1050500000000001E-5</v>
      </c>
      <c r="AQ100" s="441">
        <v>3.7334199999999999E-5</v>
      </c>
      <c r="AR100" s="441">
        <v>1.6880300000000002E-5</v>
      </c>
      <c r="AS100" s="441">
        <v>4.58638E-5</v>
      </c>
      <c r="AT100" s="441">
        <v>3.2984999999999997E-5</v>
      </c>
      <c r="AU100" s="441">
        <v>9.5339099999999993E-6</v>
      </c>
      <c r="AV100" s="441">
        <v>1.07669E-4</v>
      </c>
      <c r="AW100" s="441">
        <v>2.7786699999999999E-5</v>
      </c>
      <c r="AX100" s="441">
        <v>4.5772100000000002E-5</v>
      </c>
      <c r="AY100" s="441">
        <v>2.94034E-5</v>
      </c>
      <c r="AZ100" s="441">
        <v>1.8275600000000002E-5</v>
      </c>
      <c r="BA100" s="441">
        <v>1.5352000000000001E-5</v>
      </c>
      <c r="BB100" s="441">
        <v>2.7588499999999999E-5</v>
      </c>
      <c r="BC100" s="441">
        <v>9.9295099999999994E-6</v>
      </c>
      <c r="BD100" s="441">
        <v>1.0004856790000001</v>
      </c>
      <c r="BE100" s="441">
        <v>1.8779699999999999E-5</v>
      </c>
      <c r="BF100" s="441">
        <v>5.0285799999999999E-5</v>
      </c>
      <c r="BG100" s="441">
        <v>1.3212E-4</v>
      </c>
      <c r="BH100" s="441">
        <v>9.0323900000000004E-5</v>
      </c>
      <c r="BI100" s="441">
        <v>1.0207700000000001E-4</v>
      </c>
      <c r="BJ100" s="441">
        <v>1.0742599999999999E-5</v>
      </c>
      <c r="BK100" s="441">
        <v>1.1465699999999999E-5</v>
      </c>
      <c r="BL100" s="441">
        <v>4.2599299999999997E-5</v>
      </c>
      <c r="BM100" s="441">
        <v>4.2230100000000001E-5</v>
      </c>
      <c r="BN100" s="441">
        <v>2.7672099999999999E-5</v>
      </c>
      <c r="BO100" s="441">
        <v>3.4784499999999999E-5</v>
      </c>
      <c r="BP100" s="441">
        <v>3.7843499999999998E-5</v>
      </c>
      <c r="BQ100" s="441">
        <v>1.9746200000000001E-5</v>
      </c>
      <c r="BR100" s="441">
        <v>1.4087899999999999E-5</v>
      </c>
      <c r="BS100" s="441">
        <v>3.8272200000000001E-6</v>
      </c>
      <c r="BT100" s="441">
        <v>1.6765900000000002E-5</v>
      </c>
      <c r="BU100" s="441">
        <v>1.7849399999999999E-5</v>
      </c>
      <c r="BV100" s="441">
        <v>4.1786200000000003E-5</v>
      </c>
      <c r="BW100" s="441">
        <v>2.3226899999999999E-5</v>
      </c>
      <c r="BX100" s="441">
        <v>3.17657E-5</v>
      </c>
      <c r="BY100" s="441">
        <v>3.12156E-5</v>
      </c>
      <c r="BZ100" s="441">
        <v>2.81638E-5</v>
      </c>
      <c r="CA100" s="441">
        <v>3.53044E-5</v>
      </c>
      <c r="CB100" s="441">
        <v>1.8251199999999999E-5</v>
      </c>
      <c r="CC100" s="441">
        <v>7.0468899999999999E-5</v>
      </c>
      <c r="CD100" s="441">
        <v>1.17966E-4</v>
      </c>
      <c r="CE100" s="441">
        <v>1.9336599999999999E-4</v>
      </c>
      <c r="CF100" s="441">
        <v>8.7347200000000003E-5</v>
      </c>
      <c r="CG100" s="441">
        <v>2.12248E-4</v>
      </c>
      <c r="CH100" s="441">
        <v>5.7580400000000002E-5</v>
      </c>
      <c r="CI100" s="441">
        <v>7.5332600000000004E-5</v>
      </c>
      <c r="CJ100" s="441">
        <v>2.4777099999999998E-4</v>
      </c>
      <c r="CK100" s="441">
        <v>1.9073099999999999E-5</v>
      </c>
      <c r="CL100" s="441">
        <v>4.02582E-5</v>
      </c>
      <c r="CM100" s="441">
        <v>1.03262E-4</v>
      </c>
      <c r="CN100" s="441">
        <v>7.5136900000000002E-5</v>
      </c>
      <c r="CO100" s="441">
        <v>1.54604E-4</v>
      </c>
      <c r="CP100" s="441">
        <v>1.9039E-4</v>
      </c>
      <c r="CQ100" s="441">
        <v>1.3006500000000001E-4</v>
      </c>
      <c r="CR100" s="441">
        <v>4.0292900000000002E-5</v>
      </c>
      <c r="CS100" s="441">
        <v>1.2886399999999999E-4</v>
      </c>
      <c r="CT100" s="441">
        <v>7.3980799999999995E-5</v>
      </c>
      <c r="CU100" s="441">
        <v>6.1842399999999996E-5</v>
      </c>
      <c r="CV100" s="441">
        <v>1.22819E-4</v>
      </c>
      <c r="CW100" s="441">
        <v>1.8054599999999999E-4</v>
      </c>
      <c r="CX100" s="441">
        <v>2.3066800000000001E-4</v>
      </c>
      <c r="CY100" s="441">
        <v>3.3303540000000002E-3</v>
      </c>
      <c r="CZ100" s="441">
        <v>3.95197E-5</v>
      </c>
      <c r="DA100" s="443">
        <v>1.0096346970000001</v>
      </c>
    </row>
    <row r="101" spans="2:105" ht="20.100000000000001" customHeight="1" x14ac:dyDescent="0.4">
      <c r="B101" s="11">
        <v>54</v>
      </c>
      <c r="C101" s="8" t="s">
        <v>301</v>
      </c>
      <c r="D101" s="441">
        <v>6.7245900000000003E-4</v>
      </c>
      <c r="E101" s="441">
        <v>4.76859E-4</v>
      </c>
      <c r="F101" s="441">
        <v>3.4757249999999998E-3</v>
      </c>
      <c r="G101" s="441">
        <v>2.4046399999999999E-4</v>
      </c>
      <c r="H101" s="441">
        <v>5.7810609999999997E-3</v>
      </c>
      <c r="I101" s="441">
        <v>9.2585900000000004E-5</v>
      </c>
      <c r="J101" s="441">
        <v>0</v>
      </c>
      <c r="K101" s="441">
        <v>1.16316E-4</v>
      </c>
      <c r="L101" s="441">
        <v>9.8094000000000002E-4</v>
      </c>
      <c r="M101" s="441">
        <v>8.4206099999999993E-5</v>
      </c>
      <c r="N101" s="441">
        <v>3.1794499999999998E-4</v>
      </c>
      <c r="O101" s="441">
        <v>1.4354099999999999E-4</v>
      </c>
      <c r="P101" s="441">
        <v>9.3184319999999998E-3</v>
      </c>
      <c r="Q101" s="441">
        <v>1.417895E-3</v>
      </c>
      <c r="R101" s="441">
        <v>0</v>
      </c>
      <c r="S101" s="441">
        <v>1.10388E-4</v>
      </c>
      <c r="T101" s="441">
        <v>4.7357500000000004E-3</v>
      </c>
      <c r="U101" s="441">
        <v>2.37433E-4</v>
      </c>
      <c r="V101" s="441">
        <v>1.5399282E-2</v>
      </c>
      <c r="W101" s="441">
        <v>8.01781E-4</v>
      </c>
      <c r="X101" s="441">
        <v>4.1931899999999997E-4</v>
      </c>
      <c r="Y101" s="441">
        <v>1.6066850000000001E-3</v>
      </c>
      <c r="Z101" s="441">
        <v>7.0343400000000001E-5</v>
      </c>
      <c r="AA101" s="441">
        <v>1.725472E-3</v>
      </c>
      <c r="AB101" s="441">
        <v>1.9073500000000001E-4</v>
      </c>
      <c r="AC101" s="441">
        <v>1.6001000000000001E-4</v>
      </c>
      <c r="AD101" s="441">
        <v>1.2094875E-2</v>
      </c>
      <c r="AE101" s="441">
        <v>1.676379E-3</v>
      </c>
      <c r="AF101" s="441">
        <v>1.4036082E-2</v>
      </c>
      <c r="AG101" s="441">
        <v>4.55575E-4</v>
      </c>
      <c r="AH101" s="441">
        <v>0</v>
      </c>
      <c r="AI101" s="441">
        <v>5.8127109999999999E-3</v>
      </c>
      <c r="AJ101" s="441">
        <v>7.6402099999999997E-3</v>
      </c>
      <c r="AK101" s="441">
        <v>2.42997E-4</v>
      </c>
      <c r="AL101" s="441">
        <v>2.6697142E-2</v>
      </c>
      <c r="AM101" s="441">
        <v>2.9333300000000001E-4</v>
      </c>
      <c r="AN101" s="441">
        <v>9.7492499999999997E-4</v>
      </c>
      <c r="AO101" s="441">
        <v>1.8044099999999999E-4</v>
      </c>
      <c r="AP101" s="441">
        <v>1.2687399999999999E-4</v>
      </c>
      <c r="AQ101" s="441">
        <v>1.2729899999999999E-4</v>
      </c>
      <c r="AR101" s="441">
        <v>3.234E-4</v>
      </c>
      <c r="AS101" s="441">
        <v>2.32301E-4</v>
      </c>
      <c r="AT101" s="441">
        <v>2.0868199999999999E-4</v>
      </c>
      <c r="AU101" s="441">
        <v>1.4118099999999999E-4</v>
      </c>
      <c r="AV101" s="441">
        <v>7.8138600000000004E-5</v>
      </c>
      <c r="AW101" s="441">
        <v>4.9986500000000005E-4</v>
      </c>
      <c r="AX101" s="441">
        <v>1.2516099999999999E-4</v>
      </c>
      <c r="AY101" s="441">
        <v>7.5865999999999995E-5</v>
      </c>
      <c r="AZ101" s="441">
        <v>9.9241300000000001E-5</v>
      </c>
      <c r="BA101" s="441">
        <v>4.03342E-4</v>
      </c>
      <c r="BB101" s="441">
        <v>1.64148E-4</v>
      </c>
      <c r="BC101" s="441">
        <v>3.9163499999999999E-5</v>
      </c>
      <c r="BD101" s="441">
        <v>2.2402199999999999E-4</v>
      </c>
      <c r="BE101" s="441">
        <v>1.000221013</v>
      </c>
      <c r="BF101" s="441">
        <v>1.3463400000000001E-4</v>
      </c>
      <c r="BG101" s="441">
        <v>1.10773E-4</v>
      </c>
      <c r="BH101" s="441">
        <v>2.7595099999999997E-4</v>
      </c>
      <c r="BI101" s="441">
        <v>1.4619599999999999E-4</v>
      </c>
      <c r="BJ101" s="441">
        <v>7.5587079999999999E-3</v>
      </c>
      <c r="BK101" s="441">
        <v>5.5001470000000004E-3</v>
      </c>
      <c r="BL101" s="441">
        <v>1.8689299999999999E-4</v>
      </c>
      <c r="BM101" s="441">
        <v>2.9634600000000001E-4</v>
      </c>
      <c r="BN101" s="441">
        <v>3.4880499999999999E-5</v>
      </c>
      <c r="BO101" s="441">
        <v>1.6739399999999999E-4</v>
      </c>
      <c r="BP101" s="441">
        <v>3.7721800000000002E-5</v>
      </c>
      <c r="BQ101" s="441">
        <v>7.3305800000000005E-5</v>
      </c>
      <c r="BR101" s="441">
        <v>3.4518099999999997E-5</v>
      </c>
      <c r="BS101" s="441">
        <v>4.3229300000000001E-6</v>
      </c>
      <c r="BT101" s="441">
        <v>2.22964E-4</v>
      </c>
      <c r="BU101" s="441">
        <v>4.2068699999999999E-4</v>
      </c>
      <c r="BV101" s="441">
        <v>4.1922499999999997E-5</v>
      </c>
      <c r="BW101" s="441">
        <v>2.1642500000000002E-5</v>
      </c>
      <c r="BX101" s="441">
        <v>3.3222600000000003E-5</v>
      </c>
      <c r="BY101" s="441">
        <v>3.3899500000000003E-5</v>
      </c>
      <c r="BZ101" s="441">
        <v>2.0884899999999999E-4</v>
      </c>
      <c r="CA101" s="441">
        <v>6.0529799999999998E-5</v>
      </c>
      <c r="CB101" s="441">
        <v>5.1495400000000002E-5</v>
      </c>
      <c r="CC101" s="441">
        <v>6.4389900000000005E-5</v>
      </c>
      <c r="CD101" s="441">
        <v>7.6614100000000002E-5</v>
      </c>
      <c r="CE101" s="441">
        <v>4.3282199999999997E-5</v>
      </c>
      <c r="CF101" s="441">
        <v>5.7264600000000001E-5</v>
      </c>
      <c r="CG101" s="441">
        <v>2.20619E-4</v>
      </c>
      <c r="CH101" s="441">
        <v>6.4152600000000006E-5</v>
      </c>
      <c r="CI101" s="441">
        <v>1.15821E-4</v>
      </c>
      <c r="CJ101" s="441">
        <v>8.2732799999999995E-5</v>
      </c>
      <c r="CK101" s="441">
        <v>6.6843100000000004E-5</v>
      </c>
      <c r="CL101" s="441">
        <v>6.9124300000000005E-5</v>
      </c>
      <c r="CM101" s="441">
        <v>1.17878E-4</v>
      </c>
      <c r="CN101" s="441">
        <v>8.8279E-5</v>
      </c>
      <c r="CO101" s="441">
        <v>4.8240199999999999E-5</v>
      </c>
      <c r="CP101" s="441">
        <v>2.64627E-5</v>
      </c>
      <c r="CQ101" s="441">
        <v>8.1985399999999996E-5</v>
      </c>
      <c r="CR101" s="441">
        <v>5.36084E-5</v>
      </c>
      <c r="CS101" s="441">
        <v>4.6026899999999998E-5</v>
      </c>
      <c r="CT101" s="441">
        <v>2.89752E-4</v>
      </c>
      <c r="CU101" s="441">
        <v>3.8138000000000001E-4</v>
      </c>
      <c r="CV101" s="441">
        <v>1.54222E-4</v>
      </c>
      <c r="CW101" s="441">
        <v>1.5763299999999999E-4</v>
      </c>
      <c r="CX101" s="441">
        <v>1.32535E-4</v>
      </c>
      <c r="CY101" s="441">
        <v>3.4545000000000002E-4</v>
      </c>
      <c r="CZ101" s="441">
        <v>7.5995500000000001E-5</v>
      </c>
      <c r="DA101" s="443">
        <v>1.1402872879999999</v>
      </c>
    </row>
    <row r="102" spans="2:105" ht="20.100000000000001" customHeight="1" x14ac:dyDescent="0.4">
      <c r="B102" s="11">
        <v>55</v>
      </c>
      <c r="C102" s="8" t="s">
        <v>19</v>
      </c>
      <c r="D102" s="441">
        <v>0</v>
      </c>
      <c r="E102" s="441">
        <v>0</v>
      </c>
      <c r="F102" s="441">
        <v>0</v>
      </c>
      <c r="G102" s="441">
        <v>0</v>
      </c>
      <c r="H102" s="441">
        <v>0</v>
      </c>
      <c r="I102" s="441">
        <v>0</v>
      </c>
      <c r="J102" s="441">
        <v>0</v>
      </c>
      <c r="K102" s="441">
        <v>0</v>
      </c>
      <c r="L102" s="441">
        <v>0</v>
      </c>
      <c r="M102" s="441">
        <v>0</v>
      </c>
      <c r="N102" s="441">
        <v>0</v>
      </c>
      <c r="O102" s="441">
        <v>0</v>
      </c>
      <c r="P102" s="441">
        <v>0</v>
      </c>
      <c r="Q102" s="441">
        <v>0</v>
      </c>
      <c r="R102" s="441">
        <v>0</v>
      </c>
      <c r="S102" s="441">
        <v>0</v>
      </c>
      <c r="T102" s="441">
        <v>0</v>
      </c>
      <c r="U102" s="441">
        <v>0</v>
      </c>
      <c r="V102" s="441">
        <v>0</v>
      </c>
      <c r="W102" s="441">
        <v>0</v>
      </c>
      <c r="X102" s="441">
        <v>0</v>
      </c>
      <c r="Y102" s="441">
        <v>0</v>
      </c>
      <c r="Z102" s="441">
        <v>0</v>
      </c>
      <c r="AA102" s="441">
        <v>0</v>
      </c>
      <c r="AB102" s="441">
        <v>0</v>
      </c>
      <c r="AC102" s="441">
        <v>0</v>
      </c>
      <c r="AD102" s="441">
        <v>0</v>
      </c>
      <c r="AE102" s="441">
        <v>0</v>
      </c>
      <c r="AF102" s="441">
        <v>0</v>
      </c>
      <c r="AG102" s="441">
        <v>0</v>
      </c>
      <c r="AH102" s="441">
        <v>0</v>
      </c>
      <c r="AI102" s="441">
        <v>0</v>
      </c>
      <c r="AJ102" s="441">
        <v>0</v>
      </c>
      <c r="AK102" s="441">
        <v>0</v>
      </c>
      <c r="AL102" s="441">
        <v>0</v>
      </c>
      <c r="AM102" s="441">
        <v>0</v>
      </c>
      <c r="AN102" s="441">
        <v>0</v>
      </c>
      <c r="AO102" s="441">
        <v>0</v>
      </c>
      <c r="AP102" s="441">
        <v>0</v>
      </c>
      <c r="AQ102" s="441">
        <v>0</v>
      </c>
      <c r="AR102" s="441">
        <v>0</v>
      </c>
      <c r="AS102" s="441">
        <v>0</v>
      </c>
      <c r="AT102" s="441">
        <v>0</v>
      </c>
      <c r="AU102" s="441">
        <v>0</v>
      </c>
      <c r="AV102" s="441">
        <v>0</v>
      </c>
      <c r="AW102" s="441">
        <v>0</v>
      </c>
      <c r="AX102" s="441">
        <v>0</v>
      </c>
      <c r="AY102" s="441">
        <v>0</v>
      </c>
      <c r="AZ102" s="441">
        <v>0</v>
      </c>
      <c r="BA102" s="441">
        <v>0</v>
      </c>
      <c r="BB102" s="441">
        <v>0</v>
      </c>
      <c r="BC102" s="441">
        <v>0</v>
      </c>
      <c r="BD102" s="441">
        <v>0</v>
      </c>
      <c r="BE102" s="441">
        <v>0</v>
      </c>
      <c r="BF102" s="441">
        <v>1</v>
      </c>
      <c r="BG102" s="441">
        <v>0</v>
      </c>
      <c r="BH102" s="441">
        <v>0</v>
      </c>
      <c r="BI102" s="441">
        <v>0</v>
      </c>
      <c r="BJ102" s="441">
        <v>0</v>
      </c>
      <c r="BK102" s="441">
        <v>0</v>
      </c>
      <c r="BL102" s="441">
        <v>0</v>
      </c>
      <c r="BM102" s="441">
        <v>0</v>
      </c>
      <c r="BN102" s="441">
        <v>0</v>
      </c>
      <c r="BO102" s="441">
        <v>0</v>
      </c>
      <c r="BP102" s="441">
        <v>0</v>
      </c>
      <c r="BQ102" s="441">
        <v>0</v>
      </c>
      <c r="BR102" s="441">
        <v>0</v>
      </c>
      <c r="BS102" s="441">
        <v>0</v>
      </c>
      <c r="BT102" s="441">
        <v>0</v>
      </c>
      <c r="BU102" s="441">
        <v>0</v>
      </c>
      <c r="BV102" s="441">
        <v>0</v>
      </c>
      <c r="BW102" s="441">
        <v>0</v>
      </c>
      <c r="BX102" s="441">
        <v>0</v>
      </c>
      <c r="BY102" s="441">
        <v>0</v>
      </c>
      <c r="BZ102" s="441">
        <v>0</v>
      </c>
      <c r="CA102" s="441">
        <v>0</v>
      </c>
      <c r="CB102" s="441">
        <v>0</v>
      </c>
      <c r="CC102" s="441">
        <v>0</v>
      </c>
      <c r="CD102" s="441">
        <v>0</v>
      </c>
      <c r="CE102" s="441">
        <v>0</v>
      </c>
      <c r="CF102" s="441">
        <v>0</v>
      </c>
      <c r="CG102" s="441">
        <v>0</v>
      </c>
      <c r="CH102" s="441">
        <v>0</v>
      </c>
      <c r="CI102" s="441">
        <v>0</v>
      </c>
      <c r="CJ102" s="441">
        <v>0</v>
      </c>
      <c r="CK102" s="441">
        <v>0</v>
      </c>
      <c r="CL102" s="441">
        <v>0</v>
      </c>
      <c r="CM102" s="441">
        <v>0</v>
      </c>
      <c r="CN102" s="441">
        <v>0</v>
      </c>
      <c r="CO102" s="441">
        <v>0</v>
      </c>
      <c r="CP102" s="441">
        <v>0</v>
      </c>
      <c r="CQ102" s="441">
        <v>0</v>
      </c>
      <c r="CR102" s="441">
        <v>0</v>
      </c>
      <c r="CS102" s="441">
        <v>0</v>
      </c>
      <c r="CT102" s="441">
        <v>0</v>
      </c>
      <c r="CU102" s="441">
        <v>0</v>
      </c>
      <c r="CV102" s="441">
        <v>0</v>
      </c>
      <c r="CW102" s="441">
        <v>0</v>
      </c>
      <c r="CX102" s="441">
        <v>0</v>
      </c>
      <c r="CY102" s="441">
        <v>0</v>
      </c>
      <c r="CZ102" s="441">
        <v>0</v>
      </c>
      <c r="DA102" s="443">
        <v>1</v>
      </c>
    </row>
    <row r="103" spans="2:105" ht="20.100000000000001" customHeight="1" x14ac:dyDescent="0.4">
      <c r="B103" s="11">
        <v>56</v>
      </c>
      <c r="C103" s="8" t="s">
        <v>306</v>
      </c>
      <c r="D103" s="441">
        <v>4.1473040000000001E-3</v>
      </c>
      <c r="E103" s="441">
        <v>5.8185340000000002E-3</v>
      </c>
      <c r="F103" s="441">
        <v>2.7419929999999999E-3</v>
      </c>
      <c r="G103" s="441">
        <v>2.9048289999999998E-3</v>
      </c>
      <c r="H103" s="441">
        <v>2.1455609999999998E-3</v>
      </c>
      <c r="I103" s="441">
        <v>1.3728569999999999E-3</v>
      </c>
      <c r="J103" s="441">
        <v>0</v>
      </c>
      <c r="K103" s="441">
        <v>7.4735280000000001E-3</v>
      </c>
      <c r="L103" s="441">
        <v>2.139111E-3</v>
      </c>
      <c r="M103" s="441">
        <v>1.1364190000000001E-3</v>
      </c>
      <c r="N103" s="441">
        <v>2.3966320000000001E-3</v>
      </c>
      <c r="O103" s="441">
        <v>1.3989230000000001E-3</v>
      </c>
      <c r="P103" s="441">
        <v>1.364311E-3</v>
      </c>
      <c r="Q103" s="441">
        <v>1.310835E-3</v>
      </c>
      <c r="R103" s="441">
        <v>0</v>
      </c>
      <c r="S103" s="441">
        <v>3.0724709999999998E-3</v>
      </c>
      <c r="T103" s="441">
        <v>1.639204E-3</v>
      </c>
      <c r="U103" s="441">
        <v>2.5632250000000001E-3</v>
      </c>
      <c r="V103" s="441">
        <v>8.2397939999999999E-3</v>
      </c>
      <c r="W103" s="441">
        <v>4.0323820000000002E-3</v>
      </c>
      <c r="X103" s="441">
        <v>2.4093610000000001E-3</v>
      </c>
      <c r="Y103" s="441">
        <v>2.9935930000000001E-3</v>
      </c>
      <c r="Z103" s="441">
        <v>4.9183099999999997E-4</v>
      </c>
      <c r="AA103" s="441">
        <v>4.079722E-3</v>
      </c>
      <c r="AB103" s="441">
        <v>1.90698E-3</v>
      </c>
      <c r="AC103" s="441">
        <v>1.3286120000000001E-3</v>
      </c>
      <c r="AD103" s="441">
        <v>3.9171340000000001E-3</v>
      </c>
      <c r="AE103" s="441">
        <v>5.9027760000000002E-3</v>
      </c>
      <c r="AF103" s="441">
        <v>5.0541120000000004E-3</v>
      </c>
      <c r="AG103" s="441">
        <v>7.5946340000000003E-3</v>
      </c>
      <c r="AH103" s="441">
        <v>0</v>
      </c>
      <c r="AI103" s="441">
        <v>3.5953729999999998E-3</v>
      </c>
      <c r="AJ103" s="441">
        <v>7.1594780000000004E-3</v>
      </c>
      <c r="AK103" s="441">
        <v>2.1419880000000001E-3</v>
      </c>
      <c r="AL103" s="441">
        <v>4.0664849999999999E-3</v>
      </c>
      <c r="AM103" s="441">
        <v>6.6945779999999996E-3</v>
      </c>
      <c r="AN103" s="441">
        <v>3.902679E-3</v>
      </c>
      <c r="AO103" s="441">
        <v>2.7465739999999999E-3</v>
      </c>
      <c r="AP103" s="441">
        <v>1.937544E-3</v>
      </c>
      <c r="AQ103" s="441">
        <v>1.3002109999999999E-3</v>
      </c>
      <c r="AR103" s="441">
        <v>1.9348810000000001E-3</v>
      </c>
      <c r="AS103" s="441">
        <v>5.3057800000000004E-3</v>
      </c>
      <c r="AT103" s="441">
        <v>2.6065469999999999E-3</v>
      </c>
      <c r="AU103" s="441">
        <v>2.209917E-3</v>
      </c>
      <c r="AV103" s="441">
        <v>1.485337E-3</v>
      </c>
      <c r="AW103" s="441">
        <v>2.3702369999999999E-3</v>
      </c>
      <c r="AX103" s="441">
        <v>2.5646269999999999E-3</v>
      </c>
      <c r="AY103" s="441">
        <v>1.6258399999999999E-3</v>
      </c>
      <c r="AZ103" s="441">
        <v>5.8071399999999997E-4</v>
      </c>
      <c r="BA103" s="441">
        <v>1.108204E-3</v>
      </c>
      <c r="BB103" s="441">
        <v>1.675478E-3</v>
      </c>
      <c r="BC103" s="441">
        <v>6.2957200000000001E-4</v>
      </c>
      <c r="BD103" s="441">
        <v>2.4067350000000001E-3</v>
      </c>
      <c r="BE103" s="441">
        <v>1.567328E-3</v>
      </c>
      <c r="BF103" s="441">
        <v>1.6232919999999999E-3</v>
      </c>
      <c r="BG103" s="441">
        <v>1.002172372</v>
      </c>
      <c r="BH103" s="441">
        <v>1.579457E-3</v>
      </c>
      <c r="BI103" s="441">
        <v>1.2474439999999999E-3</v>
      </c>
      <c r="BJ103" s="441">
        <v>1.3562078E-2</v>
      </c>
      <c r="BK103" s="441">
        <v>2.5567739999999999E-2</v>
      </c>
      <c r="BL103" s="441">
        <v>3.3456569999999998E-2</v>
      </c>
      <c r="BM103" s="441">
        <v>4.3563999999999999E-3</v>
      </c>
      <c r="BN103" s="441">
        <v>3.5617660000000001E-3</v>
      </c>
      <c r="BO103" s="441">
        <v>4.9151489999999997E-3</v>
      </c>
      <c r="BP103" s="441">
        <v>3.3282659999999999E-3</v>
      </c>
      <c r="BQ103" s="441">
        <v>4.7577260000000003E-3</v>
      </c>
      <c r="BR103" s="441">
        <v>1.1509738E-2</v>
      </c>
      <c r="BS103" s="441">
        <v>1.0244823E-2</v>
      </c>
      <c r="BT103" s="441">
        <v>1.5049263E-2</v>
      </c>
      <c r="BU103" s="441">
        <v>1.5728059999999999E-3</v>
      </c>
      <c r="BV103" s="441">
        <v>1.3817309999999999E-2</v>
      </c>
      <c r="BW103" s="441">
        <v>3.5826460000000001E-3</v>
      </c>
      <c r="BX103" s="441">
        <v>2.5777460000000001E-3</v>
      </c>
      <c r="BY103" s="441">
        <v>5.2969929999999998E-3</v>
      </c>
      <c r="BZ103" s="441">
        <v>1.3206214000000001E-2</v>
      </c>
      <c r="CA103" s="441">
        <v>1.3814597E-2</v>
      </c>
      <c r="CB103" s="441">
        <v>1.9532920000000001E-3</v>
      </c>
      <c r="CC103" s="441">
        <v>5.716624E-3</v>
      </c>
      <c r="CD103" s="441">
        <v>9.2603630000000006E-3</v>
      </c>
      <c r="CE103" s="441">
        <v>1.5310090000000001E-3</v>
      </c>
      <c r="CF103" s="441">
        <v>9.5033489999999995E-3</v>
      </c>
      <c r="CG103" s="441">
        <v>3.788029E-3</v>
      </c>
      <c r="CH103" s="441">
        <v>8.5112629999999998E-3</v>
      </c>
      <c r="CI103" s="441">
        <v>6.7625239999999998E-3</v>
      </c>
      <c r="CJ103" s="441">
        <v>4.7320679999999999E-3</v>
      </c>
      <c r="CK103" s="441">
        <v>2.6122630000000001E-3</v>
      </c>
      <c r="CL103" s="441">
        <v>2.3568230000000001E-3</v>
      </c>
      <c r="CM103" s="441">
        <v>4.4769270000000003E-3</v>
      </c>
      <c r="CN103" s="441">
        <v>3.23793E-3</v>
      </c>
      <c r="CO103" s="441">
        <v>2.9613959999999998E-3</v>
      </c>
      <c r="CP103" s="441">
        <v>2.39872E-3</v>
      </c>
      <c r="CQ103" s="441">
        <v>3.9585430000000001E-3</v>
      </c>
      <c r="CR103" s="441">
        <v>1.288043E-3</v>
      </c>
      <c r="CS103" s="441">
        <v>2.1410040000000002E-3</v>
      </c>
      <c r="CT103" s="441">
        <v>4.2112089999999996E-3</v>
      </c>
      <c r="CU103" s="441">
        <v>2.6973309999999999E-3</v>
      </c>
      <c r="CV103" s="441">
        <v>3.9121470000000004E-3</v>
      </c>
      <c r="CW103" s="441">
        <v>5.1154069999999998E-3</v>
      </c>
      <c r="CX103" s="441">
        <v>4.3920900000000004E-3</v>
      </c>
      <c r="CY103" s="441">
        <v>8.78084E-4</v>
      </c>
      <c r="CZ103" s="441">
        <v>3.2626199999999999E-3</v>
      </c>
      <c r="DA103" s="443">
        <v>1.445652231</v>
      </c>
    </row>
    <row r="104" spans="2:105" ht="20.100000000000001" customHeight="1" x14ac:dyDescent="0.4">
      <c r="B104" s="11">
        <v>57</v>
      </c>
      <c r="C104" s="8" t="s">
        <v>902</v>
      </c>
      <c r="D104" s="441">
        <v>0</v>
      </c>
      <c r="E104" s="441">
        <v>0</v>
      </c>
      <c r="F104" s="441">
        <v>0</v>
      </c>
      <c r="G104" s="441">
        <v>0</v>
      </c>
      <c r="H104" s="441">
        <v>0</v>
      </c>
      <c r="I104" s="441">
        <v>0</v>
      </c>
      <c r="J104" s="441">
        <v>0</v>
      </c>
      <c r="K104" s="441">
        <v>0</v>
      </c>
      <c r="L104" s="441">
        <v>0</v>
      </c>
      <c r="M104" s="441">
        <v>0</v>
      </c>
      <c r="N104" s="441">
        <v>0</v>
      </c>
      <c r="O104" s="441">
        <v>0</v>
      </c>
      <c r="P104" s="441">
        <v>0</v>
      </c>
      <c r="Q104" s="441">
        <v>0</v>
      </c>
      <c r="R104" s="441">
        <v>0</v>
      </c>
      <c r="S104" s="441">
        <v>0</v>
      </c>
      <c r="T104" s="441">
        <v>0</v>
      </c>
      <c r="U104" s="441">
        <v>0</v>
      </c>
      <c r="V104" s="441">
        <v>0</v>
      </c>
      <c r="W104" s="441">
        <v>0</v>
      </c>
      <c r="X104" s="441">
        <v>0</v>
      </c>
      <c r="Y104" s="441">
        <v>0</v>
      </c>
      <c r="Z104" s="441">
        <v>0</v>
      </c>
      <c r="AA104" s="441">
        <v>0</v>
      </c>
      <c r="AB104" s="441">
        <v>0</v>
      </c>
      <c r="AC104" s="441">
        <v>0</v>
      </c>
      <c r="AD104" s="441">
        <v>0</v>
      </c>
      <c r="AE104" s="441">
        <v>0</v>
      </c>
      <c r="AF104" s="441">
        <v>0</v>
      </c>
      <c r="AG104" s="441">
        <v>0</v>
      </c>
      <c r="AH104" s="441">
        <v>0</v>
      </c>
      <c r="AI104" s="441">
        <v>0</v>
      </c>
      <c r="AJ104" s="441">
        <v>0</v>
      </c>
      <c r="AK104" s="441">
        <v>0</v>
      </c>
      <c r="AL104" s="441">
        <v>0</v>
      </c>
      <c r="AM104" s="441">
        <v>0</v>
      </c>
      <c r="AN104" s="441">
        <v>0</v>
      </c>
      <c r="AO104" s="441">
        <v>0</v>
      </c>
      <c r="AP104" s="441">
        <v>0</v>
      </c>
      <c r="AQ104" s="441">
        <v>0</v>
      </c>
      <c r="AR104" s="441">
        <v>0</v>
      </c>
      <c r="AS104" s="441">
        <v>0</v>
      </c>
      <c r="AT104" s="441">
        <v>0</v>
      </c>
      <c r="AU104" s="441">
        <v>0</v>
      </c>
      <c r="AV104" s="441">
        <v>0</v>
      </c>
      <c r="AW104" s="441">
        <v>0</v>
      </c>
      <c r="AX104" s="441">
        <v>0</v>
      </c>
      <c r="AY104" s="441">
        <v>0</v>
      </c>
      <c r="AZ104" s="441">
        <v>0</v>
      </c>
      <c r="BA104" s="441">
        <v>0</v>
      </c>
      <c r="BB104" s="441">
        <v>0</v>
      </c>
      <c r="BC104" s="441">
        <v>0</v>
      </c>
      <c r="BD104" s="441">
        <v>0</v>
      </c>
      <c r="BE104" s="441">
        <v>0</v>
      </c>
      <c r="BF104" s="441">
        <v>0</v>
      </c>
      <c r="BG104" s="441">
        <v>0</v>
      </c>
      <c r="BH104" s="441">
        <v>1</v>
      </c>
      <c r="BI104" s="441">
        <v>0</v>
      </c>
      <c r="BJ104" s="441">
        <v>0</v>
      </c>
      <c r="BK104" s="441">
        <v>0</v>
      </c>
      <c r="BL104" s="441">
        <v>0</v>
      </c>
      <c r="BM104" s="441">
        <v>0</v>
      </c>
      <c r="BN104" s="441">
        <v>0</v>
      </c>
      <c r="BO104" s="441">
        <v>0</v>
      </c>
      <c r="BP104" s="441">
        <v>0</v>
      </c>
      <c r="BQ104" s="441">
        <v>0</v>
      </c>
      <c r="BR104" s="441">
        <v>0</v>
      </c>
      <c r="BS104" s="441">
        <v>0</v>
      </c>
      <c r="BT104" s="441">
        <v>0</v>
      </c>
      <c r="BU104" s="441">
        <v>0</v>
      </c>
      <c r="BV104" s="441">
        <v>0</v>
      </c>
      <c r="BW104" s="441">
        <v>0</v>
      </c>
      <c r="BX104" s="441">
        <v>0</v>
      </c>
      <c r="BY104" s="441">
        <v>0</v>
      </c>
      <c r="BZ104" s="441">
        <v>0</v>
      </c>
      <c r="CA104" s="441">
        <v>0</v>
      </c>
      <c r="CB104" s="441">
        <v>0</v>
      </c>
      <c r="CC104" s="441">
        <v>0</v>
      </c>
      <c r="CD104" s="441">
        <v>0</v>
      </c>
      <c r="CE104" s="441">
        <v>0</v>
      </c>
      <c r="CF104" s="441">
        <v>0</v>
      </c>
      <c r="CG104" s="441">
        <v>0</v>
      </c>
      <c r="CH104" s="441">
        <v>0</v>
      </c>
      <c r="CI104" s="441">
        <v>0</v>
      </c>
      <c r="CJ104" s="441">
        <v>0</v>
      </c>
      <c r="CK104" s="441">
        <v>0</v>
      </c>
      <c r="CL104" s="441">
        <v>0</v>
      </c>
      <c r="CM104" s="441">
        <v>0</v>
      </c>
      <c r="CN104" s="441">
        <v>0</v>
      </c>
      <c r="CO104" s="441">
        <v>0</v>
      </c>
      <c r="CP104" s="441">
        <v>0</v>
      </c>
      <c r="CQ104" s="441">
        <v>0</v>
      </c>
      <c r="CR104" s="441">
        <v>0</v>
      </c>
      <c r="CS104" s="441">
        <v>0</v>
      </c>
      <c r="CT104" s="441">
        <v>0</v>
      </c>
      <c r="CU104" s="441">
        <v>0</v>
      </c>
      <c r="CV104" s="441">
        <v>0</v>
      </c>
      <c r="CW104" s="441">
        <v>0</v>
      </c>
      <c r="CX104" s="441">
        <v>0</v>
      </c>
      <c r="CY104" s="441">
        <v>0</v>
      </c>
      <c r="CZ104" s="441">
        <v>0</v>
      </c>
      <c r="DA104" s="443">
        <v>1</v>
      </c>
    </row>
    <row r="105" spans="2:105" ht="20.100000000000001" customHeight="1" x14ac:dyDescent="0.4">
      <c r="B105" s="11">
        <v>58</v>
      </c>
      <c r="C105" s="8" t="s">
        <v>313</v>
      </c>
      <c r="D105" s="441">
        <v>0</v>
      </c>
      <c r="E105" s="441">
        <v>0</v>
      </c>
      <c r="F105" s="441">
        <v>0</v>
      </c>
      <c r="G105" s="441">
        <v>0</v>
      </c>
      <c r="H105" s="441">
        <v>0</v>
      </c>
      <c r="I105" s="441">
        <v>0</v>
      </c>
      <c r="J105" s="441">
        <v>0</v>
      </c>
      <c r="K105" s="441">
        <v>0</v>
      </c>
      <c r="L105" s="441">
        <v>0</v>
      </c>
      <c r="M105" s="441">
        <v>0</v>
      </c>
      <c r="N105" s="441">
        <v>0</v>
      </c>
      <c r="O105" s="441">
        <v>0</v>
      </c>
      <c r="P105" s="441">
        <v>0</v>
      </c>
      <c r="Q105" s="441">
        <v>0</v>
      </c>
      <c r="R105" s="441">
        <v>0</v>
      </c>
      <c r="S105" s="441">
        <v>0</v>
      </c>
      <c r="T105" s="441">
        <v>0</v>
      </c>
      <c r="U105" s="441">
        <v>0</v>
      </c>
      <c r="V105" s="441">
        <v>0</v>
      </c>
      <c r="W105" s="441">
        <v>0</v>
      </c>
      <c r="X105" s="441">
        <v>0</v>
      </c>
      <c r="Y105" s="441">
        <v>0</v>
      </c>
      <c r="Z105" s="441">
        <v>0</v>
      </c>
      <c r="AA105" s="441">
        <v>0</v>
      </c>
      <c r="AB105" s="441">
        <v>0</v>
      </c>
      <c r="AC105" s="441">
        <v>0</v>
      </c>
      <c r="AD105" s="441">
        <v>0</v>
      </c>
      <c r="AE105" s="441">
        <v>0</v>
      </c>
      <c r="AF105" s="441">
        <v>0</v>
      </c>
      <c r="AG105" s="441">
        <v>0</v>
      </c>
      <c r="AH105" s="441">
        <v>0</v>
      </c>
      <c r="AI105" s="441">
        <v>0</v>
      </c>
      <c r="AJ105" s="441">
        <v>0</v>
      </c>
      <c r="AK105" s="441">
        <v>0</v>
      </c>
      <c r="AL105" s="441">
        <v>0</v>
      </c>
      <c r="AM105" s="441">
        <v>0</v>
      </c>
      <c r="AN105" s="441">
        <v>0</v>
      </c>
      <c r="AO105" s="441">
        <v>0</v>
      </c>
      <c r="AP105" s="441">
        <v>0</v>
      </c>
      <c r="AQ105" s="441">
        <v>0</v>
      </c>
      <c r="AR105" s="441">
        <v>0</v>
      </c>
      <c r="AS105" s="441">
        <v>0</v>
      </c>
      <c r="AT105" s="441">
        <v>0</v>
      </c>
      <c r="AU105" s="441">
        <v>0</v>
      </c>
      <c r="AV105" s="441">
        <v>0</v>
      </c>
      <c r="AW105" s="441">
        <v>0</v>
      </c>
      <c r="AX105" s="441">
        <v>0</v>
      </c>
      <c r="AY105" s="441">
        <v>0</v>
      </c>
      <c r="AZ105" s="441">
        <v>0</v>
      </c>
      <c r="BA105" s="441">
        <v>0</v>
      </c>
      <c r="BB105" s="441">
        <v>0</v>
      </c>
      <c r="BC105" s="441">
        <v>0</v>
      </c>
      <c r="BD105" s="441">
        <v>0</v>
      </c>
      <c r="BE105" s="441">
        <v>0</v>
      </c>
      <c r="BF105" s="441">
        <v>0</v>
      </c>
      <c r="BG105" s="441">
        <v>0</v>
      </c>
      <c r="BH105" s="441">
        <v>0</v>
      </c>
      <c r="BI105" s="441">
        <v>1</v>
      </c>
      <c r="BJ105" s="441">
        <v>0</v>
      </c>
      <c r="BK105" s="441">
        <v>0</v>
      </c>
      <c r="BL105" s="441">
        <v>0</v>
      </c>
      <c r="BM105" s="441">
        <v>0</v>
      </c>
      <c r="BN105" s="441">
        <v>0</v>
      </c>
      <c r="BO105" s="441">
        <v>0</v>
      </c>
      <c r="BP105" s="441">
        <v>0</v>
      </c>
      <c r="BQ105" s="441">
        <v>0</v>
      </c>
      <c r="BR105" s="441">
        <v>0</v>
      </c>
      <c r="BS105" s="441">
        <v>0</v>
      </c>
      <c r="BT105" s="441">
        <v>0</v>
      </c>
      <c r="BU105" s="441">
        <v>0</v>
      </c>
      <c r="BV105" s="441">
        <v>0</v>
      </c>
      <c r="BW105" s="441">
        <v>0</v>
      </c>
      <c r="BX105" s="441">
        <v>0</v>
      </c>
      <c r="BY105" s="441">
        <v>0</v>
      </c>
      <c r="BZ105" s="441">
        <v>0</v>
      </c>
      <c r="CA105" s="441">
        <v>0</v>
      </c>
      <c r="CB105" s="441">
        <v>0</v>
      </c>
      <c r="CC105" s="441">
        <v>0</v>
      </c>
      <c r="CD105" s="441">
        <v>0</v>
      </c>
      <c r="CE105" s="441">
        <v>0</v>
      </c>
      <c r="CF105" s="441">
        <v>0</v>
      </c>
      <c r="CG105" s="441">
        <v>0</v>
      </c>
      <c r="CH105" s="441">
        <v>0</v>
      </c>
      <c r="CI105" s="441">
        <v>0</v>
      </c>
      <c r="CJ105" s="441">
        <v>0</v>
      </c>
      <c r="CK105" s="441">
        <v>0</v>
      </c>
      <c r="CL105" s="441">
        <v>0</v>
      </c>
      <c r="CM105" s="441">
        <v>0</v>
      </c>
      <c r="CN105" s="441">
        <v>0</v>
      </c>
      <c r="CO105" s="441">
        <v>0</v>
      </c>
      <c r="CP105" s="441">
        <v>0</v>
      </c>
      <c r="CQ105" s="441">
        <v>0</v>
      </c>
      <c r="CR105" s="441">
        <v>0</v>
      </c>
      <c r="CS105" s="441">
        <v>0</v>
      </c>
      <c r="CT105" s="441">
        <v>0</v>
      </c>
      <c r="CU105" s="441">
        <v>0</v>
      </c>
      <c r="CV105" s="441">
        <v>0</v>
      </c>
      <c r="CW105" s="441">
        <v>0</v>
      </c>
      <c r="CX105" s="441">
        <v>0</v>
      </c>
      <c r="CY105" s="441">
        <v>0</v>
      </c>
      <c r="CZ105" s="441">
        <v>0</v>
      </c>
      <c r="DA105" s="443">
        <v>1</v>
      </c>
    </row>
    <row r="106" spans="2:105" ht="20.100000000000001" customHeight="1" x14ac:dyDescent="0.4">
      <c r="B106" s="11">
        <v>59</v>
      </c>
      <c r="C106" s="8" t="s">
        <v>903</v>
      </c>
      <c r="D106" s="441">
        <v>6.1867249999999997E-3</v>
      </c>
      <c r="E106" s="441">
        <v>5.797043E-3</v>
      </c>
      <c r="F106" s="441">
        <v>7.7689999999999999E-3</v>
      </c>
      <c r="G106" s="441">
        <v>2.0601408000000002E-2</v>
      </c>
      <c r="H106" s="441">
        <v>4.3931990000000004E-3</v>
      </c>
      <c r="I106" s="441">
        <v>2.9174140000000001E-3</v>
      </c>
      <c r="J106" s="441">
        <v>0</v>
      </c>
      <c r="K106" s="441">
        <v>1.4266811000000001E-2</v>
      </c>
      <c r="L106" s="441">
        <v>7.755446E-3</v>
      </c>
      <c r="M106" s="441">
        <v>7.7932590000000003E-3</v>
      </c>
      <c r="N106" s="441">
        <v>5.6120010000000001E-3</v>
      </c>
      <c r="O106" s="441">
        <v>8.1510720000000005E-3</v>
      </c>
      <c r="P106" s="441">
        <v>5.1774059999999998E-3</v>
      </c>
      <c r="Q106" s="441">
        <v>5.6710370000000003E-3</v>
      </c>
      <c r="R106" s="441">
        <v>0</v>
      </c>
      <c r="S106" s="441">
        <v>1.1829325999999999E-2</v>
      </c>
      <c r="T106" s="441">
        <v>1.1814129E-2</v>
      </c>
      <c r="U106" s="441">
        <v>7.5178720000000001E-3</v>
      </c>
      <c r="V106" s="441">
        <v>5.9290026000000003E-2</v>
      </c>
      <c r="W106" s="441">
        <v>9.5285290000000009E-3</v>
      </c>
      <c r="X106" s="441">
        <v>1.3991582000000001E-2</v>
      </c>
      <c r="Y106" s="441">
        <v>1.1801668E-2</v>
      </c>
      <c r="Z106" s="441">
        <v>4.2825550000000004E-3</v>
      </c>
      <c r="AA106" s="441">
        <v>1.5538118E-2</v>
      </c>
      <c r="AB106" s="441">
        <v>1.5066991E-2</v>
      </c>
      <c r="AC106" s="441">
        <v>5.2655339999999997E-3</v>
      </c>
      <c r="AD106" s="441">
        <v>2.9122364000000001E-2</v>
      </c>
      <c r="AE106" s="441">
        <v>2.2644772000000001E-2</v>
      </c>
      <c r="AF106" s="441">
        <v>1.8986504000000001E-2</v>
      </c>
      <c r="AG106" s="441">
        <v>3.0479385000000001E-2</v>
      </c>
      <c r="AH106" s="441">
        <v>0</v>
      </c>
      <c r="AI106" s="441">
        <v>1.4954794E-2</v>
      </c>
      <c r="AJ106" s="441">
        <v>6.3301332000000002E-2</v>
      </c>
      <c r="AK106" s="441">
        <v>7.224378E-3</v>
      </c>
      <c r="AL106" s="441">
        <v>2.7742981E-2</v>
      </c>
      <c r="AM106" s="441">
        <v>8.1492160000000008E-3</v>
      </c>
      <c r="AN106" s="441">
        <v>1.5456075E-2</v>
      </c>
      <c r="AO106" s="441">
        <v>7.2739079999999999E-3</v>
      </c>
      <c r="AP106" s="441">
        <v>6.7692079999999996E-3</v>
      </c>
      <c r="AQ106" s="441">
        <v>7.5999250000000004E-3</v>
      </c>
      <c r="AR106" s="441">
        <v>1.6850538000000002E-2</v>
      </c>
      <c r="AS106" s="441">
        <v>1.1309745E-2</v>
      </c>
      <c r="AT106" s="441">
        <v>4.6340540000000003E-3</v>
      </c>
      <c r="AU106" s="441">
        <v>4.0972949999999999E-3</v>
      </c>
      <c r="AV106" s="441">
        <v>3.556526E-3</v>
      </c>
      <c r="AW106" s="441">
        <v>7.7589740000000001E-3</v>
      </c>
      <c r="AX106" s="441">
        <v>3.9573350000000002E-3</v>
      </c>
      <c r="AY106" s="441">
        <v>3.6178450000000002E-3</v>
      </c>
      <c r="AZ106" s="441">
        <v>3.887986E-3</v>
      </c>
      <c r="BA106" s="441">
        <v>7.4978179999999998E-3</v>
      </c>
      <c r="BB106" s="441">
        <v>8.9399089999999994E-3</v>
      </c>
      <c r="BC106" s="441">
        <v>2.3798949999999999E-3</v>
      </c>
      <c r="BD106" s="441">
        <v>4.2043250000000001E-3</v>
      </c>
      <c r="BE106" s="441">
        <v>1.5920025000000001E-2</v>
      </c>
      <c r="BF106" s="441">
        <v>3.0299820000000001E-3</v>
      </c>
      <c r="BG106" s="441">
        <v>2.4507370000000001E-3</v>
      </c>
      <c r="BH106" s="441">
        <v>3.0090300000000002E-3</v>
      </c>
      <c r="BI106" s="441">
        <v>3.6138139999999999E-3</v>
      </c>
      <c r="BJ106" s="441">
        <v>1.050709702</v>
      </c>
      <c r="BK106" s="441">
        <v>7.9294110000000008E-3</v>
      </c>
      <c r="BL106" s="441">
        <v>2.2801963000000001E-2</v>
      </c>
      <c r="BM106" s="441">
        <v>3.7993354E-2</v>
      </c>
      <c r="BN106" s="441">
        <v>3.4114919999999999E-3</v>
      </c>
      <c r="BO106" s="441">
        <v>1.9124109E-2</v>
      </c>
      <c r="BP106" s="441">
        <v>3.363652E-3</v>
      </c>
      <c r="BQ106" s="441">
        <v>8.7374389999999996E-3</v>
      </c>
      <c r="BR106" s="441">
        <v>4.0715329999999996E-3</v>
      </c>
      <c r="BS106" s="441">
        <v>2.9715900000000002E-4</v>
      </c>
      <c r="BT106" s="441">
        <v>2.9990714000000002E-2</v>
      </c>
      <c r="BU106" s="441">
        <v>3.1026819999999998E-3</v>
      </c>
      <c r="BV106" s="441">
        <v>3.5842389999999999E-3</v>
      </c>
      <c r="BW106" s="441">
        <v>1.915316E-3</v>
      </c>
      <c r="BX106" s="441">
        <v>3.1248140000000001E-3</v>
      </c>
      <c r="BY106" s="441">
        <v>3.023244E-3</v>
      </c>
      <c r="BZ106" s="441">
        <v>2.6549513E-2</v>
      </c>
      <c r="CA106" s="441">
        <v>5.9364839999999997E-3</v>
      </c>
      <c r="CB106" s="441">
        <v>3.6193520000000002E-3</v>
      </c>
      <c r="CC106" s="441">
        <v>7.1081520000000004E-3</v>
      </c>
      <c r="CD106" s="441">
        <v>5.1979139999999997E-3</v>
      </c>
      <c r="CE106" s="441">
        <v>2.5550460000000001E-3</v>
      </c>
      <c r="CF106" s="441">
        <v>4.8934340000000003E-3</v>
      </c>
      <c r="CG106" s="441">
        <v>4.7618260000000003E-3</v>
      </c>
      <c r="CH106" s="441">
        <v>6.6033530000000002E-3</v>
      </c>
      <c r="CI106" s="441">
        <v>1.2551982E-2</v>
      </c>
      <c r="CJ106" s="441">
        <v>6.0405470000000003E-3</v>
      </c>
      <c r="CK106" s="441">
        <v>4.8416520000000001E-3</v>
      </c>
      <c r="CL106" s="441">
        <v>6.4595099999999999E-3</v>
      </c>
      <c r="CM106" s="441">
        <v>1.1087085E-2</v>
      </c>
      <c r="CN106" s="441">
        <v>7.3281980000000002E-3</v>
      </c>
      <c r="CO106" s="441">
        <v>2.9852279999999999E-3</v>
      </c>
      <c r="CP106" s="441">
        <v>2.5007190000000002E-3</v>
      </c>
      <c r="CQ106" s="441">
        <v>5.4021410000000001E-3</v>
      </c>
      <c r="CR106" s="441">
        <v>2.9285909999999999E-3</v>
      </c>
      <c r="CS106" s="441">
        <v>3.484539E-3</v>
      </c>
      <c r="CT106" s="441">
        <v>2.3515187E-2</v>
      </c>
      <c r="CU106" s="441">
        <v>1.2356653E-2</v>
      </c>
      <c r="CV106" s="441">
        <v>1.6176064E-2</v>
      </c>
      <c r="CW106" s="441">
        <v>1.9407269000000001E-2</v>
      </c>
      <c r="CX106" s="441">
        <v>1.3150294999999999E-2</v>
      </c>
      <c r="CY106" s="441">
        <v>2.7721199999999999E-3</v>
      </c>
      <c r="CZ106" s="441">
        <v>5.6203679999999997E-3</v>
      </c>
      <c r="DA106" s="443">
        <v>2.0674528689999998</v>
      </c>
    </row>
    <row r="107" spans="2:105" ht="20.100000000000001" customHeight="1" x14ac:dyDescent="0.4">
      <c r="B107" s="11">
        <v>60</v>
      </c>
      <c r="C107" s="8" t="s">
        <v>904</v>
      </c>
      <c r="D107" s="441">
        <v>2.7678300000000001E-4</v>
      </c>
      <c r="E107" s="441">
        <v>2.37734E-4</v>
      </c>
      <c r="F107" s="441">
        <v>3.5379200000000002E-4</v>
      </c>
      <c r="G107" s="441">
        <v>6.9555400000000003E-4</v>
      </c>
      <c r="H107" s="441">
        <v>3.11112E-4</v>
      </c>
      <c r="I107" s="441">
        <v>1.47281E-4</v>
      </c>
      <c r="J107" s="441">
        <v>0</v>
      </c>
      <c r="K107" s="441">
        <v>3.25648E-4</v>
      </c>
      <c r="L107" s="441">
        <v>7.61209E-4</v>
      </c>
      <c r="M107" s="441">
        <v>4.24957E-4</v>
      </c>
      <c r="N107" s="441">
        <v>2.1280299999999999E-4</v>
      </c>
      <c r="O107" s="441">
        <v>3.0312680000000002E-3</v>
      </c>
      <c r="P107" s="441">
        <v>2.267163E-3</v>
      </c>
      <c r="Q107" s="441">
        <v>7.5724199999999998E-4</v>
      </c>
      <c r="R107" s="441">
        <v>0</v>
      </c>
      <c r="S107" s="441">
        <v>1.028607E-3</v>
      </c>
      <c r="T107" s="441">
        <v>1.6799999999999999E-4</v>
      </c>
      <c r="U107" s="441">
        <v>3.64705E-4</v>
      </c>
      <c r="V107" s="441">
        <v>1.421435E-3</v>
      </c>
      <c r="W107" s="441">
        <v>7.1851800000000002E-4</v>
      </c>
      <c r="X107" s="441">
        <v>5.6519600000000001E-4</v>
      </c>
      <c r="Y107" s="441">
        <v>1.350144E-3</v>
      </c>
      <c r="Z107" s="441">
        <v>2.7008800000000001E-5</v>
      </c>
      <c r="AA107" s="441">
        <v>2.9686640000000002E-3</v>
      </c>
      <c r="AB107" s="441">
        <v>4.2574329999999997E-3</v>
      </c>
      <c r="AC107" s="441">
        <v>1.30374E-4</v>
      </c>
      <c r="AD107" s="441">
        <v>5.9157970000000004E-3</v>
      </c>
      <c r="AE107" s="441">
        <v>5.6320000000000003E-4</v>
      </c>
      <c r="AF107" s="441">
        <v>9.8768399999999996E-3</v>
      </c>
      <c r="AG107" s="441">
        <v>2.7909879999999999E-3</v>
      </c>
      <c r="AH107" s="441">
        <v>0</v>
      </c>
      <c r="AI107" s="441">
        <v>2.1638270000000001E-3</v>
      </c>
      <c r="AJ107" s="441">
        <v>1.0000485999999999E-2</v>
      </c>
      <c r="AK107" s="441">
        <v>1.7127099999999999E-4</v>
      </c>
      <c r="AL107" s="441">
        <v>1.825597E-3</v>
      </c>
      <c r="AM107" s="441">
        <v>1.2871930000000001E-3</v>
      </c>
      <c r="AN107" s="441">
        <v>2.1157369999999999E-3</v>
      </c>
      <c r="AO107" s="441">
        <v>1.0172569999999999E-3</v>
      </c>
      <c r="AP107" s="441">
        <v>5.7151000000000001E-4</v>
      </c>
      <c r="AQ107" s="441">
        <v>8.0309900000000004E-4</v>
      </c>
      <c r="AR107" s="441">
        <v>1.6316950000000001E-3</v>
      </c>
      <c r="AS107" s="441">
        <v>1.105312E-3</v>
      </c>
      <c r="AT107" s="441">
        <v>5.2702399999999996E-4</v>
      </c>
      <c r="AU107" s="441">
        <v>3.4606200000000001E-4</v>
      </c>
      <c r="AV107" s="441">
        <v>2.45651E-4</v>
      </c>
      <c r="AW107" s="441">
        <v>1.7293460000000001E-3</v>
      </c>
      <c r="AX107" s="441">
        <v>3.3231800000000001E-4</v>
      </c>
      <c r="AY107" s="441">
        <v>4.08427E-4</v>
      </c>
      <c r="AZ107" s="441">
        <v>1.1039680000000001E-3</v>
      </c>
      <c r="BA107" s="441">
        <v>2.6107259999999998E-3</v>
      </c>
      <c r="BB107" s="441">
        <v>6.5165899999999996E-4</v>
      </c>
      <c r="BC107" s="441">
        <v>7.76613E-4</v>
      </c>
      <c r="BD107" s="441">
        <v>5.7928700000000005E-4</v>
      </c>
      <c r="BE107" s="441">
        <v>1.8004500000000001E-3</v>
      </c>
      <c r="BF107" s="441">
        <v>6.4600499999999995E-4</v>
      </c>
      <c r="BG107" s="441">
        <v>7.10302E-4</v>
      </c>
      <c r="BH107" s="441">
        <v>4.9844400000000001E-4</v>
      </c>
      <c r="BI107" s="441">
        <v>4.26093E-4</v>
      </c>
      <c r="BJ107" s="441">
        <v>8.6295999999999996E-4</v>
      </c>
      <c r="BK107" s="441">
        <v>1.003439599</v>
      </c>
      <c r="BL107" s="441">
        <v>1.3070359999999999E-3</v>
      </c>
      <c r="BM107" s="441">
        <v>2.0586960000000001E-3</v>
      </c>
      <c r="BN107" s="441">
        <v>6.4346E-4</v>
      </c>
      <c r="BO107" s="441">
        <v>4.3290999999999998E-3</v>
      </c>
      <c r="BP107" s="441">
        <v>6.1592799999999996E-4</v>
      </c>
      <c r="BQ107" s="441">
        <v>1.243023E-3</v>
      </c>
      <c r="BR107" s="441">
        <v>3.1702500000000002E-4</v>
      </c>
      <c r="BS107" s="441">
        <v>5.4897900000000002E-5</v>
      </c>
      <c r="BT107" s="441">
        <v>5.1516400000000003E-4</v>
      </c>
      <c r="BU107" s="441">
        <v>4.5249199999999998E-4</v>
      </c>
      <c r="BV107" s="441">
        <v>7.3150099999999996E-4</v>
      </c>
      <c r="BW107" s="441">
        <v>4.6307199999999997E-4</v>
      </c>
      <c r="BX107" s="441">
        <v>4.7668400000000001E-4</v>
      </c>
      <c r="BY107" s="441">
        <v>5.9365000000000004E-4</v>
      </c>
      <c r="BZ107" s="441">
        <v>3.7729199999999999E-4</v>
      </c>
      <c r="CA107" s="441">
        <v>6.9144499999999995E-4</v>
      </c>
      <c r="CB107" s="441">
        <v>5.9354999999999998E-4</v>
      </c>
      <c r="CC107" s="441">
        <v>7.73659E-4</v>
      </c>
      <c r="CD107" s="441">
        <v>8.0163499999999998E-4</v>
      </c>
      <c r="CE107" s="441">
        <v>3.9151799999999999E-4</v>
      </c>
      <c r="CF107" s="441">
        <v>9.9382799999999999E-4</v>
      </c>
      <c r="CG107" s="441">
        <v>5.6603999999999997E-4</v>
      </c>
      <c r="CH107" s="441">
        <v>1.5033900000000001E-3</v>
      </c>
      <c r="CI107" s="441">
        <v>2.648559E-3</v>
      </c>
      <c r="CJ107" s="441">
        <v>1.488996E-3</v>
      </c>
      <c r="CK107" s="441">
        <v>1.148537E-3</v>
      </c>
      <c r="CL107" s="441">
        <v>1.306373E-3</v>
      </c>
      <c r="CM107" s="441">
        <v>3.9508470000000004E-3</v>
      </c>
      <c r="CN107" s="441">
        <v>3.0900020000000001E-3</v>
      </c>
      <c r="CO107" s="441">
        <v>1.0318250000000001E-3</v>
      </c>
      <c r="CP107" s="441">
        <v>3.5557299999999998E-4</v>
      </c>
      <c r="CQ107" s="441">
        <v>5.8540999999999997E-4</v>
      </c>
      <c r="CR107" s="441">
        <v>1.5161949999999999E-3</v>
      </c>
      <c r="CS107" s="441">
        <v>1.065156E-3</v>
      </c>
      <c r="CT107" s="441">
        <v>9.8449999999999996E-3</v>
      </c>
      <c r="CU107" s="441">
        <v>9.1922919999999995E-3</v>
      </c>
      <c r="CV107" s="441">
        <v>4.9481600000000001E-3</v>
      </c>
      <c r="CW107" s="441">
        <v>1.1737220000000001E-3</v>
      </c>
      <c r="CX107" s="441">
        <v>3.7081560000000002E-3</v>
      </c>
      <c r="CY107" s="441">
        <v>3.0708100000000001E-4</v>
      </c>
      <c r="CZ107" s="441">
        <v>6.5837800000000004E-4</v>
      </c>
      <c r="DA107" s="443">
        <v>1.1508517170000001</v>
      </c>
    </row>
    <row r="108" spans="2:105" ht="20.100000000000001" customHeight="1" x14ac:dyDescent="0.4">
      <c r="B108" s="11">
        <v>61</v>
      </c>
      <c r="C108" s="8" t="s">
        <v>22</v>
      </c>
      <c r="D108" s="441">
        <v>9.3289200000000005E-4</v>
      </c>
      <c r="E108" s="441">
        <v>1.092492E-3</v>
      </c>
      <c r="F108" s="441">
        <v>1.9260530000000001E-3</v>
      </c>
      <c r="G108" s="441">
        <v>2.4154480000000002E-3</v>
      </c>
      <c r="H108" s="441">
        <v>7.6376799999999996E-4</v>
      </c>
      <c r="I108" s="441">
        <v>6.7062899999999995E-4</v>
      </c>
      <c r="J108" s="441">
        <v>0</v>
      </c>
      <c r="K108" s="441">
        <v>5.3861619999999999E-3</v>
      </c>
      <c r="L108" s="441">
        <v>2.8041989999999998E-3</v>
      </c>
      <c r="M108" s="441">
        <v>2.3751060000000001E-3</v>
      </c>
      <c r="N108" s="441">
        <v>1.123055E-3</v>
      </c>
      <c r="O108" s="441">
        <v>2.9282969999999998E-3</v>
      </c>
      <c r="P108" s="441">
        <v>3.2726069999999999E-3</v>
      </c>
      <c r="Q108" s="441">
        <v>6.1597099999999999E-4</v>
      </c>
      <c r="R108" s="441">
        <v>0</v>
      </c>
      <c r="S108" s="441">
        <v>1.3059899999999999E-3</v>
      </c>
      <c r="T108" s="441">
        <v>1.0852209999999999E-3</v>
      </c>
      <c r="U108" s="441">
        <v>8.87793E-4</v>
      </c>
      <c r="V108" s="441">
        <v>3.538121E-3</v>
      </c>
      <c r="W108" s="441">
        <v>1.5458189999999999E-3</v>
      </c>
      <c r="X108" s="441">
        <v>9.7264200000000002E-4</v>
      </c>
      <c r="Y108" s="441">
        <v>2.5439659999999999E-3</v>
      </c>
      <c r="Z108" s="441">
        <v>4.3106399999999999E-4</v>
      </c>
      <c r="AA108" s="441">
        <v>1.3823729999999999E-3</v>
      </c>
      <c r="AB108" s="441">
        <v>7.4443999999999997E-4</v>
      </c>
      <c r="AC108" s="441">
        <v>3.8488200000000002E-4</v>
      </c>
      <c r="AD108" s="441">
        <v>2.2986119999999998E-3</v>
      </c>
      <c r="AE108" s="441">
        <v>2.5002129999999998E-3</v>
      </c>
      <c r="AF108" s="441">
        <v>1.43917E-3</v>
      </c>
      <c r="AG108" s="441">
        <v>1.8182300000000001E-3</v>
      </c>
      <c r="AH108" s="441">
        <v>0</v>
      </c>
      <c r="AI108" s="441">
        <v>1.6211769999999999E-3</v>
      </c>
      <c r="AJ108" s="441">
        <v>1.577024E-3</v>
      </c>
      <c r="AK108" s="441">
        <v>2.7620200000000002E-4</v>
      </c>
      <c r="AL108" s="441">
        <v>1.3212650000000001E-3</v>
      </c>
      <c r="AM108" s="441">
        <v>8.7680600000000005E-4</v>
      </c>
      <c r="AN108" s="441">
        <v>1.213125E-3</v>
      </c>
      <c r="AO108" s="441">
        <v>1.3189950000000001E-3</v>
      </c>
      <c r="AP108" s="441">
        <v>7.3772499999999995E-4</v>
      </c>
      <c r="AQ108" s="441">
        <v>8.11993E-4</v>
      </c>
      <c r="AR108" s="441">
        <v>1.5337009999999999E-3</v>
      </c>
      <c r="AS108" s="441">
        <v>1.6010550000000001E-3</v>
      </c>
      <c r="AT108" s="441">
        <v>1.020097E-3</v>
      </c>
      <c r="AU108" s="441">
        <v>6.9933500000000004E-4</v>
      </c>
      <c r="AV108" s="441">
        <v>5.9955399999999997E-4</v>
      </c>
      <c r="AW108" s="441">
        <v>1.3726190000000001E-3</v>
      </c>
      <c r="AX108" s="441">
        <v>6.2657700000000002E-4</v>
      </c>
      <c r="AY108" s="441">
        <v>4.5229999999999999E-4</v>
      </c>
      <c r="AZ108" s="441">
        <v>5.2538400000000005E-4</v>
      </c>
      <c r="BA108" s="441">
        <v>6.0608600000000004E-4</v>
      </c>
      <c r="BB108" s="441">
        <v>1.023344E-3</v>
      </c>
      <c r="BC108" s="441">
        <v>3.33154E-4</v>
      </c>
      <c r="BD108" s="441">
        <v>1.25767E-3</v>
      </c>
      <c r="BE108" s="441">
        <v>4.006361E-3</v>
      </c>
      <c r="BF108" s="441">
        <v>1.322078E-3</v>
      </c>
      <c r="BG108" s="441">
        <v>2.048869E-3</v>
      </c>
      <c r="BH108" s="441">
        <v>1.250466E-3</v>
      </c>
      <c r="BI108" s="441">
        <v>1.324609E-3</v>
      </c>
      <c r="BJ108" s="441">
        <v>7.9338800000000001E-4</v>
      </c>
      <c r="BK108" s="441">
        <v>2.1491919999999999E-3</v>
      </c>
      <c r="BL108" s="441">
        <v>1.10863698</v>
      </c>
      <c r="BM108" s="441">
        <v>1.1401588000000001E-2</v>
      </c>
      <c r="BN108" s="441">
        <v>1.4893650000000001E-3</v>
      </c>
      <c r="BO108" s="441">
        <v>5.3104620000000002E-3</v>
      </c>
      <c r="BP108" s="441">
        <v>1.8845470000000001E-3</v>
      </c>
      <c r="BQ108" s="441">
        <v>2.612863E-3</v>
      </c>
      <c r="BR108" s="441">
        <v>7.9798300000000005E-4</v>
      </c>
      <c r="BS108" s="441">
        <v>1.585E-4</v>
      </c>
      <c r="BT108" s="441">
        <v>7.554023E-3</v>
      </c>
      <c r="BU108" s="441">
        <v>1.3893810000000001E-3</v>
      </c>
      <c r="BV108" s="441">
        <v>1.220046E-2</v>
      </c>
      <c r="BW108" s="441">
        <v>1.218074E-3</v>
      </c>
      <c r="BX108" s="441">
        <v>1.113305E-3</v>
      </c>
      <c r="BY108" s="441">
        <v>1.36009E-3</v>
      </c>
      <c r="BZ108" s="441">
        <v>2.5294580000000001E-3</v>
      </c>
      <c r="CA108" s="441">
        <v>4.490796E-3</v>
      </c>
      <c r="CB108" s="441">
        <v>1.078374E-3</v>
      </c>
      <c r="CC108" s="441">
        <v>6.3638899999999997E-3</v>
      </c>
      <c r="CD108" s="441">
        <v>1.7559710000000001E-3</v>
      </c>
      <c r="CE108" s="441">
        <v>8.3952699999999996E-4</v>
      </c>
      <c r="CF108" s="441">
        <v>2.7408659999999998E-3</v>
      </c>
      <c r="CG108" s="441">
        <v>1.803207E-3</v>
      </c>
      <c r="CH108" s="441">
        <v>4.9771670000000002E-3</v>
      </c>
      <c r="CI108" s="441">
        <v>1.0002989E-2</v>
      </c>
      <c r="CJ108" s="441">
        <v>1.1167107000000001E-2</v>
      </c>
      <c r="CK108" s="441">
        <v>4.8585980000000004E-3</v>
      </c>
      <c r="CL108" s="441">
        <v>4.7150849999999999E-3</v>
      </c>
      <c r="CM108" s="441">
        <v>7.1595360000000002E-3</v>
      </c>
      <c r="CN108" s="441">
        <v>8.5149270000000003E-3</v>
      </c>
      <c r="CO108" s="441">
        <v>3.029959E-3</v>
      </c>
      <c r="CP108" s="441">
        <v>8.4548399999999997E-4</v>
      </c>
      <c r="CQ108" s="441">
        <v>1.2897710000000001E-3</v>
      </c>
      <c r="CR108" s="441">
        <v>1.23503E-3</v>
      </c>
      <c r="CS108" s="441">
        <v>1.41508E-3</v>
      </c>
      <c r="CT108" s="441">
        <v>1.4379334000000001E-2</v>
      </c>
      <c r="CU108" s="441">
        <v>1.1004969E-2</v>
      </c>
      <c r="CV108" s="441">
        <v>1.7801442000000001E-2</v>
      </c>
      <c r="CW108" s="441">
        <v>7.0237160000000002E-3</v>
      </c>
      <c r="CX108" s="441">
        <v>6.2311349999999996E-3</v>
      </c>
      <c r="CY108" s="441">
        <v>4.9853400000000002E-4</v>
      </c>
      <c r="CZ108" s="441">
        <v>3.6366699999999998E-3</v>
      </c>
      <c r="DA108" s="443">
        <v>1.382001609</v>
      </c>
    </row>
    <row r="109" spans="2:105" ht="20.100000000000001" customHeight="1" x14ac:dyDescent="0.4">
      <c r="B109" s="11">
        <v>62</v>
      </c>
      <c r="C109" s="8" t="s">
        <v>23</v>
      </c>
      <c r="D109" s="441">
        <v>5.0868099999999998E-4</v>
      </c>
      <c r="E109" s="441">
        <v>3.6984700000000003E-4</v>
      </c>
      <c r="F109" s="441">
        <v>1.0063680000000001E-3</v>
      </c>
      <c r="G109" s="441">
        <v>2.0243129999999998E-3</v>
      </c>
      <c r="H109" s="441">
        <v>3.6084099999999998E-4</v>
      </c>
      <c r="I109" s="441">
        <v>3.14803E-4</v>
      </c>
      <c r="J109" s="441">
        <v>0</v>
      </c>
      <c r="K109" s="441">
        <v>2.1486640000000002E-3</v>
      </c>
      <c r="L109" s="441">
        <v>1.680235E-3</v>
      </c>
      <c r="M109" s="441">
        <v>9.5832800000000004E-4</v>
      </c>
      <c r="N109" s="441">
        <v>6.9644499999999996E-4</v>
      </c>
      <c r="O109" s="441">
        <v>8.3198500000000004E-4</v>
      </c>
      <c r="P109" s="441">
        <v>4.1726399999999998E-4</v>
      </c>
      <c r="Q109" s="441">
        <v>8.1433500000000002E-4</v>
      </c>
      <c r="R109" s="441">
        <v>0</v>
      </c>
      <c r="S109" s="441">
        <v>5.2244200000000002E-4</v>
      </c>
      <c r="T109" s="441">
        <v>6.4741699999999996E-4</v>
      </c>
      <c r="U109" s="441">
        <v>3.9253900000000002E-4</v>
      </c>
      <c r="V109" s="441">
        <v>7.2279199999999999E-4</v>
      </c>
      <c r="W109" s="441">
        <v>6.9288399999999995E-4</v>
      </c>
      <c r="X109" s="441">
        <v>7.5487899999999997E-4</v>
      </c>
      <c r="Y109" s="441">
        <v>1.8965710000000001E-3</v>
      </c>
      <c r="Z109" s="441">
        <v>7.5372999999999998E-5</v>
      </c>
      <c r="AA109" s="441">
        <v>3.1469799999999997E-4</v>
      </c>
      <c r="AB109" s="441">
        <v>5.3651899999999995E-4</v>
      </c>
      <c r="AC109" s="441">
        <v>2.7202599999999997E-4</v>
      </c>
      <c r="AD109" s="441">
        <v>1.8132459999999999E-3</v>
      </c>
      <c r="AE109" s="441">
        <v>3.699473E-3</v>
      </c>
      <c r="AF109" s="441">
        <v>6.4495600000000002E-4</v>
      </c>
      <c r="AG109" s="441">
        <v>2.505771E-3</v>
      </c>
      <c r="AH109" s="441">
        <v>0</v>
      </c>
      <c r="AI109" s="441">
        <v>1.8774899999999999E-4</v>
      </c>
      <c r="AJ109" s="441">
        <v>8.6731899999999997E-4</v>
      </c>
      <c r="AK109" s="441">
        <v>2.2818400000000001E-4</v>
      </c>
      <c r="AL109" s="441">
        <v>9.0561500000000002E-4</v>
      </c>
      <c r="AM109" s="441">
        <v>3.1828200000000003E-4</v>
      </c>
      <c r="AN109" s="441">
        <v>3.4130100000000002E-4</v>
      </c>
      <c r="AO109" s="441">
        <v>4.21214E-4</v>
      </c>
      <c r="AP109" s="441">
        <v>2.3655900000000001E-4</v>
      </c>
      <c r="AQ109" s="441">
        <v>2.7677700000000002E-4</v>
      </c>
      <c r="AR109" s="441">
        <v>9.1720799999999998E-4</v>
      </c>
      <c r="AS109" s="441">
        <v>1.07755E-3</v>
      </c>
      <c r="AT109" s="441">
        <v>3.9439E-4</v>
      </c>
      <c r="AU109" s="441">
        <v>1.9745299999999999E-4</v>
      </c>
      <c r="AV109" s="441">
        <v>2.33081E-4</v>
      </c>
      <c r="AW109" s="441">
        <v>6.6351400000000003E-4</v>
      </c>
      <c r="AX109" s="441">
        <v>3.4769400000000001E-4</v>
      </c>
      <c r="AY109" s="441">
        <v>3.7663200000000001E-4</v>
      </c>
      <c r="AZ109" s="441">
        <v>1.4139E-4</v>
      </c>
      <c r="BA109" s="441">
        <v>2.0685899999999999E-4</v>
      </c>
      <c r="BB109" s="441">
        <v>1.275291E-3</v>
      </c>
      <c r="BC109" s="441">
        <v>7.6186699999999995E-4</v>
      </c>
      <c r="BD109" s="441">
        <v>3.37726E-4</v>
      </c>
      <c r="BE109" s="441">
        <v>8.0529400000000002E-4</v>
      </c>
      <c r="BF109" s="441">
        <v>8.2653700000000002E-4</v>
      </c>
      <c r="BG109" s="441">
        <v>6.1647799999999995E-4</v>
      </c>
      <c r="BH109" s="441">
        <v>4.0669779999999997E-3</v>
      </c>
      <c r="BI109" s="441">
        <v>4.6188389999999996E-3</v>
      </c>
      <c r="BJ109" s="441">
        <v>8.2651949999999995E-3</v>
      </c>
      <c r="BK109" s="441">
        <v>1.509109E-3</v>
      </c>
      <c r="BL109" s="441">
        <v>2.3681010000000001E-3</v>
      </c>
      <c r="BM109" s="441">
        <v>1.0008233740000001</v>
      </c>
      <c r="BN109" s="441">
        <v>1.2540629999999999E-3</v>
      </c>
      <c r="BO109" s="441">
        <v>1.760008E-3</v>
      </c>
      <c r="BP109" s="441">
        <v>2.821208E-3</v>
      </c>
      <c r="BQ109" s="441">
        <v>5.3009800000000001E-4</v>
      </c>
      <c r="BR109" s="441">
        <v>3.1214600000000002E-4</v>
      </c>
      <c r="BS109" s="441">
        <v>1.71757E-4</v>
      </c>
      <c r="BT109" s="441">
        <v>1.8449521999999999E-2</v>
      </c>
      <c r="BU109" s="441">
        <v>2.1670909999999999E-3</v>
      </c>
      <c r="BV109" s="441">
        <v>8.4513899999999996E-4</v>
      </c>
      <c r="BW109" s="441">
        <v>1.888703E-3</v>
      </c>
      <c r="BX109" s="441">
        <v>1.7312250000000001E-3</v>
      </c>
      <c r="BY109" s="441">
        <v>3.0201749999999999E-3</v>
      </c>
      <c r="BZ109" s="441">
        <v>1.7409439999999999E-3</v>
      </c>
      <c r="CA109" s="441">
        <v>5.5450539999999998E-3</v>
      </c>
      <c r="CB109" s="441">
        <v>1.3543170000000001E-3</v>
      </c>
      <c r="CC109" s="441">
        <v>7.3563650000000001E-3</v>
      </c>
      <c r="CD109" s="441">
        <v>6.6997510000000003E-3</v>
      </c>
      <c r="CE109" s="441">
        <v>4.5524699999999999E-4</v>
      </c>
      <c r="CF109" s="441">
        <v>3.9895979999999996E-3</v>
      </c>
      <c r="CG109" s="441">
        <v>1.520773E-3</v>
      </c>
      <c r="CH109" s="441">
        <v>1.9820988000000001E-2</v>
      </c>
      <c r="CI109" s="441">
        <v>5.0414869999999999E-3</v>
      </c>
      <c r="CJ109" s="441">
        <v>2.9509340000000001E-3</v>
      </c>
      <c r="CK109" s="441">
        <v>2.8848540000000001E-3</v>
      </c>
      <c r="CL109" s="441">
        <v>3.396741E-3</v>
      </c>
      <c r="CM109" s="441">
        <v>3.7728879999999998E-3</v>
      </c>
      <c r="CN109" s="441">
        <v>3.5927160000000001E-3</v>
      </c>
      <c r="CO109" s="441">
        <v>4.8099599999999997E-4</v>
      </c>
      <c r="CP109" s="441">
        <v>7.1310199999999996E-4</v>
      </c>
      <c r="CQ109" s="441">
        <v>2.4895569999999999E-3</v>
      </c>
      <c r="CR109" s="441">
        <v>7.9121599999999997E-4</v>
      </c>
      <c r="CS109" s="441">
        <v>4.1064600000000003E-4</v>
      </c>
      <c r="CT109" s="441">
        <v>3.7158188000000002E-2</v>
      </c>
      <c r="CU109" s="441">
        <v>1.2761310999999999E-2</v>
      </c>
      <c r="CV109" s="441">
        <v>9.9987889999999992E-3</v>
      </c>
      <c r="CW109" s="441">
        <v>1.0076025000000001E-2</v>
      </c>
      <c r="CX109" s="441">
        <v>1.2406989E-2</v>
      </c>
      <c r="CY109" s="441">
        <v>2.7306699999999999E-4</v>
      </c>
      <c r="CZ109" s="441">
        <v>1.6607752999999999E-2</v>
      </c>
      <c r="DA109" s="443">
        <v>1.271478683</v>
      </c>
    </row>
    <row r="110" spans="2:105" ht="20.100000000000001" customHeight="1" x14ac:dyDescent="0.4">
      <c r="B110" s="11">
        <v>63</v>
      </c>
      <c r="C110" s="8" t="s">
        <v>322</v>
      </c>
      <c r="D110" s="441">
        <v>1.917899E-2</v>
      </c>
      <c r="E110" s="441">
        <v>2.3741371000000001E-2</v>
      </c>
      <c r="F110" s="441">
        <v>3.1263882999999999E-2</v>
      </c>
      <c r="G110" s="441">
        <v>2.2895775E-2</v>
      </c>
      <c r="H110" s="441">
        <v>1.1051109999999999E-2</v>
      </c>
      <c r="I110" s="441">
        <v>2.3449787999999999E-2</v>
      </c>
      <c r="J110" s="441">
        <v>0</v>
      </c>
      <c r="K110" s="441">
        <v>1.8659835E-2</v>
      </c>
      <c r="L110" s="441">
        <v>4.0453194999999997E-2</v>
      </c>
      <c r="M110" s="441">
        <v>3.7176036000000003E-2</v>
      </c>
      <c r="N110" s="441">
        <v>2.5802139000000002E-2</v>
      </c>
      <c r="O110" s="441">
        <v>4.6745163999999999E-2</v>
      </c>
      <c r="P110" s="441">
        <v>1.6935533999999999E-2</v>
      </c>
      <c r="Q110" s="441">
        <v>5.2008239999999997E-2</v>
      </c>
      <c r="R110" s="441">
        <v>0</v>
      </c>
      <c r="S110" s="441">
        <v>2.8754351000000001E-2</v>
      </c>
      <c r="T110" s="441">
        <v>3.0281381999999999E-2</v>
      </c>
      <c r="U110" s="441">
        <v>3.3267881999999999E-2</v>
      </c>
      <c r="V110" s="441">
        <v>2.4644735000000001E-2</v>
      </c>
      <c r="W110" s="441">
        <v>4.0113406999999997E-2</v>
      </c>
      <c r="X110" s="441">
        <v>3.4429465999999999E-2</v>
      </c>
      <c r="Y110" s="441">
        <v>1.728128E-2</v>
      </c>
      <c r="Z110" s="441">
        <v>5.1565140000000001E-3</v>
      </c>
      <c r="AA110" s="441">
        <v>2.8544661999999998E-2</v>
      </c>
      <c r="AB110" s="441">
        <v>2.7930001999999999E-2</v>
      </c>
      <c r="AC110" s="441">
        <v>4.1468941000000002E-2</v>
      </c>
      <c r="AD110" s="441">
        <v>1.9083115000000001E-2</v>
      </c>
      <c r="AE110" s="441">
        <v>1.9677447000000001E-2</v>
      </c>
      <c r="AF110" s="441">
        <v>2.1121476E-2</v>
      </c>
      <c r="AG110" s="441">
        <v>2.1973989999999999E-2</v>
      </c>
      <c r="AH110" s="441">
        <v>0</v>
      </c>
      <c r="AI110" s="441">
        <v>3.0492179999999998E-3</v>
      </c>
      <c r="AJ110" s="441">
        <v>2.0092276999999999E-2</v>
      </c>
      <c r="AK110" s="441">
        <v>3.6450522999999999E-2</v>
      </c>
      <c r="AL110" s="441">
        <v>2.3368977999999999E-2</v>
      </c>
      <c r="AM110" s="441">
        <v>2.4555417999999999E-2</v>
      </c>
      <c r="AN110" s="441">
        <v>2.0901566E-2</v>
      </c>
      <c r="AO110" s="441">
        <v>2.0862968999999999E-2</v>
      </c>
      <c r="AP110" s="441">
        <v>1.9711038E-2</v>
      </c>
      <c r="AQ110" s="441">
        <v>2.1251862E-2</v>
      </c>
      <c r="AR110" s="441">
        <v>2.1055968000000001E-2</v>
      </c>
      <c r="AS110" s="441">
        <v>1.8986062000000001E-2</v>
      </c>
      <c r="AT110" s="441">
        <v>2.4318085E-2</v>
      </c>
      <c r="AU110" s="441">
        <v>2.7365272999999999E-2</v>
      </c>
      <c r="AV110" s="441">
        <v>1.7939797E-2</v>
      </c>
      <c r="AW110" s="441">
        <v>2.5213132999999999E-2</v>
      </c>
      <c r="AX110" s="441">
        <v>1.9117445E-2</v>
      </c>
      <c r="AY110" s="441">
        <v>1.8120648E-2</v>
      </c>
      <c r="AZ110" s="441">
        <v>1.0957659E-2</v>
      </c>
      <c r="BA110" s="441">
        <v>2.9797534000000001E-2</v>
      </c>
      <c r="BB110" s="441">
        <v>2.8738079999999999E-2</v>
      </c>
      <c r="BC110" s="441">
        <v>1.0366256000000001E-2</v>
      </c>
      <c r="BD110" s="441">
        <v>3.3249787000000003E-2</v>
      </c>
      <c r="BE110" s="441">
        <v>4.6680799999999998E-3</v>
      </c>
      <c r="BF110" s="441">
        <v>2.9358984000000001E-2</v>
      </c>
      <c r="BG110" s="441">
        <v>3.4573854000000001E-2</v>
      </c>
      <c r="BH110" s="441">
        <v>2.0190171E-2</v>
      </c>
      <c r="BI110" s="441">
        <v>1.9224534000000001E-2</v>
      </c>
      <c r="BJ110" s="441">
        <v>1.0222821999999999E-2</v>
      </c>
      <c r="BK110" s="441">
        <v>1.3199659000000001E-2</v>
      </c>
      <c r="BL110" s="441">
        <v>1.1045652E-2</v>
      </c>
      <c r="BM110" s="441">
        <v>8.1322660000000008E-3</v>
      </c>
      <c r="BN110" s="441">
        <v>1.0059458100000001</v>
      </c>
      <c r="BO110" s="441">
        <v>5.7447419999999997E-3</v>
      </c>
      <c r="BP110" s="441">
        <v>3.5704759999999999E-3</v>
      </c>
      <c r="BQ110" s="441">
        <v>1.6734E-3</v>
      </c>
      <c r="BR110" s="441">
        <v>1.6782539999999999E-3</v>
      </c>
      <c r="BS110" s="441">
        <v>7.1641100000000002E-4</v>
      </c>
      <c r="BT110" s="441">
        <v>2.6382319999999999E-3</v>
      </c>
      <c r="BU110" s="441">
        <v>5.6454640000000002E-3</v>
      </c>
      <c r="BV110" s="441">
        <v>3.2247882999999998E-2</v>
      </c>
      <c r="BW110" s="441">
        <v>6.3343619999999996E-3</v>
      </c>
      <c r="BX110" s="441">
        <v>5.7932649999999997E-3</v>
      </c>
      <c r="BY110" s="441">
        <v>3.7878349999999998E-3</v>
      </c>
      <c r="BZ110" s="441">
        <v>4.8298389999999998E-3</v>
      </c>
      <c r="CA110" s="441">
        <v>4.3423990000000003E-3</v>
      </c>
      <c r="CB110" s="441">
        <v>2.452886E-3</v>
      </c>
      <c r="CC110" s="441">
        <v>3.8584610000000001E-3</v>
      </c>
      <c r="CD110" s="441">
        <v>6.5281430000000001E-3</v>
      </c>
      <c r="CE110" s="441">
        <v>6.5845110000000004E-3</v>
      </c>
      <c r="CF110" s="441">
        <v>5.2212279999999996E-3</v>
      </c>
      <c r="CG110" s="441">
        <v>1.9652798999999999E-2</v>
      </c>
      <c r="CH110" s="441">
        <v>4.8891200000000003E-3</v>
      </c>
      <c r="CI110" s="441">
        <v>4.5081410000000002E-3</v>
      </c>
      <c r="CJ110" s="441">
        <v>1.0878860000000001E-2</v>
      </c>
      <c r="CK110" s="441">
        <v>3.1356151999999998E-2</v>
      </c>
      <c r="CL110" s="441">
        <v>8.7147760000000005E-3</v>
      </c>
      <c r="CM110" s="441">
        <v>1.0709708E-2</v>
      </c>
      <c r="CN110" s="441">
        <v>1.0009377999999999E-2</v>
      </c>
      <c r="CO110" s="441">
        <v>1.3486517999999999E-2</v>
      </c>
      <c r="CP110" s="441">
        <v>7.4667910000000004E-3</v>
      </c>
      <c r="CQ110" s="441">
        <v>8.315266E-3</v>
      </c>
      <c r="CR110" s="441">
        <v>3.0822925000000001E-2</v>
      </c>
      <c r="CS110" s="441">
        <v>4.5260839999999997E-3</v>
      </c>
      <c r="CT110" s="441">
        <v>1.9716009999999999E-2</v>
      </c>
      <c r="CU110" s="441">
        <v>4.0489666000000001E-2</v>
      </c>
      <c r="CV110" s="441">
        <v>1.1261556000000001E-2</v>
      </c>
      <c r="CW110" s="441">
        <v>8.5578960000000006E-3</v>
      </c>
      <c r="CX110" s="441">
        <v>9.7193609999999993E-3</v>
      </c>
      <c r="CY110" s="441">
        <v>7.2994894000000005E-2</v>
      </c>
      <c r="CZ110" s="441">
        <v>7.1233440000000002E-3</v>
      </c>
      <c r="DA110" s="443">
        <v>2.833968155</v>
      </c>
    </row>
    <row r="111" spans="2:105" ht="20.100000000000001" customHeight="1" x14ac:dyDescent="0.4">
      <c r="B111" s="11">
        <v>64</v>
      </c>
      <c r="C111" s="8" t="s">
        <v>323</v>
      </c>
      <c r="D111" s="441">
        <v>2.1111338E-2</v>
      </c>
      <c r="E111" s="441">
        <v>2.3315845000000002E-2</v>
      </c>
      <c r="F111" s="441">
        <v>1.5831860999999999E-2</v>
      </c>
      <c r="G111" s="441">
        <v>6.285433E-3</v>
      </c>
      <c r="H111" s="441">
        <v>4.7587250000000001E-3</v>
      </c>
      <c r="I111" s="441">
        <v>6.9795669999999999E-3</v>
      </c>
      <c r="J111" s="441">
        <v>0</v>
      </c>
      <c r="K111" s="441">
        <v>1.0263693000000001E-2</v>
      </c>
      <c r="L111" s="441">
        <v>5.0256349999999997E-3</v>
      </c>
      <c r="M111" s="441">
        <v>1.6260560000000001E-3</v>
      </c>
      <c r="N111" s="441">
        <v>9.4328480000000006E-3</v>
      </c>
      <c r="O111" s="441">
        <v>7.0862950000000003E-3</v>
      </c>
      <c r="P111" s="441">
        <v>1.5448320000000001E-3</v>
      </c>
      <c r="Q111" s="441">
        <v>3.1855920000000001E-3</v>
      </c>
      <c r="R111" s="441">
        <v>0</v>
      </c>
      <c r="S111" s="441">
        <v>1.2448997E-2</v>
      </c>
      <c r="T111" s="441">
        <v>1.8033960000000001E-3</v>
      </c>
      <c r="U111" s="441">
        <v>4.8524010000000001E-3</v>
      </c>
      <c r="V111" s="441">
        <v>9.5822400000000003E-4</v>
      </c>
      <c r="W111" s="441">
        <v>9.6272199999999995E-4</v>
      </c>
      <c r="X111" s="441">
        <v>1.0283219999999999E-3</v>
      </c>
      <c r="Y111" s="441">
        <v>8.42174E-4</v>
      </c>
      <c r="Z111" s="441">
        <v>1.2749899999999999E-4</v>
      </c>
      <c r="AA111" s="441">
        <v>6.5866600000000003E-4</v>
      </c>
      <c r="AB111" s="441">
        <v>1.83465E-3</v>
      </c>
      <c r="AC111" s="441">
        <v>3.0154079999999998E-3</v>
      </c>
      <c r="AD111" s="441">
        <v>2.1861990000000002E-3</v>
      </c>
      <c r="AE111" s="441">
        <v>2.6613880000000002E-3</v>
      </c>
      <c r="AF111" s="441">
        <v>3.2951339999999999E-3</v>
      </c>
      <c r="AG111" s="441">
        <v>2.0302829999999999E-3</v>
      </c>
      <c r="AH111" s="441">
        <v>0</v>
      </c>
      <c r="AI111" s="441">
        <v>6.0637799999999997E-4</v>
      </c>
      <c r="AJ111" s="441">
        <v>1.8316739999999999E-3</v>
      </c>
      <c r="AK111" s="441">
        <v>5.2660800000000002E-4</v>
      </c>
      <c r="AL111" s="441">
        <v>1.270567E-3</v>
      </c>
      <c r="AM111" s="441">
        <v>1.015209E-3</v>
      </c>
      <c r="AN111" s="441">
        <v>1.0892289999999999E-3</v>
      </c>
      <c r="AO111" s="441">
        <v>1.735019E-3</v>
      </c>
      <c r="AP111" s="441">
        <v>2.8658949999999998E-3</v>
      </c>
      <c r="AQ111" s="441">
        <v>2.5697110000000001E-3</v>
      </c>
      <c r="AR111" s="441">
        <v>1.0892160000000001E-3</v>
      </c>
      <c r="AS111" s="441">
        <v>1.5472610000000001E-3</v>
      </c>
      <c r="AT111" s="441">
        <v>2.7563290000000001E-3</v>
      </c>
      <c r="AU111" s="441">
        <v>7.9438600000000001E-4</v>
      </c>
      <c r="AV111" s="441">
        <v>1.9867650000000001E-3</v>
      </c>
      <c r="AW111" s="441">
        <v>1.1725660000000001E-3</v>
      </c>
      <c r="AX111" s="441">
        <v>1.5746200000000001E-3</v>
      </c>
      <c r="AY111" s="441">
        <v>1.8362210000000001E-3</v>
      </c>
      <c r="AZ111" s="441">
        <v>1.1445229999999999E-3</v>
      </c>
      <c r="BA111" s="441">
        <v>6.6241499999999997E-4</v>
      </c>
      <c r="BB111" s="441">
        <v>2.322031E-3</v>
      </c>
      <c r="BC111" s="441">
        <v>9.2764599999999996E-4</v>
      </c>
      <c r="BD111" s="441">
        <v>7.7168879999999999E-3</v>
      </c>
      <c r="BE111" s="441">
        <v>2.188317E-3</v>
      </c>
      <c r="BF111" s="441">
        <v>2.843885E-3</v>
      </c>
      <c r="BG111" s="441">
        <v>3.4216649999999999E-3</v>
      </c>
      <c r="BH111" s="441">
        <v>3.6192379999999999E-3</v>
      </c>
      <c r="BI111" s="441">
        <v>3.0434279999999999E-3</v>
      </c>
      <c r="BJ111" s="441">
        <v>6.4983900000000004E-4</v>
      </c>
      <c r="BK111" s="441">
        <v>7.2003699999999998E-4</v>
      </c>
      <c r="BL111" s="441">
        <v>2.2592839999999999E-3</v>
      </c>
      <c r="BM111" s="441">
        <v>3.402918E-3</v>
      </c>
      <c r="BN111" s="441">
        <v>3.1656470000000002E-3</v>
      </c>
      <c r="BO111" s="441">
        <v>1.0031206850000001</v>
      </c>
      <c r="BP111" s="441">
        <v>1.8234690000000001E-3</v>
      </c>
      <c r="BQ111" s="441">
        <v>9.7028200000000005E-4</v>
      </c>
      <c r="BR111" s="441">
        <v>1.494235E-3</v>
      </c>
      <c r="BS111" s="441">
        <v>3.8359199999999998E-4</v>
      </c>
      <c r="BT111" s="441">
        <v>1.121751E-3</v>
      </c>
      <c r="BU111" s="441">
        <v>2.5659020000000001E-3</v>
      </c>
      <c r="BV111" s="441">
        <v>2.9994307000000001E-2</v>
      </c>
      <c r="BW111" s="441">
        <v>1.419657E-3</v>
      </c>
      <c r="BX111" s="441">
        <v>1.3908779999999999E-3</v>
      </c>
      <c r="BY111" s="441">
        <v>2.387836E-3</v>
      </c>
      <c r="BZ111" s="441">
        <v>1.733633E-3</v>
      </c>
      <c r="CA111" s="441">
        <v>1.6291089999999999E-3</v>
      </c>
      <c r="CB111" s="441">
        <v>2.4699610000000001E-3</v>
      </c>
      <c r="CC111" s="441">
        <v>2.1604969999999999E-3</v>
      </c>
      <c r="CD111" s="441">
        <v>2.53272E-3</v>
      </c>
      <c r="CE111" s="441">
        <v>3.6797150000000001E-3</v>
      </c>
      <c r="CF111" s="441">
        <v>2.7958890000000002E-3</v>
      </c>
      <c r="CG111" s="441">
        <v>2.520974E-3</v>
      </c>
      <c r="CH111" s="441">
        <v>3.0879319999999998E-3</v>
      </c>
      <c r="CI111" s="441">
        <v>1.9568599999999999E-3</v>
      </c>
      <c r="CJ111" s="441">
        <v>7.5404510000000001E-3</v>
      </c>
      <c r="CK111" s="441">
        <v>1.8947739999999999E-3</v>
      </c>
      <c r="CL111" s="441">
        <v>2.5265029999999998E-3</v>
      </c>
      <c r="CM111" s="441">
        <v>5.5157130000000002E-3</v>
      </c>
      <c r="CN111" s="441">
        <v>4.5106080000000002E-3</v>
      </c>
      <c r="CO111" s="441">
        <v>9.4351739999999993E-3</v>
      </c>
      <c r="CP111" s="441">
        <v>4.5388599999999996E-3</v>
      </c>
      <c r="CQ111" s="441">
        <v>2.6184899999999998E-3</v>
      </c>
      <c r="CR111" s="441">
        <v>2.2460879999999998E-3</v>
      </c>
      <c r="CS111" s="441">
        <v>3.418028E-3</v>
      </c>
      <c r="CT111" s="441">
        <v>1.1114035E-2</v>
      </c>
      <c r="CU111" s="441">
        <v>2.2730033E-2</v>
      </c>
      <c r="CV111" s="441">
        <v>6.6921890000000003E-3</v>
      </c>
      <c r="CW111" s="441">
        <v>5.8230000000000001E-3</v>
      </c>
      <c r="CX111" s="441">
        <v>1.0208190000000001E-2</v>
      </c>
      <c r="CY111" s="441">
        <v>3.8192003000000002E-2</v>
      </c>
      <c r="CZ111" s="441">
        <v>1.9759629999999999E-3</v>
      </c>
      <c r="DA111" s="443">
        <v>1.431728589</v>
      </c>
    </row>
    <row r="112" spans="2:105" ht="20.100000000000001" customHeight="1" x14ac:dyDescent="0.4">
      <c r="B112" s="11">
        <v>65</v>
      </c>
      <c r="C112" s="8" t="s">
        <v>25</v>
      </c>
      <c r="D112" s="441">
        <v>1.0507443E-2</v>
      </c>
      <c r="E112" s="441">
        <v>7.7291260000000002E-3</v>
      </c>
      <c r="F112" s="441">
        <v>7.5760519999999998E-3</v>
      </c>
      <c r="G112" s="441">
        <v>1.2112626E-2</v>
      </c>
      <c r="H112" s="441">
        <v>9.0478039999999996E-3</v>
      </c>
      <c r="I112" s="441">
        <v>9.4043040000000005E-3</v>
      </c>
      <c r="J112" s="441">
        <v>0</v>
      </c>
      <c r="K112" s="441">
        <v>4.9864721000000001E-2</v>
      </c>
      <c r="L112" s="441">
        <v>6.8581249999999996E-3</v>
      </c>
      <c r="M112" s="441">
        <v>5.6005960000000002E-3</v>
      </c>
      <c r="N112" s="441">
        <v>6.404646E-3</v>
      </c>
      <c r="O112" s="441">
        <v>6.8165200000000004E-3</v>
      </c>
      <c r="P112" s="441">
        <v>9.5819570000000003E-3</v>
      </c>
      <c r="Q112" s="441">
        <v>5.9122810000000001E-3</v>
      </c>
      <c r="R112" s="441">
        <v>0</v>
      </c>
      <c r="S112" s="441">
        <v>1.5034314999999999E-2</v>
      </c>
      <c r="T112" s="441">
        <v>8.3005379999999997E-3</v>
      </c>
      <c r="U112" s="441">
        <v>1.4069534999999999E-2</v>
      </c>
      <c r="V112" s="441">
        <v>8.173774E-3</v>
      </c>
      <c r="W112" s="441">
        <v>9.3459540000000001E-3</v>
      </c>
      <c r="X112" s="441">
        <v>9.6536929999999996E-3</v>
      </c>
      <c r="Y112" s="441">
        <v>8.7295350000000001E-3</v>
      </c>
      <c r="Z112" s="441">
        <v>2.89492E-3</v>
      </c>
      <c r="AA112" s="441">
        <v>4.5156320000000003E-3</v>
      </c>
      <c r="AB112" s="441">
        <v>6.5303380000000001E-3</v>
      </c>
      <c r="AC112" s="441">
        <v>6.3936239999999997E-3</v>
      </c>
      <c r="AD112" s="441">
        <v>1.025271E-2</v>
      </c>
      <c r="AE112" s="441">
        <v>1.389923E-2</v>
      </c>
      <c r="AF112" s="441">
        <v>1.7202668000000001E-2</v>
      </c>
      <c r="AG112" s="441">
        <v>1.0235384E-2</v>
      </c>
      <c r="AH112" s="441">
        <v>0</v>
      </c>
      <c r="AI112" s="441">
        <v>3.3718649999999999E-3</v>
      </c>
      <c r="AJ112" s="441">
        <v>8.7678900000000004E-3</v>
      </c>
      <c r="AK112" s="441">
        <v>6.5691710000000004E-3</v>
      </c>
      <c r="AL112" s="441">
        <v>9.0032940000000002E-3</v>
      </c>
      <c r="AM112" s="441">
        <v>1.3285686E-2</v>
      </c>
      <c r="AN112" s="441">
        <v>8.2325920000000004E-3</v>
      </c>
      <c r="AO112" s="441">
        <v>7.2174910000000004E-3</v>
      </c>
      <c r="AP112" s="441">
        <v>7.459767E-3</v>
      </c>
      <c r="AQ112" s="441">
        <v>9.2657539999999993E-3</v>
      </c>
      <c r="AR112" s="441">
        <v>5.7305350000000001E-3</v>
      </c>
      <c r="AS112" s="441">
        <v>6.6283720000000004E-3</v>
      </c>
      <c r="AT112" s="441">
        <v>6.3495460000000002E-3</v>
      </c>
      <c r="AU112" s="441">
        <v>7.0853089999999997E-3</v>
      </c>
      <c r="AV112" s="441">
        <v>5.3976129999999999E-3</v>
      </c>
      <c r="AW112" s="441">
        <v>8.9607139999999998E-3</v>
      </c>
      <c r="AX112" s="441">
        <v>9.7256979999999996E-3</v>
      </c>
      <c r="AY112" s="441">
        <v>7.56523E-3</v>
      </c>
      <c r="AZ112" s="441">
        <v>3.9560810000000002E-3</v>
      </c>
      <c r="BA112" s="441">
        <v>4.1680689999999999E-3</v>
      </c>
      <c r="BB112" s="441">
        <v>1.2472517000000001E-2</v>
      </c>
      <c r="BC112" s="441">
        <v>2.4301489999999999E-3</v>
      </c>
      <c r="BD112" s="441">
        <v>2.7626520000000002E-2</v>
      </c>
      <c r="BE112" s="441">
        <v>7.906204E-3</v>
      </c>
      <c r="BF112" s="441">
        <v>1.2776565E-2</v>
      </c>
      <c r="BG112" s="441">
        <v>8.975996E-3</v>
      </c>
      <c r="BH112" s="441">
        <v>1.8175588999999999E-2</v>
      </c>
      <c r="BI112" s="441">
        <v>1.5626053000000001E-2</v>
      </c>
      <c r="BJ112" s="441">
        <v>1.6666229000000001E-2</v>
      </c>
      <c r="BK112" s="441">
        <v>6.587702E-3</v>
      </c>
      <c r="BL112" s="441">
        <v>2.0962655E-2</v>
      </c>
      <c r="BM112" s="441">
        <v>3.4703652000000001E-2</v>
      </c>
      <c r="BN112" s="441">
        <v>2.0040691999999999E-2</v>
      </c>
      <c r="BO112" s="441">
        <v>1.5434906E-2</v>
      </c>
      <c r="BP112" s="441">
        <v>1.04029174</v>
      </c>
      <c r="BQ112" s="441">
        <v>7.0480442000000004E-2</v>
      </c>
      <c r="BR112" s="441">
        <v>5.7395388999999998E-2</v>
      </c>
      <c r="BS112" s="441">
        <v>5.7890967000000002E-2</v>
      </c>
      <c r="BT112" s="441">
        <v>3.8047191000000001E-2</v>
      </c>
      <c r="BU112" s="441">
        <v>1.1288991E-2</v>
      </c>
      <c r="BV112" s="441">
        <v>4.0374114000000003E-2</v>
      </c>
      <c r="BW112" s="441">
        <v>3.5370364000000001E-2</v>
      </c>
      <c r="BX112" s="441">
        <v>1.8478891000000001E-2</v>
      </c>
      <c r="BY112" s="441">
        <v>2.1994070000000001E-2</v>
      </c>
      <c r="BZ112" s="441">
        <v>1.1430885E-2</v>
      </c>
      <c r="CA112" s="441">
        <v>1.0913620000000001E-2</v>
      </c>
      <c r="CB112" s="441">
        <v>3.0009540000000001E-3</v>
      </c>
      <c r="CC112" s="441">
        <v>1.0709431E-2</v>
      </c>
      <c r="CD112" s="441">
        <v>9.0055480000000004E-3</v>
      </c>
      <c r="CE112" s="441">
        <v>8.1413639999999999E-3</v>
      </c>
      <c r="CF112" s="441">
        <v>1.2210577E-2</v>
      </c>
      <c r="CG112" s="441">
        <v>7.4603009999999999E-3</v>
      </c>
      <c r="CH112" s="441">
        <v>1.928413E-2</v>
      </c>
      <c r="CI112" s="441">
        <v>1.0489451E-2</v>
      </c>
      <c r="CJ112" s="441">
        <v>5.0880430000000004E-3</v>
      </c>
      <c r="CK112" s="441">
        <v>7.5788449999999999E-3</v>
      </c>
      <c r="CL112" s="441">
        <v>2.7224122999999999E-2</v>
      </c>
      <c r="CM112" s="441">
        <v>1.9373864000000001E-2</v>
      </c>
      <c r="CN112" s="441">
        <v>6.9639020000000001E-3</v>
      </c>
      <c r="CO112" s="441">
        <v>2.1895833E-2</v>
      </c>
      <c r="CP112" s="441">
        <v>3.1509723000000003E-2</v>
      </c>
      <c r="CQ112" s="441">
        <v>6.5055019999999998E-3</v>
      </c>
      <c r="CR112" s="441">
        <v>8.1284089999999996E-3</v>
      </c>
      <c r="CS112" s="441">
        <v>5.3201439999999997E-3</v>
      </c>
      <c r="CT112" s="441">
        <v>2.0801199999999999E-2</v>
      </c>
      <c r="CU112" s="441">
        <v>8.143048E-3</v>
      </c>
      <c r="CV112" s="441">
        <v>6.5608530000000002E-3</v>
      </c>
      <c r="CW112" s="441">
        <v>1.1120132E-2</v>
      </c>
      <c r="CX112" s="441">
        <v>8.4657329999999996E-3</v>
      </c>
      <c r="CY112" s="441">
        <v>3.0665129999999999E-3</v>
      </c>
      <c r="CZ112" s="441">
        <v>1.1961090000000001E-2</v>
      </c>
      <c r="DA112" s="443">
        <v>2.3557395350000001</v>
      </c>
    </row>
    <row r="113" spans="2:105" ht="20.100000000000001" customHeight="1" x14ac:dyDescent="0.4">
      <c r="B113" s="11">
        <v>66</v>
      </c>
      <c r="C113" s="8" t="s">
        <v>905</v>
      </c>
      <c r="D113" s="441">
        <v>4.9494059999999999E-3</v>
      </c>
      <c r="E113" s="441">
        <v>5.0136920000000001E-3</v>
      </c>
      <c r="F113" s="441">
        <v>4.7645480000000004E-3</v>
      </c>
      <c r="G113" s="441">
        <v>1.9811407999999999E-2</v>
      </c>
      <c r="H113" s="441">
        <v>3.3128709999999998E-3</v>
      </c>
      <c r="I113" s="441">
        <v>3.6844009999999999E-3</v>
      </c>
      <c r="J113" s="441">
        <v>0</v>
      </c>
      <c r="K113" s="441">
        <v>1.5307546E-2</v>
      </c>
      <c r="L113" s="441">
        <v>7.3743979999999999E-3</v>
      </c>
      <c r="M113" s="441">
        <v>5.1585770000000001E-3</v>
      </c>
      <c r="N113" s="441">
        <v>6.3876150000000001E-3</v>
      </c>
      <c r="O113" s="441">
        <v>7.2215359999999998E-3</v>
      </c>
      <c r="P113" s="441">
        <v>4.945601E-3</v>
      </c>
      <c r="Q113" s="441">
        <v>5.8112169999999996E-3</v>
      </c>
      <c r="R113" s="441">
        <v>0</v>
      </c>
      <c r="S113" s="441">
        <v>7.8082230000000004E-3</v>
      </c>
      <c r="T113" s="441">
        <v>4.8821350000000001E-3</v>
      </c>
      <c r="U113" s="441">
        <v>9.6409500000000006E-3</v>
      </c>
      <c r="V113" s="441">
        <v>4.7682289999999997E-3</v>
      </c>
      <c r="W113" s="441">
        <v>5.0254480000000001E-3</v>
      </c>
      <c r="X113" s="441">
        <v>8.0783399999999998E-3</v>
      </c>
      <c r="Y113" s="441">
        <v>5.0500629999999996E-3</v>
      </c>
      <c r="Z113" s="441">
        <v>1.226284E-3</v>
      </c>
      <c r="AA113" s="441">
        <v>5.8887419999999998E-3</v>
      </c>
      <c r="AB113" s="441">
        <v>4.7205119999999996E-3</v>
      </c>
      <c r="AC113" s="441">
        <v>5.2744640000000004E-3</v>
      </c>
      <c r="AD113" s="441">
        <v>6.9367270000000002E-3</v>
      </c>
      <c r="AE113" s="441">
        <v>1.0228284000000001E-2</v>
      </c>
      <c r="AF113" s="441">
        <v>6.2727850000000003E-3</v>
      </c>
      <c r="AG113" s="441">
        <v>6.261417E-3</v>
      </c>
      <c r="AH113" s="441">
        <v>0</v>
      </c>
      <c r="AI113" s="441">
        <v>2.1259249999999999E-3</v>
      </c>
      <c r="AJ113" s="441">
        <v>7.3818399999999998E-3</v>
      </c>
      <c r="AK113" s="441">
        <v>3.6021170000000002E-3</v>
      </c>
      <c r="AL113" s="441">
        <v>4.178742E-3</v>
      </c>
      <c r="AM113" s="441">
        <v>7.7357859999999997E-3</v>
      </c>
      <c r="AN113" s="441">
        <v>4.9029549999999996E-3</v>
      </c>
      <c r="AO113" s="441">
        <v>6.4351180000000001E-3</v>
      </c>
      <c r="AP113" s="441">
        <v>5.0750659999999996E-3</v>
      </c>
      <c r="AQ113" s="441">
        <v>3.9359240000000004E-3</v>
      </c>
      <c r="AR113" s="441">
        <v>3.855729E-3</v>
      </c>
      <c r="AS113" s="441">
        <v>4.4306520000000002E-3</v>
      </c>
      <c r="AT113" s="441">
        <v>5.3384529999999999E-3</v>
      </c>
      <c r="AU113" s="441">
        <v>4.6115139999999997E-3</v>
      </c>
      <c r="AV113" s="441">
        <v>4.4031139999999996E-3</v>
      </c>
      <c r="AW113" s="441">
        <v>9.4352900000000007E-3</v>
      </c>
      <c r="AX113" s="441">
        <v>5.2397169999999996E-3</v>
      </c>
      <c r="AY113" s="441">
        <v>4.3704939999999999E-3</v>
      </c>
      <c r="AZ113" s="441">
        <v>2.3330740000000001E-3</v>
      </c>
      <c r="BA113" s="441">
        <v>2.86433E-3</v>
      </c>
      <c r="BB113" s="441">
        <v>5.9473269999999996E-3</v>
      </c>
      <c r="BC113" s="441">
        <v>2.2534320000000001E-3</v>
      </c>
      <c r="BD113" s="441">
        <v>5.5322679999999999E-3</v>
      </c>
      <c r="BE113" s="441">
        <v>8.2654700000000005E-3</v>
      </c>
      <c r="BF113" s="441">
        <v>1.1786555000000001E-2</v>
      </c>
      <c r="BG113" s="441">
        <v>6.9297869999999998E-3</v>
      </c>
      <c r="BH113" s="441">
        <v>6.5347510000000001E-3</v>
      </c>
      <c r="BI113" s="441">
        <v>6.5995079999999996E-3</v>
      </c>
      <c r="BJ113" s="441">
        <v>7.7970269999999998E-3</v>
      </c>
      <c r="BK113" s="441">
        <v>1.2026649E-2</v>
      </c>
      <c r="BL113" s="441">
        <v>5.9469620000000001E-3</v>
      </c>
      <c r="BM113" s="441">
        <v>5.962691E-3</v>
      </c>
      <c r="BN113" s="441">
        <v>4.0721375999999997E-2</v>
      </c>
      <c r="BO113" s="441">
        <v>2.5582104000000001E-2</v>
      </c>
      <c r="BP113" s="441">
        <v>2.0595763999999999E-2</v>
      </c>
      <c r="BQ113" s="441">
        <v>1.0425316360000001</v>
      </c>
      <c r="BR113" s="441">
        <v>0.109691626</v>
      </c>
      <c r="BS113" s="441">
        <v>9.512319E-3</v>
      </c>
      <c r="BT113" s="441">
        <v>4.9066639999999998E-3</v>
      </c>
      <c r="BU113" s="441">
        <v>1.4425439999999999E-2</v>
      </c>
      <c r="BV113" s="441">
        <v>2.5465624999999999E-2</v>
      </c>
      <c r="BW113" s="441">
        <v>8.6264339999999995E-2</v>
      </c>
      <c r="BX113" s="441">
        <v>1.1395371E-2</v>
      </c>
      <c r="BY113" s="441">
        <v>0.102613517</v>
      </c>
      <c r="BZ113" s="441">
        <v>8.2949493999999999E-2</v>
      </c>
      <c r="CA113" s="441">
        <v>2.7866175999999999E-2</v>
      </c>
      <c r="CB113" s="441">
        <v>1.7397999000000001E-2</v>
      </c>
      <c r="CC113" s="441">
        <v>1.6698800999999999E-2</v>
      </c>
      <c r="CD113" s="441">
        <v>1.8344181000000001E-2</v>
      </c>
      <c r="CE113" s="441">
        <v>4.1860864999999997E-2</v>
      </c>
      <c r="CF113" s="441">
        <v>6.3498254000000004E-2</v>
      </c>
      <c r="CG113" s="441">
        <v>2.4429234000000001E-2</v>
      </c>
      <c r="CH113" s="441">
        <v>4.9438390000000002E-3</v>
      </c>
      <c r="CI113" s="441">
        <v>3.0945339999999999E-3</v>
      </c>
      <c r="CJ113" s="441">
        <v>2.0441727E-2</v>
      </c>
      <c r="CK113" s="441">
        <v>2.4889595E-2</v>
      </c>
      <c r="CL113" s="441">
        <v>2.2258756000000001E-2</v>
      </c>
      <c r="CM113" s="441">
        <v>8.2265749999999999E-3</v>
      </c>
      <c r="CN113" s="441">
        <v>1.3620513000000001E-2</v>
      </c>
      <c r="CO113" s="441">
        <v>2.5090366999999999E-2</v>
      </c>
      <c r="CP113" s="441">
        <v>1.7154529000000002E-2</v>
      </c>
      <c r="CQ113" s="441">
        <v>1.1897721999999999E-2</v>
      </c>
      <c r="CR113" s="441">
        <v>5.8629930000000004E-3</v>
      </c>
      <c r="CS113" s="441">
        <v>1.1808699000000001E-2</v>
      </c>
      <c r="CT113" s="441">
        <v>1.6755684E-2</v>
      </c>
      <c r="CU113" s="441">
        <v>1.4837988999999999E-2</v>
      </c>
      <c r="CV113" s="441">
        <v>3.3292097999999999E-2</v>
      </c>
      <c r="CW113" s="441">
        <v>1.1566714000000001E-2</v>
      </c>
      <c r="CX113" s="441">
        <v>3.2395285000000003E-2</v>
      </c>
      <c r="CY113" s="441">
        <v>4.7850089999999998E-3</v>
      </c>
      <c r="CZ113" s="441">
        <v>3.8934323E-2</v>
      </c>
      <c r="DA113" s="443">
        <v>2.4722514200000001</v>
      </c>
    </row>
    <row r="114" spans="2:105" ht="20.100000000000001" customHeight="1" x14ac:dyDescent="0.4">
      <c r="B114" s="11">
        <v>67</v>
      </c>
      <c r="C114" s="8" t="s">
        <v>329</v>
      </c>
      <c r="D114" s="441">
        <v>0</v>
      </c>
      <c r="E114" s="441">
        <v>0</v>
      </c>
      <c r="F114" s="441">
        <v>0</v>
      </c>
      <c r="G114" s="441">
        <v>0</v>
      </c>
      <c r="H114" s="441">
        <v>0</v>
      </c>
      <c r="I114" s="441">
        <v>0</v>
      </c>
      <c r="J114" s="441">
        <v>0</v>
      </c>
      <c r="K114" s="441">
        <v>0</v>
      </c>
      <c r="L114" s="441">
        <v>0</v>
      </c>
      <c r="M114" s="441">
        <v>0</v>
      </c>
      <c r="N114" s="441">
        <v>0</v>
      </c>
      <c r="O114" s="441">
        <v>0</v>
      </c>
      <c r="P114" s="441">
        <v>0</v>
      </c>
      <c r="Q114" s="441">
        <v>0</v>
      </c>
      <c r="R114" s="441">
        <v>0</v>
      </c>
      <c r="S114" s="441">
        <v>0</v>
      </c>
      <c r="T114" s="441">
        <v>0</v>
      </c>
      <c r="U114" s="441">
        <v>0</v>
      </c>
      <c r="V114" s="441">
        <v>0</v>
      </c>
      <c r="W114" s="441">
        <v>0</v>
      </c>
      <c r="X114" s="441">
        <v>0</v>
      </c>
      <c r="Y114" s="441">
        <v>0</v>
      </c>
      <c r="Z114" s="441">
        <v>0</v>
      </c>
      <c r="AA114" s="441">
        <v>0</v>
      </c>
      <c r="AB114" s="441">
        <v>0</v>
      </c>
      <c r="AC114" s="441">
        <v>0</v>
      </c>
      <c r="AD114" s="441">
        <v>0</v>
      </c>
      <c r="AE114" s="441">
        <v>0</v>
      </c>
      <c r="AF114" s="441">
        <v>0</v>
      </c>
      <c r="AG114" s="441">
        <v>0</v>
      </c>
      <c r="AH114" s="441">
        <v>0</v>
      </c>
      <c r="AI114" s="441">
        <v>0</v>
      </c>
      <c r="AJ114" s="441">
        <v>0</v>
      </c>
      <c r="AK114" s="441">
        <v>0</v>
      </c>
      <c r="AL114" s="441">
        <v>0</v>
      </c>
      <c r="AM114" s="441">
        <v>0</v>
      </c>
      <c r="AN114" s="441">
        <v>0</v>
      </c>
      <c r="AO114" s="441">
        <v>0</v>
      </c>
      <c r="AP114" s="441">
        <v>0</v>
      </c>
      <c r="AQ114" s="441">
        <v>0</v>
      </c>
      <c r="AR114" s="441">
        <v>0</v>
      </c>
      <c r="AS114" s="441">
        <v>0</v>
      </c>
      <c r="AT114" s="441">
        <v>0</v>
      </c>
      <c r="AU114" s="441">
        <v>0</v>
      </c>
      <c r="AV114" s="441">
        <v>0</v>
      </c>
      <c r="AW114" s="441">
        <v>0</v>
      </c>
      <c r="AX114" s="441">
        <v>0</v>
      </c>
      <c r="AY114" s="441">
        <v>0</v>
      </c>
      <c r="AZ114" s="441">
        <v>0</v>
      </c>
      <c r="BA114" s="441">
        <v>0</v>
      </c>
      <c r="BB114" s="441">
        <v>0</v>
      </c>
      <c r="BC114" s="441">
        <v>0</v>
      </c>
      <c r="BD114" s="441">
        <v>0</v>
      </c>
      <c r="BE114" s="441">
        <v>0</v>
      </c>
      <c r="BF114" s="441">
        <v>0</v>
      </c>
      <c r="BG114" s="441">
        <v>0</v>
      </c>
      <c r="BH114" s="441">
        <v>0</v>
      </c>
      <c r="BI114" s="441">
        <v>0</v>
      </c>
      <c r="BJ114" s="441">
        <v>0</v>
      </c>
      <c r="BK114" s="441">
        <v>0</v>
      </c>
      <c r="BL114" s="441">
        <v>0</v>
      </c>
      <c r="BM114" s="441">
        <v>0</v>
      </c>
      <c r="BN114" s="441">
        <v>0</v>
      </c>
      <c r="BO114" s="441">
        <v>0</v>
      </c>
      <c r="BP114" s="441">
        <v>0</v>
      </c>
      <c r="BQ114" s="441">
        <v>0</v>
      </c>
      <c r="BR114" s="441">
        <v>1</v>
      </c>
      <c r="BS114" s="441">
        <v>0</v>
      </c>
      <c r="BT114" s="441">
        <v>0</v>
      </c>
      <c r="BU114" s="441">
        <v>0</v>
      </c>
      <c r="BV114" s="441">
        <v>0</v>
      </c>
      <c r="BW114" s="441">
        <v>0</v>
      </c>
      <c r="BX114" s="441">
        <v>0</v>
      </c>
      <c r="BY114" s="441">
        <v>0</v>
      </c>
      <c r="BZ114" s="441">
        <v>0</v>
      </c>
      <c r="CA114" s="441">
        <v>0</v>
      </c>
      <c r="CB114" s="441">
        <v>0</v>
      </c>
      <c r="CC114" s="441">
        <v>0</v>
      </c>
      <c r="CD114" s="441">
        <v>0</v>
      </c>
      <c r="CE114" s="441">
        <v>0</v>
      </c>
      <c r="CF114" s="441">
        <v>0</v>
      </c>
      <c r="CG114" s="441">
        <v>0</v>
      </c>
      <c r="CH114" s="441">
        <v>0</v>
      </c>
      <c r="CI114" s="441">
        <v>0</v>
      </c>
      <c r="CJ114" s="441">
        <v>0</v>
      </c>
      <c r="CK114" s="441">
        <v>0</v>
      </c>
      <c r="CL114" s="441">
        <v>0</v>
      </c>
      <c r="CM114" s="441">
        <v>0</v>
      </c>
      <c r="CN114" s="441">
        <v>0</v>
      </c>
      <c r="CO114" s="441">
        <v>0</v>
      </c>
      <c r="CP114" s="441">
        <v>0</v>
      </c>
      <c r="CQ114" s="441">
        <v>0</v>
      </c>
      <c r="CR114" s="441">
        <v>0</v>
      </c>
      <c r="CS114" s="441">
        <v>0</v>
      </c>
      <c r="CT114" s="441">
        <v>0</v>
      </c>
      <c r="CU114" s="441">
        <v>0</v>
      </c>
      <c r="CV114" s="441">
        <v>0</v>
      </c>
      <c r="CW114" s="441">
        <v>0</v>
      </c>
      <c r="CX114" s="441">
        <v>0</v>
      </c>
      <c r="CY114" s="441">
        <v>0</v>
      </c>
      <c r="CZ114" s="441">
        <v>0</v>
      </c>
      <c r="DA114" s="443">
        <v>1</v>
      </c>
    </row>
    <row r="115" spans="2:105" ht="20.100000000000001" customHeight="1" x14ac:dyDescent="0.4">
      <c r="B115" s="11">
        <v>68</v>
      </c>
      <c r="C115" s="8" t="s">
        <v>330</v>
      </c>
      <c r="D115" s="441">
        <v>0</v>
      </c>
      <c r="E115" s="441">
        <v>0</v>
      </c>
      <c r="F115" s="441">
        <v>0</v>
      </c>
      <c r="G115" s="441">
        <v>0</v>
      </c>
      <c r="H115" s="441">
        <v>0</v>
      </c>
      <c r="I115" s="441">
        <v>0</v>
      </c>
      <c r="J115" s="441">
        <v>0</v>
      </c>
      <c r="K115" s="441">
        <v>0</v>
      </c>
      <c r="L115" s="441">
        <v>0</v>
      </c>
      <c r="M115" s="441">
        <v>0</v>
      </c>
      <c r="N115" s="441">
        <v>0</v>
      </c>
      <c r="O115" s="441">
        <v>0</v>
      </c>
      <c r="P115" s="441">
        <v>0</v>
      </c>
      <c r="Q115" s="441">
        <v>0</v>
      </c>
      <c r="R115" s="441">
        <v>0</v>
      </c>
      <c r="S115" s="441">
        <v>0</v>
      </c>
      <c r="T115" s="441">
        <v>0</v>
      </c>
      <c r="U115" s="441">
        <v>0</v>
      </c>
      <c r="V115" s="441">
        <v>0</v>
      </c>
      <c r="W115" s="441">
        <v>0</v>
      </c>
      <c r="X115" s="441">
        <v>0</v>
      </c>
      <c r="Y115" s="441">
        <v>0</v>
      </c>
      <c r="Z115" s="441">
        <v>0</v>
      </c>
      <c r="AA115" s="441">
        <v>0</v>
      </c>
      <c r="AB115" s="441">
        <v>0</v>
      </c>
      <c r="AC115" s="441">
        <v>0</v>
      </c>
      <c r="AD115" s="441">
        <v>0</v>
      </c>
      <c r="AE115" s="441">
        <v>0</v>
      </c>
      <c r="AF115" s="441">
        <v>0</v>
      </c>
      <c r="AG115" s="441">
        <v>0</v>
      </c>
      <c r="AH115" s="441">
        <v>0</v>
      </c>
      <c r="AI115" s="441">
        <v>0</v>
      </c>
      <c r="AJ115" s="441">
        <v>0</v>
      </c>
      <c r="AK115" s="441">
        <v>0</v>
      </c>
      <c r="AL115" s="441">
        <v>0</v>
      </c>
      <c r="AM115" s="441">
        <v>0</v>
      </c>
      <c r="AN115" s="441">
        <v>0</v>
      </c>
      <c r="AO115" s="441">
        <v>0</v>
      </c>
      <c r="AP115" s="441">
        <v>0</v>
      </c>
      <c r="AQ115" s="441">
        <v>0</v>
      </c>
      <c r="AR115" s="441">
        <v>0</v>
      </c>
      <c r="AS115" s="441">
        <v>0</v>
      </c>
      <c r="AT115" s="441">
        <v>0</v>
      </c>
      <c r="AU115" s="441">
        <v>0</v>
      </c>
      <c r="AV115" s="441">
        <v>0</v>
      </c>
      <c r="AW115" s="441">
        <v>0</v>
      </c>
      <c r="AX115" s="441">
        <v>0</v>
      </c>
      <c r="AY115" s="441">
        <v>0</v>
      </c>
      <c r="AZ115" s="441">
        <v>0</v>
      </c>
      <c r="BA115" s="441">
        <v>0</v>
      </c>
      <c r="BB115" s="441">
        <v>0</v>
      </c>
      <c r="BC115" s="441">
        <v>0</v>
      </c>
      <c r="BD115" s="441">
        <v>0</v>
      </c>
      <c r="BE115" s="441">
        <v>0</v>
      </c>
      <c r="BF115" s="441">
        <v>0</v>
      </c>
      <c r="BG115" s="441">
        <v>0</v>
      </c>
      <c r="BH115" s="441">
        <v>0</v>
      </c>
      <c r="BI115" s="441">
        <v>0</v>
      </c>
      <c r="BJ115" s="441">
        <v>0</v>
      </c>
      <c r="BK115" s="441">
        <v>0</v>
      </c>
      <c r="BL115" s="441">
        <v>0</v>
      </c>
      <c r="BM115" s="441">
        <v>0</v>
      </c>
      <c r="BN115" s="441">
        <v>0</v>
      </c>
      <c r="BO115" s="441">
        <v>0</v>
      </c>
      <c r="BP115" s="441">
        <v>0</v>
      </c>
      <c r="BQ115" s="441">
        <v>0</v>
      </c>
      <c r="BR115" s="441">
        <v>0</v>
      </c>
      <c r="BS115" s="441">
        <v>1</v>
      </c>
      <c r="BT115" s="441">
        <v>0</v>
      </c>
      <c r="BU115" s="441">
        <v>0</v>
      </c>
      <c r="BV115" s="441">
        <v>0</v>
      </c>
      <c r="BW115" s="441">
        <v>0</v>
      </c>
      <c r="BX115" s="441">
        <v>0</v>
      </c>
      <c r="BY115" s="441">
        <v>0</v>
      </c>
      <c r="BZ115" s="441">
        <v>0</v>
      </c>
      <c r="CA115" s="441">
        <v>0</v>
      </c>
      <c r="CB115" s="441">
        <v>0</v>
      </c>
      <c r="CC115" s="441">
        <v>0</v>
      </c>
      <c r="CD115" s="441">
        <v>0</v>
      </c>
      <c r="CE115" s="441">
        <v>0</v>
      </c>
      <c r="CF115" s="441">
        <v>0</v>
      </c>
      <c r="CG115" s="441">
        <v>0</v>
      </c>
      <c r="CH115" s="441">
        <v>0</v>
      </c>
      <c r="CI115" s="441">
        <v>0</v>
      </c>
      <c r="CJ115" s="441">
        <v>0</v>
      </c>
      <c r="CK115" s="441">
        <v>0</v>
      </c>
      <c r="CL115" s="441">
        <v>0</v>
      </c>
      <c r="CM115" s="441">
        <v>0</v>
      </c>
      <c r="CN115" s="441">
        <v>0</v>
      </c>
      <c r="CO115" s="441">
        <v>0</v>
      </c>
      <c r="CP115" s="441">
        <v>0</v>
      </c>
      <c r="CQ115" s="441">
        <v>0</v>
      </c>
      <c r="CR115" s="441">
        <v>0</v>
      </c>
      <c r="CS115" s="441">
        <v>0</v>
      </c>
      <c r="CT115" s="441">
        <v>0</v>
      </c>
      <c r="CU115" s="441">
        <v>0</v>
      </c>
      <c r="CV115" s="441">
        <v>0</v>
      </c>
      <c r="CW115" s="441">
        <v>0</v>
      </c>
      <c r="CX115" s="441">
        <v>0</v>
      </c>
      <c r="CY115" s="441">
        <v>0</v>
      </c>
      <c r="CZ115" s="441">
        <v>0</v>
      </c>
      <c r="DA115" s="443">
        <v>1</v>
      </c>
    </row>
    <row r="116" spans="2:105" ht="20.100000000000001" customHeight="1" x14ac:dyDescent="0.4">
      <c r="B116" s="11">
        <v>69</v>
      </c>
      <c r="C116" s="8" t="s">
        <v>906</v>
      </c>
      <c r="D116" s="441">
        <v>2.15338E-4</v>
      </c>
      <c r="E116" s="441">
        <v>1.7747800000000001E-4</v>
      </c>
      <c r="F116" s="441">
        <v>2.34713E-4</v>
      </c>
      <c r="G116" s="441">
        <v>2.8798400000000003E-4</v>
      </c>
      <c r="H116" s="441">
        <v>3.6627200000000001E-4</v>
      </c>
      <c r="I116" s="441">
        <v>3.9841200000000001E-4</v>
      </c>
      <c r="J116" s="441">
        <v>0</v>
      </c>
      <c r="K116" s="441">
        <v>9.6509899999999997E-4</v>
      </c>
      <c r="L116" s="441">
        <v>5.2013299999999999E-4</v>
      </c>
      <c r="M116" s="441">
        <v>2.29793E-4</v>
      </c>
      <c r="N116" s="441">
        <v>6.7206700000000004E-4</v>
      </c>
      <c r="O116" s="441">
        <v>3.5258300000000001E-4</v>
      </c>
      <c r="P116" s="441">
        <v>2.6345200000000001E-4</v>
      </c>
      <c r="Q116" s="441">
        <v>3.7408400000000001E-4</v>
      </c>
      <c r="R116" s="441">
        <v>0</v>
      </c>
      <c r="S116" s="441">
        <v>7.68839E-4</v>
      </c>
      <c r="T116" s="441">
        <v>3.9154800000000003E-4</v>
      </c>
      <c r="U116" s="441">
        <v>5.8350299999999997E-4</v>
      </c>
      <c r="V116" s="441">
        <v>4.65277E-4</v>
      </c>
      <c r="W116" s="441">
        <v>7.3054000000000001E-4</v>
      </c>
      <c r="X116" s="441">
        <v>8.4544399999999999E-4</v>
      </c>
      <c r="Y116" s="441">
        <v>6.1030899999999996E-4</v>
      </c>
      <c r="Z116" s="441">
        <v>9.2388999999999999E-5</v>
      </c>
      <c r="AA116" s="441">
        <v>8.9055099999999995E-4</v>
      </c>
      <c r="AB116" s="441">
        <v>5.1948700000000001E-4</v>
      </c>
      <c r="AC116" s="441">
        <v>6.7486499999999997E-4</v>
      </c>
      <c r="AD116" s="441">
        <v>8.4544500000000001E-4</v>
      </c>
      <c r="AE116" s="441">
        <v>5.6323799999999998E-4</v>
      </c>
      <c r="AF116" s="441">
        <v>1.0146770000000001E-3</v>
      </c>
      <c r="AG116" s="441">
        <v>1.455029E-3</v>
      </c>
      <c r="AH116" s="441">
        <v>0</v>
      </c>
      <c r="AI116" s="441">
        <v>1.77474E-4</v>
      </c>
      <c r="AJ116" s="441">
        <v>4.1778699999999998E-4</v>
      </c>
      <c r="AK116" s="441">
        <v>1.89297E-4</v>
      </c>
      <c r="AL116" s="441">
        <v>4.4481700000000002E-4</v>
      </c>
      <c r="AM116" s="441">
        <v>8.2692499999999995E-4</v>
      </c>
      <c r="AN116" s="441">
        <v>4.0381899999999998E-4</v>
      </c>
      <c r="AO116" s="441">
        <v>4.7134500000000002E-4</v>
      </c>
      <c r="AP116" s="441">
        <v>6.2148100000000001E-4</v>
      </c>
      <c r="AQ116" s="441">
        <v>1.0666899999999999E-3</v>
      </c>
      <c r="AR116" s="441">
        <v>7.7968899999999997E-4</v>
      </c>
      <c r="AS116" s="441">
        <v>1.209987E-3</v>
      </c>
      <c r="AT116" s="441">
        <v>6.8673400000000004E-4</v>
      </c>
      <c r="AU116" s="441">
        <v>7.7760100000000005E-4</v>
      </c>
      <c r="AV116" s="441">
        <v>9.3976800000000001E-4</v>
      </c>
      <c r="AW116" s="441">
        <v>5.1141499999999998E-4</v>
      </c>
      <c r="AX116" s="441">
        <v>2.574804E-3</v>
      </c>
      <c r="AY116" s="441">
        <v>1.00245E-3</v>
      </c>
      <c r="AZ116" s="441">
        <v>2.0802599999999999E-4</v>
      </c>
      <c r="BA116" s="441">
        <v>2.5862599999999997E-4</v>
      </c>
      <c r="BB116" s="441">
        <v>7.3408900000000005E-4</v>
      </c>
      <c r="BC116" s="441">
        <v>5.4729599999999996E-4</v>
      </c>
      <c r="BD116" s="441">
        <v>5.4294200000000003E-4</v>
      </c>
      <c r="BE116" s="441">
        <v>6.4011299999999999E-4</v>
      </c>
      <c r="BF116" s="441">
        <v>5.8554199999999999E-4</v>
      </c>
      <c r="BG116" s="441">
        <v>6.3840299999999995E-4</v>
      </c>
      <c r="BH116" s="441">
        <v>5.6224499999999995E-4</v>
      </c>
      <c r="BI116" s="441">
        <v>4.2683800000000002E-4</v>
      </c>
      <c r="BJ116" s="441">
        <v>3.2224400000000001E-4</v>
      </c>
      <c r="BK116" s="441">
        <v>2.6373299999999999E-4</v>
      </c>
      <c r="BL116" s="441">
        <v>6.9963000000000002E-4</v>
      </c>
      <c r="BM116" s="441">
        <v>3.1152660000000002E-3</v>
      </c>
      <c r="BN116" s="441">
        <v>2.1985070000000002E-3</v>
      </c>
      <c r="BO116" s="441">
        <v>7.73721E-4</v>
      </c>
      <c r="BP116" s="441">
        <v>2.9250740000000002E-3</v>
      </c>
      <c r="BQ116" s="441">
        <v>4.6077200000000003E-4</v>
      </c>
      <c r="BR116" s="441">
        <v>2.5743000000000001E-4</v>
      </c>
      <c r="BS116" s="441">
        <v>1.7316799999999999E-4</v>
      </c>
      <c r="BT116" s="441">
        <v>1.000416996</v>
      </c>
      <c r="BU116" s="441">
        <v>4.9768600000000001E-4</v>
      </c>
      <c r="BV116" s="441">
        <v>4.3749000000000001E-4</v>
      </c>
      <c r="BW116" s="441">
        <v>8.0617299999999998E-4</v>
      </c>
      <c r="BX116" s="441">
        <v>4.4548299999999999E-4</v>
      </c>
      <c r="BY116" s="441">
        <v>1.7058710000000001E-3</v>
      </c>
      <c r="BZ116" s="441">
        <v>6.3818600000000001E-4</v>
      </c>
      <c r="CA116" s="441">
        <v>7.2204400000000003E-4</v>
      </c>
      <c r="CB116" s="441">
        <v>6.27423E-4</v>
      </c>
      <c r="CC116" s="441">
        <v>8.7745200000000003E-4</v>
      </c>
      <c r="CD116" s="441">
        <v>1.4459E-3</v>
      </c>
      <c r="CE116" s="441">
        <v>3.74411E-4</v>
      </c>
      <c r="CF116" s="441">
        <v>1.349374E-3</v>
      </c>
      <c r="CG116" s="441">
        <v>7.8267799999999998E-4</v>
      </c>
      <c r="CH116" s="441">
        <v>1.9702460000000001E-3</v>
      </c>
      <c r="CI116" s="441">
        <v>1.289178E-3</v>
      </c>
      <c r="CJ116" s="441">
        <v>2.4930870000000002E-3</v>
      </c>
      <c r="CK116" s="441">
        <v>5.69189E-4</v>
      </c>
      <c r="CL116" s="441">
        <v>8.9886499999999999E-4</v>
      </c>
      <c r="CM116" s="441">
        <v>4.7638999999999998E-4</v>
      </c>
      <c r="CN116" s="441">
        <v>3.0731299999999998E-4</v>
      </c>
      <c r="CO116" s="441">
        <v>1.5381959999999999E-3</v>
      </c>
      <c r="CP116" s="441">
        <v>4.0247999999999998E-4</v>
      </c>
      <c r="CQ116" s="441">
        <v>7.3289799999999995E-4</v>
      </c>
      <c r="CR116" s="441">
        <v>3.4617200000000001E-4</v>
      </c>
      <c r="CS116" s="441">
        <v>5.3252799999999999E-4</v>
      </c>
      <c r="CT116" s="441">
        <v>6.6304000000000005E-4</v>
      </c>
      <c r="CU116" s="441">
        <v>8.0766099999999999E-4</v>
      </c>
      <c r="CV116" s="441">
        <v>6.97859E-4</v>
      </c>
      <c r="CW116" s="441">
        <v>7.0515400000000005E-4</v>
      </c>
      <c r="CX116" s="441">
        <v>8.6712300000000003E-4</v>
      </c>
      <c r="CY116" s="441">
        <v>4.0815399999999998E-4</v>
      </c>
      <c r="CZ116" s="441">
        <v>4.474876E-3</v>
      </c>
      <c r="DA116" s="443">
        <v>1.0762518679999999</v>
      </c>
    </row>
    <row r="117" spans="2:105" ht="20.100000000000001" customHeight="1" x14ac:dyDescent="0.4">
      <c r="B117" s="11">
        <v>70</v>
      </c>
      <c r="C117" s="8" t="s">
        <v>907</v>
      </c>
      <c r="D117" s="441">
        <v>7.1824330000000002E-3</v>
      </c>
      <c r="E117" s="441">
        <v>7.8644720000000008E-3</v>
      </c>
      <c r="F117" s="441">
        <v>3.5865586999999997E-2</v>
      </c>
      <c r="G117" s="441">
        <v>6.8326180000000004E-3</v>
      </c>
      <c r="H117" s="441">
        <v>2.4743197000000001E-2</v>
      </c>
      <c r="I117" s="441">
        <v>7.4976519999999996E-3</v>
      </c>
      <c r="J117" s="441">
        <v>0</v>
      </c>
      <c r="K117" s="441">
        <v>8.4123670000000005E-3</v>
      </c>
      <c r="L117" s="441">
        <v>1.9045756E-2</v>
      </c>
      <c r="M117" s="441">
        <v>1.2893187E-2</v>
      </c>
      <c r="N117" s="441">
        <v>2.3733298999999999E-2</v>
      </c>
      <c r="O117" s="441">
        <v>1.4181605999999999E-2</v>
      </c>
      <c r="P117" s="441">
        <v>8.8111779999999994E-3</v>
      </c>
      <c r="Q117" s="441">
        <v>1.9777701000000002E-2</v>
      </c>
      <c r="R117" s="441">
        <v>0</v>
      </c>
      <c r="S117" s="441">
        <v>6.2508249999999998E-3</v>
      </c>
      <c r="T117" s="441">
        <v>1.6811801000000001E-2</v>
      </c>
      <c r="U117" s="441">
        <v>1.3642698999999999E-2</v>
      </c>
      <c r="V117" s="441">
        <v>1.4502620000000001E-2</v>
      </c>
      <c r="W117" s="441">
        <v>1.6755187000000001E-2</v>
      </c>
      <c r="X117" s="441">
        <v>9.6942929999999997E-3</v>
      </c>
      <c r="Y117" s="441">
        <v>9.4905319999999994E-3</v>
      </c>
      <c r="Z117" s="441">
        <v>2.947706E-3</v>
      </c>
      <c r="AA117" s="441">
        <v>7.1896800000000004E-3</v>
      </c>
      <c r="AB117" s="441">
        <v>6.4083079999999997E-3</v>
      </c>
      <c r="AC117" s="441">
        <v>8.4733020000000003E-3</v>
      </c>
      <c r="AD117" s="441">
        <v>1.4023582999999999E-2</v>
      </c>
      <c r="AE117" s="441">
        <v>3.0376710000000001E-2</v>
      </c>
      <c r="AF117" s="441">
        <v>1.6526919000000001E-2</v>
      </c>
      <c r="AG117" s="441">
        <v>1.5824073000000001E-2</v>
      </c>
      <c r="AH117" s="441">
        <v>0</v>
      </c>
      <c r="AI117" s="441">
        <v>3.1575449999999999E-3</v>
      </c>
      <c r="AJ117" s="441">
        <v>2.1862392000000001E-2</v>
      </c>
      <c r="AK117" s="441">
        <v>1.3610638E-2</v>
      </c>
      <c r="AL117" s="441">
        <v>1.5933315999999999E-2</v>
      </c>
      <c r="AM117" s="441">
        <v>9.1092780000000002E-3</v>
      </c>
      <c r="AN117" s="441">
        <v>7.6916730000000004E-3</v>
      </c>
      <c r="AO117" s="441">
        <v>6.9748199999999996E-3</v>
      </c>
      <c r="AP117" s="441">
        <v>5.9460750000000003E-3</v>
      </c>
      <c r="AQ117" s="441">
        <v>6.308162E-3</v>
      </c>
      <c r="AR117" s="441">
        <v>6.9889039999999998E-3</v>
      </c>
      <c r="AS117" s="441">
        <v>6.7463310000000004E-3</v>
      </c>
      <c r="AT117" s="441">
        <v>7.4369960000000004E-3</v>
      </c>
      <c r="AU117" s="441">
        <v>6.7658579999999996E-3</v>
      </c>
      <c r="AV117" s="441">
        <v>4.957754E-3</v>
      </c>
      <c r="AW117" s="441">
        <v>8.9341300000000002E-3</v>
      </c>
      <c r="AX117" s="441">
        <v>5.2850379999999997E-3</v>
      </c>
      <c r="AY117" s="441">
        <v>7.6515649999999999E-3</v>
      </c>
      <c r="AZ117" s="441">
        <v>8.1791390000000002E-3</v>
      </c>
      <c r="BA117" s="441">
        <v>6.201972E-3</v>
      </c>
      <c r="BB117" s="441">
        <v>9.3334950000000007E-3</v>
      </c>
      <c r="BC117" s="441">
        <v>2.459662E-3</v>
      </c>
      <c r="BD117" s="441">
        <v>1.0855673E-2</v>
      </c>
      <c r="BE117" s="441">
        <v>0.23920133399999999</v>
      </c>
      <c r="BF117" s="441">
        <v>1.4421906E-2</v>
      </c>
      <c r="BG117" s="441">
        <v>1.4596791E-2</v>
      </c>
      <c r="BH117" s="441">
        <v>1.4081740000000001E-2</v>
      </c>
      <c r="BI117" s="441">
        <v>1.5867847000000001E-2</v>
      </c>
      <c r="BJ117" s="441">
        <v>1.1230281999999999E-2</v>
      </c>
      <c r="BK117" s="441">
        <v>1.7767781999999999E-2</v>
      </c>
      <c r="BL117" s="441">
        <v>7.0967620000000004E-3</v>
      </c>
      <c r="BM117" s="441">
        <v>1.5469712E-2</v>
      </c>
      <c r="BN117" s="441">
        <v>4.1617499999999997E-3</v>
      </c>
      <c r="BO117" s="441">
        <v>3.8879320000000002E-3</v>
      </c>
      <c r="BP117" s="441">
        <v>6.3727860000000001E-3</v>
      </c>
      <c r="BQ117" s="441">
        <v>1.663419E-3</v>
      </c>
      <c r="BR117" s="441">
        <v>1.363052E-3</v>
      </c>
      <c r="BS117" s="441">
        <v>5.5426E-4</v>
      </c>
      <c r="BT117" s="441">
        <v>2.154427E-3</v>
      </c>
      <c r="BU117" s="441">
        <v>1.0032708130000001</v>
      </c>
      <c r="BV117" s="441">
        <v>4.900232E-3</v>
      </c>
      <c r="BW117" s="441">
        <v>2.8873810000000001E-3</v>
      </c>
      <c r="BX117" s="441">
        <v>4.2114819999999999E-3</v>
      </c>
      <c r="BY117" s="441">
        <v>2.3131269999999999E-3</v>
      </c>
      <c r="BZ117" s="441">
        <v>2.718317E-3</v>
      </c>
      <c r="CA117" s="441">
        <v>3.9209259999999999E-3</v>
      </c>
      <c r="CB117" s="441">
        <v>4.7672524000000001E-2</v>
      </c>
      <c r="CC117" s="441">
        <v>5.3257110000000003E-3</v>
      </c>
      <c r="CD117" s="441">
        <v>5.7335939999999998E-3</v>
      </c>
      <c r="CE117" s="441">
        <v>4.9143750000000003E-3</v>
      </c>
      <c r="CF117" s="441">
        <v>7.2652799999999998E-3</v>
      </c>
      <c r="CG117" s="441">
        <v>1.0844569E-2</v>
      </c>
      <c r="CH117" s="441">
        <v>5.3082110000000002E-3</v>
      </c>
      <c r="CI117" s="441">
        <v>3.0199710000000002E-3</v>
      </c>
      <c r="CJ117" s="441">
        <v>7.1328900000000002E-3</v>
      </c>
      <c r="CK117" s="441">
        <v>5.911398E-3</v>
      </c>
      <c r="CL117" s="441">
        <v>3.6083539999999998E-3</v>
      </c>
      <c r="CM117" s="441">
        <v>4.6318369999999998E-3</v>
      </c>
      <c r="CN117" s="441">
        <v>3.2375640000000001E-3</v>
      </c>
      <c r="CO117" s="441">
        <v>8.9158540000000008E-3</v>
      </c>
      <c r="CP117" s="441">
        <v>3.1426570000000001E-3</v>
      </c>
      <c r="CQ117" s="441">
        <v>5.557869E-3</v>
      </c>
      <c r="CR117" s="441">
        <v>6.3200219999999998E-3</v>
      </c>
      <c r="CS117" s="441">
        <v>2.939597E-3</v>
      </c>
      <c r="CT117" s="441">
        <v>6.2124579999999997E-3</v>
      </c>
      <c r="CU117" s="441">
        <v>1.0921392E-2</v>
      </c>
      <c r="CV117" s="441">
        <v>3.3190509999999999E-3</v>
      </c>
      <c r="CW117" s="441">
        <v>3.5791849999999999E-3</v>
      </c>
      <c r="CX117" s="441">
        <v>1.3762615000000001E-2</v>
      </c>
      <c r="CY117" s="441">
        <v>2.6376057000000001E-2</v>
      </c>
      <c r="CZ117" s="441">
        <v>2.7138410000000002E-2</v>
      </c>
      <c r="DA117" s="443">
        <v>2.1950552179999998</v>
      </c>
    </row>
    <row r="118" spans="2:105" ht="20.100000000000001" customHeight="1" x14ac:dyDescent="0.4">
      <c r="B118" s="11">
        <v>71</v>
      </c>
      <c r="C118" s="8" t="s">
        <v>908</v>
      </c>
      <c r="D118" s="441">
        <v>3.9313623999999998E-2</v>
      </c>
      <c r="E118" s="441">
        <v>5.1034430999999998E-2</v>
      </c>
      <c r="F118" s="441">
        <v>1.7815002999999999E-2</v>
      </c>
      <c r="G118" s="441">
        <v>1.7578058000000001E-2</v>
      </c>
      <c r="H118" s="441">
        <v>2.9913291000000002E-2</v>
      </c>
      <c r="I118" s="441">
        <v>2.5888207E-2</v>
      </c>
      <c r="J118" s="441">
        <v>0</v>
      </c>
      <c r="K118" s="441">
        <v>0.249139425</v>
      </c>
      <c r="L118" s="441">
        <v>1.3045475000000001E-2</v>
      </c>
      <c r="M118" s="441">
        <v>1.3334606000000001E-2</v>
      </c>
      <c r="N118" s="441">
        <v>2.2865388E-2</v>
      </c>
      <c r="O118" s="441">
        <v>1.0962575E-2</v>
      </c>
      <c r="P118" s="441">
        <v>7.660437E-3</v>
      </c>
      <c r="Q118" s="441">
        <v>1.0898985999999999E-2</v>
      </c>
      <c r="R118" s="441">
        <v>0</v>
      </c>
      <c r="S118" s="441">
        <v>8.8425250000000004E-3</v>
      </c>
      <c r="T118" s="441">
        <v>1.7988068999999999E-2</v>
      </c>
      <c r="U118" s="441">
        <v>1.0118304E-2</v>
      </c>
      <c r="V118" s="441">
        <v>6.6649209999999999E-3</v>
      </c>
      <c r="W118" s="441">
        <v>5.6438800000000004E-3</v>
      </c>
      <c r="X118" s="441">
        <v>1.0777149999999999E-2</v>
      </c>
      <c r="Y118" s="441">
        <v>4.2661749999999997E-3</v>
      </c>
      <c r="Z118" s="441">
        <v>9.3563100000000003E-4</v>
      </c>
      <c r="AA118" s="441">
        <v>3.0732649999999999E-3</v>
      </c>
      <c r="AB118" s="441">
        <v>4.414973E-3</v>
      </c>
      <c r="AC118" s="441">
        <v>1.307293E-2</v>
      </c>
      <c r="AD118" s="441">
        <v>1.5305867000000001E-2</v>
      </c>
      <c r="AE118" s="441">
        <v>4.9894991E-2</v>
      </c>
      <c r="AF118" s="441">
        <v>1.1110863E-2</v>
      </c>
      <c r="AG118" s="441">
        <v>1.1952762E-2</v>
      </c>
      <c r="AH118" s="441">
        <v>0</v>
      </c>
      <c r="AI118" s="441">
        <v>4.2435700000000003E-3</v>
      </c>
      <c r="AJ118" s="441">
        <v>7.0856369999999997E-3</v>
      </c>
      <c r="AK118" s="441">
        <v>5.6868049999999996E-3</v>
      </c>
      <c r="AL118" s="441">
        <v>1.1411273E-2</v>
      </c>
      <c r="AM118" s="441">
        <v>1.0529624E-2</v>
      </c>
      <c r="AN118" s="441">
        <v>9.5407400000000007E-3</v>
      </c>
      <c r="AO118" s="441">
        <v>7.8317669999999999E-3</v>
      </c>
      <c r="AP118" s="441">
        <v>6.0191999999999997E-3</v>
      </c>
      <c r="AQ118" s="441">
        <v>6.976772E-3</v>
      </c>
      <c r="AR118" s="441">
        <v>5.8149760000000003E-3</v>
      </c>
      <c r="AS118" s="441">
        <v>2.5752840000000002E-3</v>
      </c>
      <c r="AT118" s="441">
        <v>4.3737899999999998E-3</v>
      </c>
      <c r="AU118" s="441">
        <v>3.7925760000000002E-3</v>
      </c>
      <c r="AV118" s="441">
        <v>3.3940649999999999E-3</v>
      </c>
      <c r="AW118" s="441">
        <v>5.4905529999999996E-3</v>
      </c>
      <c r="AX118" s="441">
        <v>1.6818899999999999E-3</v>
      </c>
      <c r="AY118" s="441">
        <v>5.130211E-3</v>
      </c>
      <c r="AZ118" s="441">
        <v>1.9341930000000001E-3</v>
      </c>
      <c r="BA118" s="441">
        <v>2.7556849999999999E-3</v>
      </c>
      <c r="BB118" s="441">
        <v>3.246517E-3</v>
      </c>
      <c r="BC118" s="441">
        <v>1.626871E-3</v>
      </c>
      <c r="BD118" s="441">
        <v>3.8741220999999999E-2</v>
      </c>
      <c r="BE118" s="441">
        <v>1.3560849E-2</v>
      </c>
      <c r="BF118" s="441">
        <v>2.0699044E-2</v>
      </c>
      <c r="BG118" s="441">
        <v>2.2807774999999999E-2</v>
      </c>
      <c r="BH118" s="441">
        <v>2.7519353E-2</v>
      </c>
      <c r="BI118" s="441">
        <v>1.8977919999999999E-2</v>
      </c>
      <c r="BJ118" s="441">
        <v>5.3887570000000001E-3</v>
      </c>
      <c r="BK118" s="441">
        <v>5.9218300000000003E-3</v>
      </c>
      <c r="BL118" s="441">
        <v>1.0145784E-2</v>
      </c>
      <c r="BM118" s="441">
        <v>2.3557893E-2</v>
      </c>
      <c r="BN118" s="441">
        <v>3.8268426000000001E-2</v>
      </c>
      <c r="BO118" s="441">
        <v>3.2343911000000003E-2</v>
      </c>
      <c r="BP118" s="441">
        <v>1.0271044999999999E-2</v>
      </c>
      <c r="BQ118" s="441">
        <v>6.9707299999999996E-3</v>
      </c>
      <c r="BR118" s="441">
        <v>4.8111819999999998E-3</v>
      </c>
      <c r="BS118" s="441">
        <v>1.5766409999999999E-3</v>
      </c>
      <c r="BT118" s="441">
        <v>4.3659179999999999E-3</v>
      </c>
      <c r="BU118" s="441">
        <v>3.2075229999999999E-3</v>
      </c>
      <c r="BV118" s="441">
        <v>1.0059222649999999</v>
      </c>
      <c r="BW118" s="441">
        <v>6.3102150000000001E-3</v>
      </c>
      <c r="BX118" s="441">
        <v>4.1738230000000001E-3</v>
      </c>
      <c r="BY118" s="441">
        <v>4.7672579999999999E-3</v>
      </c>
      <c r="BZ118" s="441">
        <v>4.6480510000000003E-3</v>
      </c>
      <c r="CA118" s="441">
        <v>6.0258830000000001E-3</v>
      </c>
      <c r="CB118" s="441">
        <v>8.4162249999999994E-3</v>
      </c>
      <c r="CC118" s="441">
        <v>1.0331388E-2</v>
      </c>
      <c r="CD118" s="441">
        <v>1.225124E-2</v>
      </c>
      <c r="CE118" s="441">
        <v>1.6004483E-2</v>
      </c>
      <c r="CF118" s="441">
        <v>8.1222359999999997E-3</v>
      </c>
      <c r="CG118" s="441">
        <v>1.5154367E-2</v>
      </c>
      <c r="CH118" s="441">
        <v>1.3590527999999999E-2</v>
      </c>
      <c r="CI118" s="441">
        <v>9.9395969999999997E-3</v>
      </c>
      <c r="CJ118" s="441">
        <v>8.2659710000000004E-3</v>
      </c>
      <c r="CK118" s="441">
        <v>6.058356E-3</v>
      </c>
      <c r="CL118" s="441">
        <v>5.230513E-3</v>
      </c>
      <c r="CM118" s="441">
        <v>8.236976E-3</v>
      </c>
      <c r="CN118" s="441">
        <v>8.1992220000000008E-3</v>
      </c>
      <c r="CO118" s="441">
        <v>1.4308646E-2</v>
      </c>
      <c r="CP118" s="441">
        <v>1.2766735E-2</v>
      </c>
      <c r="CQ118" s="441">
        <v>1.698092E-2</v>
      </c>
      <c r="CR118" s="441">
        <v>6.3569270000000001E-3</v>
      </c>
      <c r="CS118" s="441">
        <v>8.4538410000000001E-3</v>
      </c>
      <c r="CT118" s="441">
        <v>3.2532017000000003E-2</v>
      </c>
      <c r="CU118" s="441">
        <v>6.0371590000000003E-3</v>
      </c>
      <c r="CV118" s="441">
        <v>1.543629E-2</v>
      </c>
      <c r="CW118" s="441">
        <v>2.6808050999999999E-2</v>
      </c>
      <c r="CX118" s="441">
        <v>2.6682661999999999E-2</v>
      </c>
      <c r="CY118" s="441">
        <v>4.5493369999999997E-3</v>
      </c>
      <c r="CZ118" s="441">
        <v>1.7151563000000002E-2</v>
      </c>
      <c r="DA118" s="443">
        <v>2.4335023549999999</v>
      </c>
    </row>
    <row r="119" spans="2:105" ht="20.100000000000001" customHeight="1" x14ac:dyDescent="0.4">
      <c r="B119" s="11">
        <v>72</v>
      </c>
      <c r="C119" s="8" t="s">
        <v>909</v>
      </c>
      <c r="D119" s="441">
        <v>6.1425100000000001E-4</v>
      </c>
      <c r="E119" s="441">
        <v>6.36857E-4</v>
      </c>
      <c r="F119" s="441">
        <v>1.635723E-3</v>
      </c>
      <c r="G119" s="441">
        <v>2.43253E-4</v>
      </c>
      <c r="H119" s="441">
        <v>3.46523E-4</v>
      </c>
      <c r="I119" s="441">
        <v>5.0568599999999998E-4</v>
      </c>
      <c r="J119" s="441">
        <v>0</v>
      </c>
      <c r="K119" s="441">
        <v>4.9284100000000005E-4</v>
      </c>
      <c r="L119" s="441">
        <v>5.6091699999999997E-4</v>
      </c>
      <c r="M119" s="441">
        <v>2.2996E-4</v>
      </c>
      <c r="N119" s="441">
        <v>9.9542399999999996E-4</v>
      </c>
      <c r="O119" s="441">
        <v>2.7790300000000003E-4</v>
      </c>
      <c r="P119" s="441">
        <v>3.88317E-4</v>
      </c>
      <c r="Q119" s="441">
        <v>1.1008470000000001E-3</v>
      </c>
      <c r="R119" s="441">
        <v>0</v>
      </c>
      <c r="S119" s="441">
        <v>1.08156E-4</v>
      </c>
      <c r="T119" s="441">
        <v>6.9477000000000004E-4</v>
      </c>
      <c r="U119" s="441">
        <v>3.1707799999999999E-4</v>
      </c>
      <c r="V119" s="441">
        <v>1.0378469999999999E-3</v>
      </c>
      <c r="W119" s="441">
        <v>4.3686700000000002E-4</v>
      </c>
      <c r="X119" s="441">
        <v>2.4508499999999998E-4</v>
      </c>
      <c r="Y119" s="441">
        <v>5.9854999999999999E-4</v>
      </c>
      <c r="Z119" s="441">
        <v>1.3026909999999999E-3</v>
      </c>
      <c r="AA119" s="441">
        <v>1.8881200000000001E-4</v>
      </c>
      <c r="AB119" s="441">
        <v>2.6674499999999998E-4</v>
      </c>
      <c r="AC119" s="441">
        <v>2.2918600000000001E-4</v>
      </c>
      <c r="AD119" s="441">
        <v>7.6222499999999995E-4</v>
      </c>
      <c r="AE119" s="441">
        <v>2.3571460000000001E-3</v>
      </c>
      <c r="AF119" s="441">
        <v>8.4696200000000004E-4</v>
      </c>
      <c r="AG119" s="441">
        <v>1.1599990000000001E-3</v>
      </c>
      <c r="AH119" s="441">
        <v>0</v>
      </c>
      <c r="AI119" s="441">
        <v>2.5554899999999999E-4</v>
      </c>
      <c r="AJ119" s="441">
        <v>1.7909829999999999E-3</v>
      </c>
      <c r="AK119" s="441">
        <v>1.2521570000000001E-3</v>
      </c>
      <c r="AL119" s="441">
        <v>1.330407E-3</v>
      </c>
      <c r="AM119" s="441">
        <v>5.9423699999999996E-4</v>
      </c>
      <c r="AN119" s="441">
        <v>4.5958300000000001E-4</v>
      </c>
      <c r="AO119" s="441">
        <v>2.9888799999999997E-4</v>
      </c>
      <c r="AP119" s="441">
        <v>2.2809699999999999E-4</v>
      </c>
      <c r="AQ119" s="441">
        <v>1.4962100000000001E-4</v>
      </c>
      <c r="AR119" s="441">
        <v>1.8026500000000001E-4</v>
      </c>
      <c r="AS119" s="441">
        <v>1.8808599999999999E-4</v>
      </c>
      <c r="AT119" s="441">
        <v>2.3963500000000001E-4</v>
      </c>
      <c r="AU119" s="441">
        <v>1.8610299999999999E-4</v>
      </c>
      <c r="AV119" s="441">
        <v>8.6566500000000005E-5</v>
      </c>
      <c r="AW119" s="441">
        <v>2.7054100000000001E-4</v>
      </c>
      <c r="AX119" s="441">
        <v>1.3544100000000001E-4</v>
      </c>
      <c r="AY119" s="441">
        <v>1.2277300000000001E-4</v>
      </c>
      <c r="AZ119" s="441">
        <v>6.18664E-4</v>
      </c>
      <c r="BA119" s="441">
        <v>3.3899199999999998E-4</v>
      </c>
      <c r="BB119" s="441">
        <v>4.4694199999999998E-4</v>
      </c>
      <c r="BC119" s="441">
        <v>1.03087E-4</v>
      </c>
      <c r="BD119" s="441">
        <v>2.6093399999999999E-4</v>
      </c>
      <c r="BE119" s="441">
        <v>2.3497911999999999E-2</v>
      </c>
      <c r="BF119" s="441">
        <v>3.13722E-4</v>
      </c>
      <c r="BG119" s="441">
        <v>2.8743300000000002E-4</v>
      </c>
      <c r="BH119" s="441">
        <v>5.5380399999999997E-4</v>
      </c>
      <c r="BI119" s="441">
        <v>6.3175899999999997E-4</v>
      </c>
      <c r="BJ119" s="441">
        <v>1.62958E-3</v>
      </c>
      <c r="BK119" s="441">
        <v>1.325117E-3</v>
      </c>
      <c r="BL119" s="441">
        <v>1.7300700000000001E-4</v>
      </c>
      <c r="BM119" s="441">
        <v>2.3839400000000001E-4</v>
      </c>
      <c r="BN119" s="441">
        <v>1.1542199999999999E-4</v>
      </c>
      <c r="BO119" s="441">
        <v>1.3583200000000001E-4</v>
      </c>
      <c r="BP119" s="441">
        <v>8.7353499999999996E-5</v>
      </c>
      <c r="BQ119" s="441">
        <v>5.2418399999999999E-5</v>
      </c>
      <c r="BR119" s="441">
        <v>3.09036E-5</v>
      </c>
      <c r="BS119" s="441">
        <v>1.1775400000000001E-5</v>
      </c>
      <c r="BT119" s="441">
        <v>8.6374700000000005E-5</v>
      </c>
      <c r="BU119" s="441">
        <v>6.7330799999999996E-4</v>
      </c>
      <c r="BV119" s="441">
        <v>1.491739E-3</v>
      </c>
      <c r="BW119" s="441">
        <v>1.0623672399999999</v>
      </c>
      <c r="BX119" s="441">
        <v>5.5029899999999997E-4</v>
      </c>
      <c r="BY119" s="441">
        <v>3.6964500000000002E-5</v>
      </c>
      <c r="BZ119" s="441">
        <v>9.0953599999999996E-5</v>
      </c>
      <c r="CA119" s="441">
        <v>7.0578699999999996E-5</v>
      </c>
      <c r="CB119" s="441">
        <v>4.1757699999999998E-4</v>
      </c>
      <c r="CC119" s="441">
        <v>6.5271000000000006E-5</v>
      </c>
      <c r="CD119" s="441">
        <v>9.9475799999999994E-5</v>
      </c>
      <c r="CE119" s="441">
        <v>1.2358399999999999E-4</v>
      </c>
      <c r="CF119" s="441">
        <v>7.5203999999999994E-5</v>
      </c>
      <c r="CG119" s="441">
        <v>1.8323499999999999E-4</v>
      </c>
      <c r="CH119" s="441">
        <v>9.6414400000000003E-5</v>
      </c>
      <c r="CI119" s="441">
        <v>9.2963599999999999E-5</v>
      </c>
      <c r="CJ119" s="441">
        <v>1.5122599999999999E-4</v>
      </c>
      <c r="CK119" s="441">
        <v>8.20457E-5</v>
      </c>
      <c r="CL119" s="441">
        <v>9.6866099999999997E-5</v>
      </c>
      <c r="CM119" s="441">
        <v>9.9782800000000003E-5</v>
      </c>
      <c r="CN119" s="441">
        <v>8.94104E-5</v>
      </c>
      <c r="CO119" s="441">
        <v>1.2913399999999999E-4</v>
      </c>
      <c r="CP119" s="441">
        <v>7.9581399999999997E-5</v>
      </c>
      <c r="CQ119" s="441">
        <v>9.6730800000000006E-5</v>
      </c>
      <c r="CR119" s="441">
        <v>2.5361600000000002E-4</v>
      </c>
      <c r="CS119" s="441">
        <v>6.7006699999999997E-5</v>
      </c>
      <c r="CT119" s="441">
        <v>1.80032E-4</v>
      </c>
      <c r="CU119" s="441">
        <v>1.9861100000000001E-4</v>
      </c>
      <c r="CV119" s="441">
        <v>1.2320199999999999E-4</v>
      </c>
      <c r="CW119" s="441">
        <v>1.41104E-4</v>
      </c>
      <c r="CX119" s="441">
        <v>1.54389E-4</v>
      </c>
      <c r="CY119" s="441">
        <v>6.4712600000000004E-4</v>
      </c>
      <c r="CZ119" s="441">
        <v>2.5213699999999999E-4</v>
      </c>
      <c r="DA119" s="443">
        <v>1.126565789</v>
      </c>
    </row>
    <row r="120" spans="2:105" ht="20.100000000000001" customHeight="1" x14ac:dyDescent="0.4">
      <c r="B120" s="11">
        <v>73</v>
      </c>
      <c r="C120" s="8" t="s">
        <v>341</v>
      </c>
      <c r="D120" s="441">
        <v>8.3255899999999997E-5</v>
      </c>
      <c r="E120" s="441">
        <v>7.0571499999999993E-5</v>
      </c>
      <c r="F120" s="441">
        <v>8.5125300000000003E-5</v>
      </c>
      <c r="G120" s="441">
        <v>3.1786E-4</v>
      </c>
      <c r="H120" s="441">
        <v>7.4488599999999997E-5</v>
      </c>
      <c r="I120" s="441">
        <v>1.19357E-4</v>
      </c>
      <c r="J120" s="441">
        <v>0</v>
      </c>
      <c r="K120" s="441">
        <v>3.2165699999999999E-4</v>
      </c>
      <c r="L120" s="441">
        <v>1.4754899999999999E-4</v>
      </c>
      <c r="M120" s="441">
        <v>8.9783099999999998E-5</v>
      </c>
      <c r="N120" s="441">
        <v>8.7922000000000003E-5</v>
      </c>
      <c r="O120" s="441">
        <v>1.2118E-4</v>
      </c>
      <c r="P120" s="441">
        <v>9.5179600000000006E-5</v>
      </c>
      <c r="Q120" s="441">
        <v>1.3008799999999999E-4</v>
      </c>
      <c r="R120" s="441">
        <v>0</v>
      </c>
      <c r="S120" s="441">
        <v>5.6150899999999997E-4</v>
      </c>
      <c r="T120" s="441">
        <v>1.3992E-4</v>
      </c>
      <c r="U120" s="441">
        <v>2.8276400000000002E-4</v>
      </c>
      <c r="V120" s="441">
        <v>1.22032E-4</v>
      </c>
      <c r="W120" s="441">
        <v>1.8351700000000001E-4</v>
      </c>
      <c r="X120" s="441">
        <v>3.5642099999999999E-4</v>
      </c>
      <c r="Y120" s="441">
        <v>2.6610400000000003E-4</v>
      </c>
      <c r="Z120" s="441">
        <v>3.0747599999999997E-5</v>
      </c>
      <c r="AA120" s="441">
        <v>1.8883800000000001E-4</v>
      </c>
      <c r="AB120" s="441">
        <v>2.8181799999999998E-4</v>
      </c>
      <c r="AC120" s="441">
        <v>3.23355E-4</v>
      </c>
      <c r="AD120" s="441">
        <v>2.4383900000000001E-4</v>
      </c>
      <c r="AE120" s="441">
        <v>2.0175099999999999E-4</v>
      </c>
      <c r="AF120" s="441">
        <v>1.88588E-4</v>
      </c>
      <c r="AG120" s="441">
        <v>1.92597E-4</v>
      </c>
      <c r="AH120" s="441">
        <v>0</v>
      </c>
      <c r="AI120" s="441">
        <v>5.5918000000000002E-5</v>
      </c>
      <c r="AJ120" s="441">
        <v>1.4872600000000001E-4</v>
      </c>
      <c r="AK120" s="441">
        <v>7.4912400000000005E-5</v>
      </c>
      <c r="AL120" s="441">
        <v>1.1345600000000001E-4</v>
      </c>
      <c r="AM120" s="441">
        <v>2.01564E-4</v>
      </c>
      <c r="AN120" s="441">
        <v>1.9179900000000001E-4</v>
      </c>
      <c r="AO120" s="441">
        <v>2.9487099999999999E-4</v>
      </c>
      <c r="AP120" s="441">
        <v>3.5523100000000001E-4</v>
      </c>
      <c r="AQ120" s="441">
        <v>2.36405E-4</v>
      </c>
      <c r="AR120" s="441">
        <v>1.49596E-4</v>
      </c>
      <c r="AS120" s="441">
        <v>2.0541099999999999E-4</v>
      </c>
      <c r="AT120" s="441">
        <v>2.4887100000000001E-4</v>
      </c>
      <c r="AU120" s="441">
        <v>2.21451E-4</v>
      </c>
      <c r="AV120" s="441">
        <v>3.0351E-4</v>
      </c>
      <c r="AW120" s="441">
        <v>1.7574499999999999E-4</v>
      </c>
      <c r="AX120" s="441">
        <v>3.1189199999999997E-4</v>
      </c>
      <c r="AY120" s="441">
        <v>2.25119E-4</v>
      </c>
      <c r="AZ120" s="441">
        <v>8.2742299999999996E-5</v>
      </c>
      <c r="BA120" s="441">
        <v>1.4352899999999999E-4</v>
      </c>
      <c r="BB120" s="441">
        <v>9.7277999999999999E-5</v>
      </c>
      <c r="BC120" s="441">
        <v>1.01183E-4</v>
      </c>
      <c r="BD120" s="441">
        <v>2.16598E-4</v>
      </c>
      <c r="BE120" s="441">
        <v>8.4429899999999996E-5</v>
      </c>
      <c r="BF120" s="441">
        <v>1.3120100000000001E-4</v>
      </c>
      <c r="BG120" s="441">
        <v>1.81313E-4</v>
      </c>
      <c r="BH120" s="441">
        <v>1.6830299999999999E-4</v>
      </c>
      <c r="BI120" s="441">
        <v>1.3663099999999999E-4</v>
      </c>
      <c r="BJ120" s="441">
        <v>1.07309E-4</v>
      </c>
      <c r="BK120" s="441">
        <v>9.8658099999999997E-5</v>
      </c>
      <c r="BL120" s="441">
        <v>2.8324300000000003E-4</v>
      </c>
      <c r="BM120" s="441">
        <v>7.1737899999999998E-4</v>
      </c>
      <c r="BN120" s="441">
        <v>1.1238649999999999E-3</v>
      </c>
      <c r="BO120" s="441">
        <v>3.4849700000000002E-4</v>
      </c>
      <c r="BP120" s="441">
        <v>3.46967E-4</v>
      </c>
      <c r="BQ120" s="441">
        <v>1.4065E-4</v>
      </c>
      <c r="BR120" s="441">
        <v>9.2891800000000004E-5</v>
      </c>
      <c r="BS120" s="441">
        <v>2.3316299999999999E-5</v>
      </c>
      <c r="BT120" s="441">
        <v>8.6698400000000003E-5</v>
      </c>
      <c r="BU120" s="441">
        <v>1.40371E-4</v>
      </c>
      <c r="BV120" s="441">
        <v>1.49216E-4</v>
      </c>
      <c r="BW120" s="441">
        <v>1.4778E-4</v>
      </c>
      <c r="BX120" s="441">
        <v>1.0008980110000001</v>
      </c>
      <c r="BY120" s="441">
        <v>4.4386399999999998E-4</v>
      </c>
      <c r="BZ120" s="441">
        <v>1.6711300000000001E-4</v>
      </c>
      <c r="CA120" s="441">
        <v>2.0487000000000001E-4</v>
      </c>
      <c r="CB120" s="441">
        <v>4.2113599999999999E-3</v>
      </c>
      <c r="CC120" s="441">
        <v>4.9360099999999998E-4</v>
      </c>
      <c r="CD120" s="441">
        <v>1.2624470000000001E-3</v>
      </c>
      <c r="CE120" s="441">
        <v>9.6206500000000001E-4</v>
      </c>
      <c r="CF120" s="441">
        <v>8.0682099999999999E-4</v>
      </c>
      <c r="CG120" s="441">
        <v>2.8434129999999999E-3</v>
      </c>
      <c r="CH120" s="441">
        <v>2.88368E-4</v>
      </c>
      <c r="CI120" s="441">
        <v>5.7217900000000003E-4</v>
      </c>
      <c r="CJ120" s="441">
        <v>1.0044209999999999E-3</v>
      </c>
      <c r="CK120" s="441">
        <v>2.1574100000000001E-4</v>
      </c>
      <c r="CL120" s="441">
        <v>1.3767900000000001E-4</v>
      </c>
      <c r="CM120" s="441">
        <v>1.45029E-4</v>
      </c>
      <c r="CN120" s="441">
        <v>1.13519E-4</v>
      </c>
      <c r="CO120" s="441">
        <v>8.5254999999999999E-4</v>
      </c>
      <c r="CP120" s="441">
        <v>3.84595E-4</v>
      </c>
      <c r="CQ120" s="441">
        <v>1.2478070000000001E-3</v>
      </c>
      <c r="CR120" s="441">
        <v>1.5722800000000001E-4</v>
      </c>
      <c r="CS120" s="441">
        <v>6.2392600000000002E-4</v>
      </c>
      <c r="CT120" s="441">
        <v>2.5456399999999998E-4</v>
      </c>
      <c r="CU120" s="441">
        <v>1.83389E-4</v>
      </c>
      <c r="CV120" s="441">
        <v>3.0689999999999998E-4</v>
      </c>
      <c r="CW120" s="441">
        <v>4.6856699999999997E-4</v>
      </c>
      <c r="CX120" s="441">
        <v>3.3150299999999997E-4</v>
      </c>
      <c r="CY120" s="441">
        <v>1.24027E-4</v>
      </c>
      <c r="CZ120" s="441">
        <v>1.1849880000000001E-3</v>
      </c>
      <c r="DA120" s="443">
        <v>1.0348628870000001</v>
      </c>
    </row>
    <row r="121" spans="2:105" ht="20.100000000000001" customHeight="1" x14ac:dyDescent="0.4">
      <c r="B121" s="11">
        <v>74</v>
      </c>
      <c r="C121" s="8" t="s">
        <v>342</v>
      </c>
      <c r="D121" s="441">
        <v>0</v>
      </c>
      <c r="E121" s="441">
        <v>0</v>
      </c>
      <c r="F121" s="441">
        <v>0</v>
      </c>
      <c r="G121" s="441">
        <v>0</v>
      </c>
      <c r="H121" s="441">
        <v>0</v>
      </c>
      <c r="I121" s="441">
        <v>0</v>
      </c>
      <c r="J121" s="441">
        <v>0</v>
      </c>
      <c r="K121" s="441">
        <v>0</v>
      </c>
      <c r="L121" s="441">
        <v>0</v>
      </c>
      <c r="M121" s="441">
        <v>0</v>
      </c>
      <c r="N121" s="441">
        <v>0</v>
      </c>
      <c r="O121" s="441">
        <v>0</v>
      </c>
      <c r="P121" s="441">
        <v>0</v>
      </c>
      <c r="Q121" s="441">
        <v>0</v>
      </c>
      <c r="R121" s="441">
        <v>0</v>
      </c>
      <c r="S121" s="441">
        <v>0</v>
      </c>
      <c r="T121" s="441">
        <v>0</v>
      </c>
      <c r="U121" s="441">
        <v>0</v>
      </c>
      <c r="V121" s="441">
        <v>0</v>
      </c>
      <c r="W121" s="441">
        <v>0</v>
      </c>
      <c r="X121" s="441">
        <v>0</v>
      </c>
      <c r="Y121" s="441">
        <v>0</v>
      </c>
      <c r="Z121" s="441">
        <v>0</v>
      </c>
      <c r="AA121" s="441">
        <v>0</v>
      </c>
      <c r="AB121" s="441">
        <v>0</v>
      </c>
      <c r="AC121" s="441">
        <v>0</v>
      </c>
      <c r="AD121" s="441">
        <v>0</v>
      </c>
      <c r="AE121" s="441">
        <v>0</v>
      </c>
      <c r="AF121" s="441">
        <v>0</v>
      </c>
      <c r="AG121" s="441">
        <v>0</v>
      </c>
      <c r="AH121" s="441">
        <v>0</v>
      </c>
      <c r="AI121" s="441">
        <v>0</v>
      </c>
      <c r="AJ121" s="441">
        <v>0</v>
      </c>
      <c r="AK121" s="441">
        <v>0</v>
      </c>
      <c r="AL121" s="441">
        <v>0</v>
      </c>
      <c r="AM121" s="441">
        <v>0</v>
      </c>
      <c r="AN121" s="441">
        <v>0</v>
      </c>
      <c r="AO121" s="441">
        <v>0</v>
      </c>
      <c r="AP121" s="441">
        <v>0</v>
      </c>
      <c r="AQ121" s="441">
        <v>0</v>
      </c>
      <c r="AR121" s="441">
        <v>0</v>
      </c>
      <c r="AS121" s="441">
        <v>0</v>
      </c>
      <c r="AT121" s="441">
        <v>0</v>
      </c>
      <c r="AU121" s="441">
        <v>0</v>
      </c>
      <c r="AV121" s="441">
        <v>0</v>
      </c>
      <c r="AW121" s="441">
        <v>0</v>
      </c>
      <c r="AX121" s="441">
        <v>0</v>
      </c>
      <c r="AY121" s="441">
        <v>0</v>
      </c>
      <c r="AZ121" s="441">
        <v>0</v>
      </c>
      <c r="BA121" s="441">
        <v>0</v>
      </c>
      <c r="BB121" s="441">
        <v>0</v>
      </c>
      <c r="BC121" s="441">
        <v>0</v>
      </c>
      <c r="BD121" s="441">
        <v>0</v>
      </c>
      <c r="BE121" s="441">
        <v>0</v>
      </c>
      <c r="BF121" s="441">
        <v>0</v>
      </c>
      <c r="BG121" s="441">
        <v>0</v>
      </c>
      <c r="BH121" s="441">
        <v>0</v>
      </c>
      <c r="BI121" s="441">
        <v>0</v>
      </c>
      <c r="BJ121" s="441">
        <v>0</v>
      </c>
      <c r="BK121" s="441">
        <v>0</v>
      </c>
      <c r="BL121" s="441">
        <v>0</v>
      </c>
      <c r="BM121" s="441">
        <v>0</v>
      </c>
      <c r="BN121" s="441">
        <v>0</v>
      </c>
      <c r="BO121" s="441">
        <v>0</v>
      </c>
      <c r="BP121" s="441">
        <v>0</v>
      </c>
      <c r="BQ121" s="441">
        <v>0</v>
      </c>
      <c r="BR121" s="441">
        <v>0</v>
      </c>
      <c r="BS121" s="441">
        <v>0</v>
      </c>
      <c r="BT121" s="441">
        <v>0</v>
      </c>
      <c r="BU121" s="441">
        <v>0</v>
      </c>
      <c r="BV121" s="441">
        <v>0</v>
      </c>
      <c r="BW121" s="441">
        <v>0</v>
      </c>
      <c r="BX121" s="441">
        <v>0</v>
      </c>
      <c r="BY121" s="441">
        <v>1</v>
      </c>
      <c r="BZ121" s="441">
        <v>0</v>
      </c>
      <c r="CA121" s="441">
        <v>0</v>
      </c>
      <c r="CB121" s="441">
        <v>0</v>
      </c>
      <c r="CC121" s="441">
        <v>0</v>
      </c>
      <c r="CD121" s="441">
        <v>0</v>
      </c>
      <c r="CE121" s="441">
        <v>0</v>
      </c>
      <c r="CF121" s="441">
        <v>0</v>
      </c>
      <c r="CG121" s="441">
        <v>0</v>
      </c>
      <c r="CH121" s="441">
        <v>0</v>
      </c>
      <c r="CI121" s="441">
        <v>0</v>
      </c>
      <c r="CJ121" s="441">
        <v>0</v>
      </c>
      <c r="CK121" s="441">
        <v>0</v>
      </c>
      <c r="CL121" s="441">
        <v>0</v>
      </c>
      <c r="CM121" s="441">
        <v>0</v>
      </c>
      <c r="CN121" s="441">
        <v>0</v>
      </c>
      <c r="CO121" s="441">
        <v>0</v>
      </c>
      <c r="CP121" s="441">
        <v>0</v>
      </c>
      <c r="CQ121" s="441">
        <v>0</v>
      </c>
      <c r="CR121" s="441">
        <v>0</v>
      </c>
      <c r="CS121" s="441">
        <v>0</v>
      </c>
      <c r="CT121" s="441">
        <v>0</v>
      </c>
      <c r="CU121" s="441">
        <v>0</v>
      </c>
      <c r="CV121" s="441">
        <v>0</v>
      </c>
      <c r="CW121" s="441">
        <v>0</v>
      </c>
      <c r="CX121" s="441">
        <v>0</v>
      </c>
      <c r="CY121" s="441">
        <v>0</v>
      </c>
      <c r="CZ121" s="441">
        <v>0</v>
      </c>
      <c r="DA121" s="443">
        <v>1</v>
      </c>
    </row>
    <row r="122" spans="2:105" ht="20.100000000000001" customHeight="1" x14ac:dyDescent="0.4">
      <c r="B122" s="11">
        <v>75</v>
      </c>
      <c r="C122" s="8" t="s">
        <v>343</v>
      </c>
      <c r="D122" s="441">
        <v>9.1269599999999995E-4</v>
      </c>
      <c r="E122" s="441">
        <v>1.4643989999999999E-3</v>
      </c>
      <c r="F122" s="441">
        <v>6.2609759999999997E-3</v>
      </c>
      <c r="G122" s="441">
        <v>1.012848E-3</v>
      </c>
      <c r="H122" s="441">
        <v>6.3468800000000001E-4</v>
      </c>
      <c r="I122" s="441">
        <v>1.587897E-3</v>
      </c>
      <c r="J122" s="441">
        <v>0</v>
      </c>
      <c r="K122" s="441">
        <v>5.7105399999999998E-4</v>
      </c>
      <c r="L122" s="441">
        <v>3.2074719999999998E-3</v>
      </c>
      <c r="M122" s="441">
        <v>3.3412239999999998E-3</v>
      </c>
      <c r="N122" s="441">
        <v>6.0767160000000002E-3</v>
      </c>
      <c r="O122" s="441">
        <v>2.2367889999999999E-3</v>
      </c>
      <c r="P122" s="441">
        <v>1.193717E-3</v>
      </c>
      <c r="Q122" s="441">
        <v>1.1928040000000001E-2</v>
      </c>
      <c r="R122" s="441">
        <v>0</v>
      </c>
      <c r="S122" s="441">
        <v>9.93526E-4</v>
      </c>
      <c r="T122" s="441">
        <v>1.346893E-3</v>
      </c>
      <c r="U122" s="441">
        <v>1.168922E-3</v>
      </c>
      <c r="V122" s="441">
        <v>2.564892E-3</v>
      </c>
      <c r="W122" s="441">
        <v>2.0561609999999999E-3</v>
      </c>
      <c r="X122" s="441">
        <v>1.366812E-3</v>
      </c>
      <c r="Y122" s="441">
        <v>1.2204850000000001E-3</v>
      </c>
      <c r="Z122" s="441">
        <v>3.7108589999999999E-3</v>
      </c>
      <c r="AA122" s="441">
        <v>1.193454E-3</v>
      </c>
      <c r="AB122" s="441">
        <v>9.6192700000000001E-4</v>
      </c>
      <c r="AC122" s="441">
        <v>2.7140229999999999E-3</v>
      </c>
      <c r="AD122" s="441">
        <v>2.6113149999999999E-3</v>
      </c>
      <c r="AE122" s="441">
        <v>2.6029099999999999E-3</v>
      </c>
      <c r="AF122" s="441">
        <v>2.8734820000000001E-3</v>
      </c>
      <c r="AG122" s="441">
        <v>2.2703179999999999E-3</v>
      </c>
      <c r="AH122" s="441">
        <v>0</v>
      </c>
      <c r="AI122" s="441">
        <v>4.0415500000000001E-4</v>
      </c>
      <c r="AJ122" s="441">
        <v>2.6773729999999998E-3</v>
      </c>
      <c r="AK122" s="441">
        <v>1.53115E-3</v>
      </c>
      <c r="AL122" s="441">
        <v>3.2681099999999999E-3</v>
      </c>
      <c r="AM122" s="441">
        <v>1.113857E-3</v>
      </c>
      <c r="AN122" s="441">
        <v>1.2163530000000001E-3</v>
      </c>
      <c r="AO122" s="441">
        <v>8.1745600000000004E-4</v>
      </c>
      <c r="AP122" s="441">
        <v>6.4328499999999995E-4</v>
      </c>
      <c r="AQ122" s="441">
        <v>7.8853300000000001E-4</v>
      </c>
      <c r="AR122" s="441">
        <v>8.36555E-4</v>
      </c>
      <c r="AS122" s="441">
        <v>8.0947099999999998E-4</v>
      </c>
      <c r="AT122" s="441">
        <v>1.1459040000000001E-3</v>
      </c>
      <c r="AU122" s="441">
        <v>7.8010899999999997E-4</v>
      </c>
      <c r="AV122" s="441">
        <v>6.8616100000000002E-4</v>
      </c>
      <c r="AW122" s="441">
        <v>1.704246E-3</v>
      </c>
      <c r="AX122" s="441">
        <v>7.26029E-4</v>
      </c>
      <c r="AY122" s="441">
        <v>8.0667100000000002E-4</v>
      </c>
      <c r="AZ122" s="441">
        <v>8.4704799999999998E-4</v>
      </c>
      <c r="BA122" s="441">
        <v>7.6266799999999998E-4</v>
      </c>
      <c r="BB122" s="441">
        <v>1.00011E-3</v>
      </c>
      <c r="BC122" s="441">
        <v>2.1702700000000001E-4</v>
      </c>
      <c r="BD122" s="441">
        <v>1.230781E-3</v>
      </c>
      <c r="BE122" s="441">
        <v>1.2903301000000001E-2</v>
      </c>
      <c r="BF122" s="441">
        <v>8.4696100000000002E-4</v>
      </c>
      <c r="BG122" s="441">
        <v>8.75467E-4</v>
      </c>
      <c r="BH122" s="441">
        <v>9.7496400000000004E-4</v>
      </c>
      <c r="BI122" s="441">
        <v>1.0585289999999999E-3</v>
      </c>
      <c r="BJ122" s="441">
        <v>5.733246E-3</v>
      </c>
      <c r="BK122" s="441">
        <v>1.0278555999999999E-2</v>
      </c>
      <c r="BL122" s="441">
        <v>5.0723599999999999E-4</v>
      </c>
      <c r="BM122" s="441">
        <v>5.1743399999999999E-4</v>
      </c>
      <c r="BN122" s="441">
        <v>2.26371E-4</v>
      </c>
      <c r="BO122" s="441">
        <v>4.2940799999999999E-4</v>
      </c>
      <c r="BP122" s="441">
        <v>2.3514200000000001E-4</v>
      </c>
      <c r="BQ122" s="441">
        <v>1.7931199999999999E-4</v>
      </c>
      <c r="BR122" s="441">
        <v>9.8486600000000007E-5</v>
      </c>
      <c r="BS122" s="441">
        <v>2.7239199999999998E-5</v>
      </c>
      <c r="BT122" s="441">
        <v>3.1316800000000001E-4</v>
      </c>
      <c r="BU122" s="441">
        <v>2.6613400000000001E-4</v>
      </c>
      <c r="BV122" s="441">
        <v>9.0970799999999996E-4</v>
      </c>
      <c r="BW122" s="441">
        <v>2.5879800000000002E-4</v>
      </c>
      <c r="BX122" s="441">
        <v>7.6347899999999996E-4</v>
      </c>
      <c r="BY122" s="441">
        <v>1.04948E-4</v>
      </c>
      <c r="BZ122" s="441">
        <v>1.0003109489999999</v>
      </c>
      <c r="CA122" s="441">
        <v>2.7391900000000002E-4</v>
      </c>
      <c r="CB122" s="441">
        <v>1.5004300000000001E-4</v>
      </c>
      <c r="CC122" s="441">
        <v>2.7255900000000002E-4</v>
      </c>
      <c r="CD122" s="441">
        <v>6.5084099999999998E-4</v>
      </c>
      <c r="CE122" s="441">
        <v>5.2976599999999998E-4</v>
      </c>
      <c r="CF122" s="441">
        <v>3.8718599999999998E-4</v>
      </c>
      <c r="CG122" s="441">
        <v>1.197718E-3</v>
      </c>
      <c r="CH122" s="441">
        <v>2.6533759999999998E-3</v>
      </c>
      <c r="CI122" s="441">
        <v>3.26392E-4</v>
      </c>
      <c r="CJ122" s="441">
        <v>5.6951899999999999E-4</v>
      </c>
      <c r="CK122" s="441">
        <v>4.29846E-4</v>
      </c>
      <c r="CL122" s="441">
        <v>4.1928799999999997E-4</v>
      </c>
      <c r="CM122" s="441">
        <v>5.03704E-4</v>
      </c>
      <c r="CN122" s="441">
        <v>3.8841400000000001E-4</v>
      </c>
      <c r="CO122" s="441">
        <v>5.26524E-4</v>
      </c>
      <c r="CP122" s="441">
        <v>2.10099E-4</v>
      </c>
      <c r="CQ122" s="441">
        <v>5.9001599999999996E-4</v>
      </c>
      <c r="CR122" s="441">
        <v>5.6793800000000004E-4</v>
      </c>
      <c r="CS122" s="441">
        <v>2.0350500000000001E-4</v>
      </c>
      <c r="CT122" s="441">
        <v>7.9217800000000004E-4</v>
      </c>
      <c r="CU122" s="441">
        <v>1.463708E-3</v>
      </c>
      <c r="CV122" s="441">
        <v>3.8116499999999999E-4</v>
      </c>
      <c r="CW122" s="441">
        <v>3.6902199999999999E-4</v>
      </c>
      <c r="CX122" s="441">
        <v>3.99548E-4</v>
      </c>
      <c r="CY122" s="441">
        <v>2.3252139999999999E-3</v>
      </c>
      <c r="CZ122" s="441">
        <v>8.7638699999999996E-4</v>
      </c>
      <c r="DA122" s="443">
        <v>1.1493742600000001</v>
      </c>
    </row>
    <row r="123" spans="2:105" ht="20.100000000000001" customHeight="1" x14ac:dyDescent="0.4">
      <c r="B123" s="11">
        <v>76</v>
      </c>
      <c r="C123" s="8" t="s">
        <v>910</v>
      </c>
      <c r="D123" s="441">
        <v>3.05237E-3</v>
      </c>
      <c r="E123" s="441">
        <v>3.8656430000000002E-3</v>
      </c>
      <c r="F123" s="441">
        <v>2.2768979999999999E-3</v>
      </c>
      <c r="G123" s="441">
        <v>1.570646E-3</v>
      </c>
      <c r="H123" s="441">
        <v>2.6078049999999999E-3</v>
      </c>
      <c r="I123" s="441">
        <v>3.2930989999999999E-3</v>
      </c>
      <c r="J123" s="441">
        <v>0</v>
      </c>
      <c r="K123" s="441">
        <v>1.7529527E-2</v>
      </c>
      <c r="L123" s="441">
        <v>2.1863529999999998E-3</v>
      </c>
      <c r="M123" s="441">
        <v>1.776611E-3</v>
      </c>
      <c r="N123" s="441">
        <v>2.4604750000000002E-3</v>
      </c>
      <c r="O123" s="441">
        <v>1.521056E-3</v>
      </c>
      <c r="P123" s="441">
        <v>1.300582E-3</v>
      </c>
      <c r="Q123" s="441">
        <v>2.1828519999999999E-3</v>
      </c>
      <c r="R123" s="441">
        <v>0</v>
      </c>
      <c r="S123" s="441">
        <v>1.136408E-3</v>
      </c>
      <c r="T123" s="441">
        <v>2.1837229999999998E-3</v>
      </c>
      <c r="U123" s="441">
        <v>1.670061E-3</v>
      </c>
      <c r="V123" s="441">
        <v>2.6616700000000001E-3</v>
      </c>
      <c r="W123" s="441">
        <v>1.1074360000000001E-3</v>
      </c>
      <c r="X123" s="441">
        <v>2.1919660000000001E-3</v>
      </c>
      <c r="Y123" s="441">
        <v>1.3660600000000001E-3</v>
      </c>
      <c r="Z123" s="441">
        <v>2.06243E-4</v>
      </c>
      <c r="AA123" s="441">
        <v>1.6735179999999999E-3</v>
      </c>
      <c r="AB123" s="441">
        <v>9.6403600000000004E-4</v>
      </c>
      <c r="AC123" s="441">
        <v>1.769788E-3</v>
      </c>
      <c r="AD123" s="441">
        <v>6.9785100000000003E-3</v>
      </c>
      <c r="AE123" s="441">
        <v>4.2713070000000002E-3</v>
      </c>
      <c r="AF123" s="441">
        <v>3.7931509999999998E-3</v>
      </c>
      <c r="AG123" s="441">
        <v>1.6701719999999999E-3</v>
      </c>
      <c r="AH123" s="441">
        <v>0</v>
      </c>
      <c r="AI123" s="441">
        <v>1.168461E-3</v>
      </c>
      <c r="AJ123" s="441">
        <v>1.389504E-3</v>
      </c>
      <c r="AK123" s="441">
        <v>1.1378499999999999E-3</v>
      </c>
      <c r="AL123" s="441">
        <v>1.9591830000000002E-3</v>
      </c>
      <c r="AM123" s="441">
        <v>1.1589910000000001E-3</v>
      </c>
      <c r="AN123" s="441">
        <v>1.4556739999999999E-3</v>
      </c>
      <c r="AO123" s="441">
        <v>1.149487E-3</v>
      </c>
      <c r="AP123" s="441">
        <v>9.68578E-4</v>
      </c>
      <c r="AQ123" s="441">
        <v>1.3355140000000001E-3</v>
      </c>
      <c r="AR123" s="441">
        <v>9.8843999999999993E-4</v>
      </c>
      <c r="AS123" s="441">
        <v>1.1989150000000001E-3</v>
      </c>
      <c r="AT123" s="441">
        <v>2.2321670000000002E-3</v>
      </c>
      <c r="AU123" s="441">
        <v>7.4651600000000002E-4</v>
      </c>
      <c r="AV123" s="441">
        <v>9.6745499999999999E-4</v>
      </c>
      <c r="AW123" s="441">
        <v>1.7892050000000001E-3</v>
      </c>
      <c r="AX123" s="441">
        <v>6.1435899999999998E-4</v>
      </c>
      <c r="AY123" s="441">
        <v>1.678786E-3</v>
      </c>
      <c r="AZ123" s="441">
        <v>4.9183899999999999E-4</v>
      </c>
      <c r="BA123" s="441">
        <v>1.035745E-3</v>
      </c>
      <c r="BB123" s="441">
        <v>9.3745500000000002E-4</v>
      </c>
      <c r="BC123" s="441">
        <v>3.1389200000000002E-4</v>
      </c>
      <c r="BD123" s="441">
        <v>3.944098E-3</v>
      </c>
      <c r="BE123" s="441">
        <v>5.9735819999999999E-3</v>
      </c>
      <c r="BF123" s="441">
        <v>2.0693479999999999E-3</v>
      </c>
      <c r="BG123" s="441">
        <v>2.250925E-3</v>
      </c>
      <c r="BH123" s="441">
        <v>2.4628929999999999E-3</v>
      </c>
      <c r="BI123" s="441">
        <v>1.9575769999999998E-3</v>
      </c>
      <c r="BJ123" s="441">
        <v>7.5359799999999996E-4</v>
      </c>
      <c r="BK123" s="441">
        <v>9.2284400000000003E-4</v>
      </c>
      <c r="BL123" s="441">
        <v>1.0577329999999999E-3</v>
      </c>
      <c r="BM123" s="441">
        <v>2.2823000000000001E-3</v>
      </c>
      <c r="BN123" s="441">
        <v>7.7019840000000003E-3</v>
      </c>
      <c r="BO123" s="441">
        <v>2.8331789999999999E-3</v>
      </c>
      <c r="BP123" s="441">
        <v>1.0429790000000001E-3</v>
      </c>
      <c r="BQ123" s="441">
        <v>6.4130199999999995E-4</v>
      </c>
      <c r="BR123" s="441">
        <v>4.1845199999999998E-4</v>
      </c>
      <c r="BS123" s="441">
        <v>1.3768799999999999E-4</v>
      </c>
      <c r="BT123" s="441">
        <v>2.2360571999999999E-2</v>
      </c>
      <c r="BU123" s="441">
        <v>1.7094308999999999E-2</v>
      </c>
      <c r="BV123" s="441">
        <v>6.9044639000000005E-2</v>
      </c>
      <c r="BW123" s="441">
        <v>2.5454315000000002E-2</v>
      </c>
      <c r="BX123" s="441">
        <v>0.147719295</v>
      </c>
      <c r="BY123" s="441">
        <v>2.3189893E-2</v>
      </c>
      <c r="BZ123" s="441">
        <v>6.2267470000000004E-3</v>
      </c>
      <c r="CA123" s="441">
        <v>1.0115443390000001</v>
      </c>
      <c r="CB123" s="441">
        <v>2.0564210000000001E-3</v>
      </c>
      <c r="CC123" s="441">
        <v>1.0187379999999999E-3</v>
      </c>
      <c r="CD123" s="441">
        <v>1.6443079999999999E-3</v>
      </c>
      <c r="CE123" s="441">
        <v>1.437909E-3</v>
      </c>
      <c r="CF123" s="441">
        <v>1.129045E-3</v>
      </c>
      <c r="CG123" s="441">
        <v>3.1262820000000002E-3</v>
      </c>
      <c r="CH123" s="441">
        <v>1.3510519999999999E-3</v>
      </c>
      <c r="CI123" s="441">
        <v>9.9733200000000008E-4</v>
      </c>
      <c r="CJ123" s="441">
        <v>1.0805980000000001E-3</v>
      </c>
      <c r="CK123" s="441">
        <v>7.7144500000000005E-4</v>
      </c>
      <c r="CL123" s="441">
        <v>6.9975699999999996E-4</v>
      </c>
      <c r="CM123" s="441">
        <v>8.9115600000000004E-4</v>
      </c>
      <c r="CN123" s="441">
        <v>8.0179600000000002E-4</v>
      </c>
      <c r="CO123" s="441">
        <v>1.479822E-3</v>
      </c>
      <c r="CP123" s="441">
        <v>3.7423909999999999E-3</v>
      </c>
      <c r="CQ123" s="441">
        <v>1.8316809999999999E-3</v>
      </c>
      <c r="CR123" s="441">
        <v>8.1616999999999996E-4</v>
      </c>
      <c r="CS123" s="441">
        <v>8.4800399999999997E-4</v>
      </c>
      <c r="CT123" s="441">
        <v>4.0448861000000003E-2</v>
      </c>
      <c r="CU123" s="441">
        <v>2.7572260000000002E-3</v>
      </c>
      <c r="CV123" s="441">
        <v>1.3371629999999999E-3</v>
      </c>
      <c r="CW123" s="441">
        <v>3.9968260000000002E-3</v>
      </c>
      <c r="CX123" s="441">
        <v>2.2919170000000001E-3</v>
      </c>
      <c r="CY123" s="441">
        <v>1.230295E-3</v>
      </c>
      <c r="CZ123" s="441">
        <v>1.2982363E-2</v>
      </c>
      <c r="DA123" s="443">
        <v>1.5538391279999999</v>
      </c>
    </row>
    <row r="124" spans="2:105" ht="20.100000000000001" customHeight="1" x14ac:dyDescent="0.4">
      <c r="B124" s="11">
        <v>77</v>
      </c>
      <c r="C124" s="8" t="s">
        <v>353</v>
      </c>
      <c r="D124" s="441">
        <v>2.92045E-4</v>
      </c>
      <c r="E124" s="441">
        <v>3.10258E-4</v>
      </c>
      <c r="F124" s="441">
        <v>3.57E-4</v>
      </c>
      <c r="G124" s="441">
        <v>5.7232599999999995E-4</v>
      </c>
      <c r="H124" s="441">
        <v>2.6710200000000002E-4</v>
      </c>
      <c r="I124" s="441">
        <v>4.1963999999999999E-4</v>
      </c>
      <c r="J124" s="441">
        <v>0</v>
      </c>
      <c r="K124" s="441">
        <v>9.0106599999999995E-4</v>
      </c>
      <c r="L124" s="441">
        <v>3.0316499999999999E-4</v>
      </c>
      <c r="M124" s="441">
        <v>2.9522400000000002E-4</v>
      </c>
      <c r="N124" s="441">
        <v>2.3538000000000001E-4</v>
      </c>
      <c r="O124" s="441">
        <v>3.0753699999999998E-4</v>
      </c>
      <c r="P124" s="441">
        <v>2.7121099999999999E-4</v>
      </c>
      <c r="Q124" s="441">
        <v>2.4802400000000001E-4</v>
      </c>
      <c r="R124" s="441">
        <v>0</v>
      </c>
      <c r="S124" s="441">
        <v>3.86847E-4</v>
      </c>
      <c r="T124" s="441">
        <v>2.51952E-4</v>
      </c>
      <c r="U124" s="441">
        <v>3.6548E-4</v>
      </c>
      <c r="V124" s="441">
        <v>3.2807399999999998E-4</v>
      </c>
      <c r="W124" s="441">
        <v>3.7264600000000002E-4</v>
      </c>
      <c r="X124" s="441">
        <v>4.0486299999999999E-4</v>
      </c>
      <c r="Y124" s="441">
        <v>3.6045400000000002E-4</v>
      </c>
      <c r="Z124" s="441">
        <v>6.7901600000000001E-5</v>
      </c>
      <c r="AA124" s="441">
        <v>3.0579899999999999E-4</v>
      </c>
      <c r="AB124" s="441">
        <v>2.6160199999999999E-4</v>
      </c>
      <c r="AC124" s="441">
        <v>1.7001200000000001E-4</v>
      </c>
      <c r="AD124" s="441">
        <v>5.7084200000000001E-4</v>
      </c>
      <c r="AE124" s="441">
        <v>3.9788600000000002E-4</v>
      </c>
      <c r="AF124" s="441">
        <v>4.03397E-4</v>
      </c>
      <c r="AG124" s="441">
        <v>4.2937699999999999E-4</v>
      </c>
      <c r="AH124" s="441">
        <v>0</v>
      </c>
      <c r="AI124" s="441">
        <v>1.2765300000000001E-4</v>
      </c>
      <c r="AJ124" s="441">
        <v>2.8357499999999999E-4</v>
      </c>
      <c r="AK124" s="441">
        <v>1.6786899999999999E-4</v>
      </c>
      <c r="AL124" s="441">
        <v>2.5710099999999998E-4</v>
      </c>
      <c r="AM124" s="441">
        <v>3.1469700000000001E-4</v>
      </c>
      <c r="AN124" s="441">
        <v>2.9491400000000002E-4</v>
      </c>
      <c r="AO124" s="441">
        <v>2.7186099999999998E-4</v>
      </c>
      <c r="AP124" s="441">
        <v>2.85004E-4</v>
      </c>
      <c r="AQ124" s="441">
        <v>2.5604600000000001E-4</v>
      </c>
      <c r="AR124" s="441">
        <v>1.9516299999999999E-4</v>
      </c>
      <c r="AS124" s="441">
        <v>2.0740400000000001E-4</v>
      </c>
      <c r="AT124" s="441">
        <v>2.7815899999999999E-4</v>
      </c>
      <c r="AU124" s="441">
        <v>1.4306400000000001E-4</v>
      </c>
      <c r="AV124" s="441">
        <v>3.7593799999999998E-4</v>
      </c>
      <c r="AW124" s="441">
        <v>2.5193999999999998E-4</v>
      </c>
      <c r="AX124" s="441">
        <v>2.9862699999999999E-4</v>
      </c>
      <c r="AY124" s="441">
        <v>1.96147E-4</v>
      </c>
      <c r="AZ124" s="441">
        <v>1.00065E-4</v>
      </c>
      <c r="BA124" s="441">
        <v>1.6084000000000001E-4</v>
      </c>
      <c r="BB124" s="441">
        <v>2.0363299999999999E-4</v>
      </c>
      <c r="BC124" s="441">
        <v>2.00142E-4</v>
      </c>
      <c r="BD124" s="441">
        <v>4.5389300000000003E-4</v>
      </c>
      <c r="BE124" s="441">
        <v>9.3157899999999998E-4</v>
      </c>
      <c r="BF124" s="441">
        <v>4.7679900000000003E-4</v>
      </c>
      <c r="BG124" s="441">
        <v>1.049503E-3</v>
      </c>
      <c r="BH124" s="441">
        <v>7.9372000000000004E-4</v>
      </c>
      <c r="BI124" s="441">
        <v>7.0790899999999995E-4</v>
      </c>
      <c r="BJ124" s="441">
        <v>9.9136899999999997E-4</v>
      </c>
      <c r="BK124" s="441">
        <v>2.2808149999999998E-3</v>
      </c>
      <c r="BL124" s="441">
        <v>1.521606E-3</v>
      </c>
      <c r="BM124" s="441">
        <v>1.0280160000000001E-3</v>
      </c>
      <c r="BN124" s="441">
        <v>1.338739E-3</v>
      </c>
      <c r="BO124" s="441">
        <v>1.677233E-3</v>
      </c>
      <c r="BP124" s="441">
        <v>6.8024039999999997E-3</v>
      </c>
      <c r="BQ124" s="441">
        <v>9.6769E-4</v>
      </c>
      <c r="BR124" s="441">
        <v>1.197076E-3</v>
      </c>
      <c r="BS124" s="441">
        <v>3.9546200000000002E-4</v>
      </c>
      <c r="BT124" s="441">
        <v>1.0961289999999999E-3</v>
      </c>
      <c r="BU124" s="441">
        <v>3.3449599999999999E-4</v>
      </c>
      <c r="BV124" s="441">
        <v>7.2447099999999997E-4</v>
      </c>
      <c r="BW124" s="441">
        <v>1.75472E-3</v>
      </c>
      <c r="BX124" s="441">
        <v>9.5626900000000004E-4</v>
      </c>
      <c r="BY124" s="441">
        <v>1.5397570000000001E-3</v>
      </c>
      <c r="BZ124" s="441">
        <v>1.2851850000000001E-3</v>
      </c>
      <c r="CA124" s="441">
        <v>1.5614579999999999E-3</v>
      </c>
      <c r="CB124" s="441">
        <v>1.015325764</v>
      </c>
      <c r="CC124" s="441">
        <v>7.9646969999999997E-3</v>
      </c>
      <c r="CD124" s="441">
        <v>2.8142250000000001E-3</v>
      </c>
      <c r="CE124" s="441">
        <v>1.1965249999999999E-3</v>
      </c>
      <c r="CF124" s="441">
        <v>2.8539059999999998E-3</v>
      </c>
      <c r="CG124" s="441">
        <v>2.6707879999999999E-3</v>
      </c>
      <c r="CH124" s="441">
        <v>4.0980340000000004E-3</v>
      </c>
      <c r="CI124" s="441">
        <v>1.007846E-3</v>
      </c>
      <c r="CJ124" s="441">
        <v>4.7165820000000004E-3</v>
      </c>
      <c r="CK124" s="441">
        <v>5.2678899999999995E-4</v>
      </c>
      <c r="CL124" s="441">
        <v>4.2176059999999996E-3</v>
      </c>
      <c r="CM124" s="441">
        <v>4.5908329999999999E-3</v>
      </c>
      <c r="CN124" s="441">
        <v>1.2431079999999999E-3</v>
      </c>
      <c r="CO124" s="441">
        <v>4.7826869999999999E-3</v>
      </c>
      <c r="CP124" s="441">
        <v>8.3519900000000001E-4</v>
      </c>
      <c r="CQ124" s="441">
        <v>1.519453E-3</v>
      </c>
      <c r="CR124" s="441">
        <v>9.0010199999999996E-4</v>
      </c>
      <c r="CS124" s="441">
        <v>1.149356E-3</v>
      </c>
      <c r="CT124" s="441">
        <v>1.5010570000000001E-3</v>
      </c>
      <c r="CU124" s="441">
        <v>1.2210789999999999E-3</v>
      </c>
      <c r="CV124" s="441">
        <v>1.2875479999999999E-3</v>
      </c>
      <c r="CW124" s="441">
        <v>9.0713000000000002E-4</v>
      </c>
      <c r="CX124" s="441">
        <v>2.3519690000000002E-3</v>
      </c>
      <c r="CY124" s="441">
        <v>1.9696199999999999E-4</v>
      </c>
      <c r="CZ124" s="441">
        <v>2.1003240000000002E-3</v>
      </c>
      <c r="DA124" s="443">
        <v>1.118572817</v>
      </c>
    </row>
    <row r="125" spans="2:105" ht="20.100000000000001" customHeight="1" x14ac:dyDescent="0.4">
      <c r="B125" s="11">
        <v>78</v>
      </c>
      <c r="C125" s="8" t="s">
        <v>911</v>
      </c>
      <c r="D125" s="441">
        <v>1.772811E-3</v>
      </c>
      <c r="E125" s="441">
        <v>1.77276E-3</v>
      </c>
      <c r="F125" s="441">
        <v>1.8434969999999999E-3</v>
      </c>
      <c r="G125" s="441">
        <v>3.5136500000000001E-3</v>
      </c>
      <c r="H125" s="441">
        <v>1.4816269999999999E-3</v>
      </c>
      <c r="I125" s="441">
        <v>4.2552329999999998E-3</v>
      </c>
      <c r="J125" s="441">
        <v>0</v>
      </c>
      <c r="K125" s="441">
        <v>3.9751839999999997E-3</v>
      </c>
      <c r="L125" s="441">
        <v>2.2012590000000001E-3</v>
      </c>
      <c r="M125" s="441">
        <v>2.778478E-3</v>
      </c>
      <c r="N125" s="441">
        <v>2.395388E-3</v>
      </c>
      <c r="O125" s="441">
        <v>2.269746E-3</v>
      </c>
      <c r="P125" s="441">
        <v>1.723687E-3</v>
      </c>
      <c r="Q125" s="441">
        <v>2.4976210000000002E-3</v>
      </c>
      <c r="R125" s="441">
        <v>0</v>
      </c>
      <c r="S125" s="441">
        <v>2.6048120000000002E-3</v>
      </c>
      <c r="T125" s="441">
        <v>1.997478E-3</v>
      </c>
      <c r="U125" s="441">
        <v>2.3876520000000001E-3</v>
      </c>
      <c r="V125" s="441">
        <v>1.603737E-3</v>
      </c>
      <c r="W125" s="441">
        <v>2.283719E-3</v>
      </c>
      <c r="X125" s="441">
        <v>2.7664059999999999E-3</v>
      </c>
      <c r="Y125" s="441">
        <v>3.9422959999999996E-3</v>
      </c>
      <c r="Z125" s="441">
        <v>3.44254E-4</v>
      </c>
      <c r="AA125" s="441">
        <v>1.6648329999999999E-3</v>
      </c>
      <c r="AB125" s="441">
        <v>2.1278199999999999E-3</v>
      </c>
      <c r="AC125" s="441">
        <v>2.717045E-3</v>
      </c>
      <c r="AD125" s="441">
        <v>2.4984120000000002E-3</v>
      </c>
      <c r="AE125" s="441">
        <v>2.5570100000000002E-3</v>
      </c>
      <c r="AF125" s="441">
        <v>2.482864E-3</v>
      </c>
      <c r="AG125" s="441">
        <v>2.6164309999999998E-3</v>
      </c>
      <c r="AH125" s="441">
        <v>0</v>
      </c>
      <c r="AI125" s="441">
        <v>5.1925699999999997E-4</v>
      </c>
      <c r="AJ125" s="441">
        <v>1.8109199999999999E-3</v>
      </c>
      <c r="AK125" s="441">
        <v>1.375657E-3</v>
      </c>
      <c r="AL125" s="441">
        <v>1.616003E-3</v>
      </c>
      <c r="AM125" s="441">
        <v>1.6621819999999999E-3</v>
      </c>
      <c r="AN125" s="441">
        <v>1.796537E-3</v>
      </c>
      <c r="AO125" s="441">
        <v>2.5775500000000001E-3</v>
      </c>
      <c r="AP125" s="441">
        <v>1.9936870000000001E-3</v>
      </c>
      <c r="AQ125" s="441">
        <v>1.5780569999999999E-3</v>
      </c>
      <c r="AR125" s="441">
        <v>1.2474719999999999E-3</v>
      </c>
      <c r="AS125" s="441">
        <v>1.383422E-3</v>
      </c>
      <c r="AT125" s="441">
        <v>1.830014E-3</v>
      </c>
      <c r="AU125" s="441">
        <v>1.9643299999999998E-3</v>
      </c>
      <c r="AV125" s="441">
        <v>2.560119E-3</v>
      </c>
      <c r="AW125" s="441">
        <v>1.5953930000000001E-3</v>
      </c>
      <c r="AX125" s="441">
        <v>2.2784300000000001E-3</v>
      </c>
      <c r="AY125" s="441">
        <v>1.2908310000000001E-3</v>
      </c>
      <c r="AZ125" s="441">
        <v>7.5382499999999996E-4</v>
      </c>
      <c r="BA125" s="441">
        <v>1.1973439999999999E-3</v>
      </c>
      <c r="BB125" s="441">
        <v>2.3658989999999999E-3</v>
      </c>
      <c r="BC125" s="441">
        <v>1.313474E-3</v>
      </c>
      <c r="BD125" s="441">
        <v>2.540596E-3</v>
      </c>
      <c r="BE125" s="441">
        <v>2.065866E-3</v>
      </c>
      <c r="BF125" s="441">
        <v>2.6101990000000001E-3</v>
      </c>
      <c r="BG125" s="441">
        <v>1.7314531000000001E-2</v>
      </c>
      <c r="BH125" s="441">
        <v>6.3681969999999999E-3</v>
      </c>
      <c r="BI125" s="441">
        <v>5.9891839999999998E-3</v>
      </c>
      <c r="BJ125" s="441">
        <v>1.5771299999999999E-3</v>
      </c>
      <c r="BK125" s="441">
        <v>2.1409519999999998E-3</v>
      </c>
      <c r="BL125" s="441">
        <v>4.6307989999999997E-3</v>
      </c>
      <c r="BM125" s="441">
        <v>5.5385399999999998E-3</v>
      </c>
      <c r="BN125" s="441">
        <v>1.5512386E-2</v>
      </c>
      <c r="BO125" s="441">
        <v>1.3971707999999999E-2</v>
      </c>
      <c r="BP125" s="441">
        <v>1.5309102E-2</v>
      </c>
      <c r="BQ125" s="441">
        <v>6.9004859999999999E-3</v>
      </c>
      <c r="BR125" s="441">
        <v>6.8992919999999996E-3</v>
      </c>
      <c r="BS125" s="441">
        <v>1.0884340000000001E-3</v>
      </c>
      <c r="BT125" s="441">
        <v>5.0621540000000001E-3</v>
      </c>
      <c r="BU125" s="441">
        <v>3.8898140000000001E-3</v>
      </c>
      <c r="BV125" s="441">
        <v>3.0417780000000002E-3</v>
      </c>
      <c r="BW125" s="441">
        <v>1.3455818E-2</v>
      </c>
      <c r="BX125" s="441">
        <v>4.1621480000000001E-3</v>
      </c>
      <c r="BY125" s="441">
        <v>4.5128599999999996E-3</v>
      </c>
      <c r="BZ125" s="441">
        <v>3.3449339999999999E-3</v>
      </c>
      <c r="CA125" s="441">
        <v>4.2462740000000004E-3</v>
      </c>
      <c r="CB125" s="441">
        <v>4.0684529999999997E-3</v>
      </c>
      <c r="CC125" s="441">
        <v>1.1886753459999999</v>
      </c>
      <c r="CD125" s="441">
        <v>5.5867291999999999E-2</v>
      </c>
      <c r="CE125" s="441">
        <v>6.0844009999999997E-3</v>
      </c>
      <c r="CF125" s="441">
        <v>4.9400815000000001E-2</v>
      </c>
      <c r="CG125" s="441">
        <v>1.8241266999999999E-2</v>
      </c>
      <c r="CH125" s="441">
        <v>9.461255E-3</v>
      </c>
      <c r="CI125" s="441">
        <v>1.851456E-3</v>
      </c>
      <c r="CJ125" s="441">
        <v>1.5499482E-2</v>
      </c>
      <c r="CK125" s="441">
        <v>3.1666120000000001E-3</v>
      </c>
      <c r="CL125" s="441">
        <v>6.4951360000000003E-3</v>
      </c>
      <c r="CM125" s="441">
        <v>1.2258461999999999E-2</v>
      </c>
      <c r="CN125" s="441">
        <v>3.1904640000000001E-3</v>
      </c>
      <c r="CO125" s="441">
        <v>1.6488784999999999E-2</v>
      </c>
      <c r="CP125" s="441">
        <v>3.0198920000000001E-3</v>
      </c>
      <c r="CQ125" s="441">
        <v>2.633578E-2</v>
      </c>
      <c r="CR125" s="441">
        <v>3.7376200000000001E-3</v>
      </c>
      <c r="CS125" s="441">
        <v>5.1040499999999997E-3</v>
      </c>
      <c r="CT125" s="441">
        <v>7.9980320000000004E-3</v>
      </c>
      <c r="CU125" s="441">
        <v>8.7290920000000008E-3</v>
      </c>
      <c r="CV125" s="441">
        <v>8.5684909999999993E-3</v>
      </c>
      <c r="CW125" s="441">
        <v>3.9539960000000004E-3</v>
      </c>
      <c r="CX125" s="441">
        <v>5.1988140000000004E-3</v>
      </c>
      <c r="CY125" s="441">
        <v>1.902305E-3</v>
      </c>
      <c r="CZ125" s="441">
        <v>5.5806528000000001E-2</v>
      </c>
      <c r="DA125" s="443">
        <v>1.7750631180000001</v>
      </c>
    </row>
    <row r="126" spans="2:105" ht="20.100000000000001" customHeight="1" x14ac:dyDescent="0.4">
      <c r="B126" s="11">
        <v>79</v>
      </c>
      <c r="C126" s="8" t="s">
        <v>912</v>
      </c>
      <c r="D126" s="441">
        <v>4.9997500000000005E-4</v>
      </c>
      <c r="E126" s="441">
        <v>6.0128500000000001E-4</v>
      </c>
      <c r="F126" s="441">
        <v>4.6511600000000001E-4</v>
      </c>
      <c r="G126" s="441">
        <v>1.173655E-3</v>
      </c>
      <c r="H126" s="441">
        <v>5.8178500000000003E-4</v>
      </c>
      <c r="I126" s="441">
        <v>5.2402999999999998E-4</v>
      </c>
      <c r="J126" s="441">
        <v>0</v>
      </c>
      <c r="K126" s="441">
        <v>1.3926260000000001E-3</v>
      </c>
      <c r="L126" s="441">
        <v>1.9090649999999999E-3</v>
      </c>
      <c r="M126" s="441">
        <v>7.2876400000000002E-4</v>
      </c>
      <c r="N126" s="441">
        <v>4.8465500000000001E-4</v>
      </c>
      <c r="O126" s="441">
        <v>2.490061E-3</v>
      </c>
      <c r="P126" s="441">
        <v>6.8721590000000001E-3</v>
      </c>
      <c r="Q126" s="441">
        <v>4.8827099999999997E-4</v>
      </c>
      <c r="R126" s="441">
        <v>0</v>
      </c>
      <c r="S126" s="441">
        <v>1.7658820000000001E-3</v>
      </c>
      <c r="T126" s="441">
        <v>5.3849300000000002E-4</v>
      </c>
      <c r="U126" s="441">
        <v>1.6566840000000001E-3</v>
      </c>
      <c r="V126" s="441">
        <v>8.0323000000000005E-4</v>
      </c>
      <c r="W126" s="441">
        <v>9.1403800000000005E-4</v>
      </c>
      <c r="X126" s="441">
        <v>6.3457100000000001E-4</v>
      </c>
      <c r="Y126" s="441">
        <v>3.0020609999999999E-3</v>
      </c>
      <c r="Z126" s="441">
        <v>1.21662E-4</v>
      </c>
      <c r="AA126" s="441">
        <v>1.2841809999999999E-3</v>
      </c>
      <c r="AB126" s="441">
        <v>1.9102450000000001E-3</v>
      </c>
      <c r="AC126" s="441">
        <v>7.4385399999999996E-4</v>
      </c>
      <c r="AD126" s="441">
        <v>1.0301889999999999E-3</v>
      </c>
      <c r="AE126" s="441">
        <v>6.1895699999999995E-4</v>
      </c>
      <c r="AF126" s="441">
        <v>1.7634059999999999E-3</v>
      </c>
      <c r="AG126" s="441">
        <v>8.3947700000000004E-4</v>
      </c>
      <c r="AH126" s="441">
        <v>0</v>
      </c>
      <c r="AI126" s="441">
        <v>2.1814800000000001E-4</v>
      </c>
      <c r="AJ126" s="441">
        <v>4.9969999999999995E-4</v>
      </c>
      <c r="AK126" s="441">
        <v>2.4395299999999999E-4</v>
      </c>
      <c r="AL126" s="441">
        <v>5.6463100000000001E-4</v>
      </c>
      <c r="AM126" s="441">
        <v>5.9560799999999997E-4</v>
      </c>
      <c r="AN126" s="441">
        <v>6.6189799999999996E-4</v>
      </c>
      <c r="AO126" s="441">
        <v>1.135645E-3</v>
      </c>
      <c r="AP126" s="441">
        <v>8.1581999999999998E-4</v>
      </c>
      <c r="AQ126" s="441">
        <v>1.108267E-3</v>
      </c>
      <c r="AR126" s="441">
        <v>1.7759850000000001E-3</v>
      </c>
      <c r="AS126" s="441">
        <v>8.5688699999999997E-4</v>
      </c>
      <c r="AT126" s="441">
        <v>1.2216460000000001E-3</v>
      </c>
      <c r="AU126" s="441">
        <v>2.6660159999999998E-3</v>
      </c>
      <c r="AV126" s="441">
        <v>1.4274979999999999E-3</v>
      </c>
      <c r="AW126" s="441">
        <v>6.2826199999999998E-4</v>
      </c>
      <c r="AX126" s="441">
        <v>1.9463519999999999E-3</v>
      </c>
      <c r="AY126" s="441">
        <v>1.4079019999999999E-3</v>
      </c>
      <c r="AZ126" s="441">
        <v>1.6984369999999999E-3</v>
      </c>
      <c r="BA126" s="441">
        <v>1.073882E-3</v>
      </c>
      <c r="BB126" s="441">
        <v>7.1850099999999997E-4</v>
      </c>
      <c r="BC126" s="441">
        <v>5.8098799999999995E-4</v>
      </c>
      <c r="BD126" s="441">
        <v>1.6074660000000001E-3</v>
      </c>
      <c r="BE126" s="441">
        <v>7.0934899999999996E-4</v>
      </c>
      <c r="BF126" s="441">
        <v>1.238907E-3</v>
      </c>
      <c r="BG126" s="441">
        <v>6.9133599999999997E-4</v>
      </c>
      <c r="BH126" s="441">
        <v>1.0640789999999999E-3</v>
      </c>
      <c r="BI126" s="441">
        <v>8.3648000000000001E-4</v>
      </c>
      <c r="BJ126" s="441">
        <v>9.11253E-4</v>
      </c>
      <c r="BK126" s="441">
        <v>2.2204569999999999E-3</v>
      </c>
      <c r="BL126" s="441">
        <v>2.3599419999999999E-3</v>
      </c>
      <c r="BM126" s="441">
        <v>1.043871E-3</v>
      </c>
      <c r="BN126" s="441">
        <v>1.8628830000000001E-3</v>
      </c>
      <c r="BO126" s="441">
        <v>5.063616E-3</v>
      </c>
      <c r="BP126" s="441">
        <v>7.5588230000000001E-3</v>
      </c>
      <c r="BQ126" s="441">
        <v>3.796874E-3</v>
      </c>
      <c r="BR126" s="441">
        <v>3.6873050000000001E-3</v>
      </c>
      <c r="BS126" s="441">
        <v>4.6136499999999998E-4</v>
      </c>
      <c r="BT126" s="441">
        <v>1.8160839999999999E-3</v>
      </c>
      <c r="BU126" s="441">
        <v>1.223717E-3</v>
      </c>
      <c r="BV126" s="441">
        <v>1.336788E-3</v>
      </c>
      <c r="BW126" s="441">
        <v>1.388357E-3</v>
      </c>
      <c r="BX126" s="441">
        <v>3.325733E-3</v>
      </c>
      <c r="BY126" s="441">
        <v>1.742541E-3</v>
      </c>
      <c r="BZ126" s="441">
        <v>1.1370620000000001E-3</v>
      </c>
      <c r="CA126" s="441">
        <v>3.9678530000000004E-3</v>
      </c>
      <c r="CB126" s="441">
        <v>6.7972200000000001E-4</v>
      </c>
      <c r="CC126" s="441">
        <v>7.2198239999999997E-3</v>
      </c>
      <c r="CD126" s="441">
        <v>1.0579548539999999</v>
      </c>
      <c r="CE126" s="441">
        <v>5.2704700000000002E-3</v>
      </c>
      <c r="CF126" s="441">
        <v>0.204299166</v>
      </c>
      <c r="CG126" s="441">
        <v>1.0070546E-2</v>
      </c>
      <c r="CH126" s="441">
        <v>9.49642E-4</v>
      </c>
      <c r="CI126" s="441">
        <v>1.1079740000000001E-3</v>
      </c>
      <c r="CJ126" s="441">
        <v>1.4226989999999999E-3</v>
      </c>
      <c r="CK126" s="441">
        <v>9.5453200000000002E-4</v>
      </c>
      <c r="CL126" s="441">
        <v>3.0671029999999998E-3</v>
      </c>
      <c r="CM126" s="441">
        <v>1.2109309999999999E-3</v>
      </c>
      <c r="CN126" s="441">
        <v>9.872660000000001E-4</v>
      </c>
      <c r="CO126" s="441">
        <v>2.3914850000000001E-3</v>
      </c>
      <c r="CP126" s="441">
        <v>2.5083430000000001E-3</v>
      </c>
      <c r="CQ126" s="441">
        <v>0.31488045399999998</v>
      </c>
      <c r="CR126" s="441">
        <v>1.1807129999999999E-3</v>
      </c>
      <c r="CS126" s="441">
        <v>4.3135630000000003E-3</v>
      </c>
      <c r="CT126" s="441">
        <v>3.0707769999999998E-3</v>
      </c>
      <c r="CU126" s="441">
        <v>9.0588449999999994E-3</v>
      </c>
      <c r="CV126" s="441">
        <v>1.1007216E-2</v>
      </c>
      <c r="CW126" s="441">
        <v>4.6639790000000004E-3</v>
      </c>
      <c r="CX126" s="441">
        <v>2.456363E-3</v>
      </c>
      <c r="CY126" s="441">
        <v>4.3427100000000002E-4</v>
      </c>
      <c r="CZ126" s="441">
        <v>3.6771099999999999E-3</v>
      </c>
      <c r="DA126" s="443">
        <v>1.763574395</v>
      </c>
    </row>
    <row r="127" spans="2:105" ht="20.100000000000001" customHeight="1" x14ac:dyDescent="0.4">
      <c r="B127" s="11">
        <v>80</v>
      </c>
      <c r="C127" s="8" t="s">
        <v>360</v>
      </c>
      <c r="D127" s="441">
        <v>1.7464430000000001E-3</v>
      </c>
      <c r="E127" s="441">
        <v>2.6933550000000001E-3</v>
      </c>
      <c r="F127" s="441">
        <v>3.324961E-3</v>
      </c>
      <c r="G127" s="441">
        <v>3.8363899999999999E-3</v>
      </c>
      <c r="H127" s="441">
        <v>7.4709199999999998E-4</v>
      </c>
      <c r="I127" s="441">
        <v>1.8776000000000001E-3</v>
      </c>
      <c r="J127" s="441">
        <v>0</v>
      </c>
      <c r="K127" s="441">
        <v>2.8947930000000001E-3</v>
      </c>
      <c r="L127" s="441">
        <v>2.9402899999999999E-3</v>
      </c>
      <c r="M127" s="441">
        <v>1.9436130000000001E-3</v>
      </c>
      <c r="N127" s="441">
        <v>1.5985699999999999E-3</v>
      </c>
      <c r="O127" s="441">
        <v>2.769559E-3</v>
      </c>
      <c r="P127" s="441">
        <v>3.6296509999999998E-3</v>
      </c>
      <c r="Q127" s="441">
        <v>2.8209630000000001E-3</v>
      </c>
      <c r="R127" s="441">
        <v>0</v>
      </c>
      <c r="S127" s="441">
        <v>2.534952E-3</v>
      </c>
      <c r="T127" s="441">
        <v>2.053605E-3</v>
      </c>
      <c r="U127" s="441">
        <v>3.7484969999999999E-3</v>
      </c>
      <c r="V127" s="441">
        <v>3.6637169999999999E-3</v>
      </c>
      <c r="W127" s="441">
        <v>2.8438309999999998E-3</v>
      </c>
      <c r="X127" s="441">
        <v>3.2598369999999998E-3</v>
      </c>
      <c r="Y127" s="441">
        <v>3.7510180000000001E-3</v>
      </c>
      <c r="Z127" s="441">
        <v>4.3176500000000002E-4</v>
      </c>
      <c r="AA127" s="441">
        <v>3.0005000000000001E-3</v>
      </c>
      <c r="AB127" s="441">
        <v>4.3142689999999999E-3</v>
      </c>
      <c r="AC127" s="441">
        <v>1.451293E-3</v>
      </c>
      <c r="AD127" s="441">
        <v>3.6956939999999998E-3</v>
      </c>
      <c r="AE127" s="441">
        <v>3.071552E-3</v>
      </c>
      <c r="AF127" s="441">
        <v>6.034022E-3</v>
      </c>
      <c r="AG127" s="441">
        <v>4.1522310000000002E-3</v>
      </c>
      <c r="AH127" s="441">
        <v>0</v>
      </c>
      <c r="AI127" s="441">
        <v>8.4609599999999996E-4</v>
      </c>
      <c r="AJ127" s="441">
        <v>3.6649450000000002E-3</v>
      </c>
      <c r="AK127" s="441">
        <v>2.694503E-3</v>
      </c>
      <c r="AL127" s="441">
        <v>2.6643980000000001E-3</v>
      </c>
      <c r="AM127" s="441">
        <v>2.9009270000000002E-3</v>
      </c>
      <c r="AN127" s="441">
        <v>3.069329E-3</v>
      </c>
      <c r="AO127" s="441">
        <v>2.5593679999999998E-3</v>
      </c>
      <c r="AP127" s="441">
        <v>6.8127209999999999E-3</v>
      </c>
      <c r="AQ127" s="441">
        <v>2.055412E-3</v>
      </c>
      <c r="AR127" s="441">
        <v>4.0712109999999999E-3</v>
      </c>
      <c r="AS127" s="441">
        <v>5.696993E-3</v>
      </c>
      <c r="AT127" s="441">
        <v>7.2088250000000003E-3</v>
      </c>
      <c r="AU127" s="441">
        <v>2.4601390000000001E-3</v>
      </c>
      <c r="AV127" s="441">
        <v>1.0477446E-2</v>
      </c>
      <c r="AW127" s="441">
        <v>4.1411169999999997E-3</v>
      </c>
      <c r="AX127" s="441">
        <v>7.6712389999999998E-3</v>
      </c>
      <c r="AY127" s="441">
        <v>1.6355962000000002E-2</v>
      </c>
      <c r="AZ127" s="441">
        <v>1.6023599999999999E-3</v>
      </c>
      <c r="BA127" s="441">
        <v>1.8388759999999999E-3</v>
      </c>
      <c r="BB127" s="441">
        <v>2.402651E-3</v>
      </c>
      <c r="BC127" s="441">
        <v>1.6263639999999999E-3</v>
      </c>
      <c r="BD127" s="441">
        <v>4.428899E-3</v>
      </c>
      <c r="BE127" s="441">
        <v>1.9001070000000001E-3</v>
      </c>
      <c r="BF127" s="441">
        <v>2.6330450000000001E-3</v>
      </c>
      <c r="BG127" s="441">
        <v>2.6246339999999998E-3</v>
      </c>
      <c r="BH127" s="441">
        <v>3.9012539999999998E-3</v>
      </c>
      <c r="BI127" s="441">
        <v>4.1335510000000001E-3</v>
      </c>
      <c r="BJ127" s="441">
        <v>7.0027969999999998E-3</v>
      </c>
      <c r="BK127" s="441">
        <v>5.5733479999999997E-3</v>
      </c>
      <c r="BL127" s="441">
        <v>2.2590596000000001E-2</v>
      </c>
      <c r="BM127" s="441">
        <v>4.2725109999999997E-3</v>
      </c>
      <c r="BN127" s="441">
        <v>9.4027829999999996E-3</v>
      </c>
      <c r="BO127" s="441">
        <v>1.3644605000000001E-2</v>
      </c>
      <c r="BP127" s="441">
        <v>2.3467577999999999E-2</v>
      </c>
      <c r="BQ127" s="441">
        <v>4.7543840000000004E-3</v>
      </c>
      <c r="BR127" s="441">
        <v>3.6981959999999999E-3</v>
      </c>
      <c r="BS127" s="441">
        <v>1.3766270000000001E-3</v>
      </c>
      <c r="BT127" s="441">
        <v>2.578852E-3</v>
      </c>
      <c r="BU127" s="441">
        <v>3.210592E-3</v>
      </c>
      <c r="BV127" s="441">
        <v>4.0735629999999997E-3</v>
      </c>
      <c r="BW127" s="441">
        <v>4.2509710000000001E-3</v>
      </c>
      <c r="BX127" s="441">
        <v>6.6905389999999997E-3</v>
      </c>
      <c r="BY127" s="441">
        <v>4.1005440000000002E-3</v>
      </c>
      <c r="BZ127" s="441">
        <v>7.588277E-3</v>
      </c>
      <c r="CA127" s="441">
        <v>1.373197E-2</v>
      </c>
      <c r="CB127" s="441">
        <v>2.4455280000000002E-3</v>
      </c>
      <c r="CC127" s="441">
        <v>2.0215614999999999E-2</v>
      </c>
      <c r="CD127" s="441">
        <v>9.719564E-3</v>
      </c>
      <c r="CE127" s="441">
        <v>1.0171699700000001</v>
      </c>
      <c r="CF127" s="441">
        <v>4.4301404000000003E-2</v>
      </c>
      <c r="CG127" s="441">
        <v>1.6982276000000001E-2</v>
      </c>
      <c r="CH127" s="441">
        <v>1.0753220000000001E-2</v>
      </c>
      <c r="CI127" s="441">
        <v>2.5000640000000002E-3</v>
      </c>
      <c r="CJ127" s="441">
        <v>1.8096770000000002E-2</v>
      </c>
      <c r="CK127" s="441">
        <v>4.6074239999999997E-3</v>
      </c>
      <c r="CL127" s="441">
        <v>1.3786678E-2</v>
      </c>
      <c r="CM127" s="441">
        <v>8.2903630000000002E-3</v>
      </c>
      <c r="CN127" s="441">
        <v>1.6459140000000001E-3</v>
      </c>
      <c r="CO127" s="441">
        <v>2.1385557999999999E-2</v>
      </c>
      <c r="CP127" s="441">
        <v>7.7088499999999997E-3</v>
      </c>
      <c r="CQ127" s="441">
        <v>1.0665147999999999E-2</v>
      </c>
      <c r="CR127" s="441">
        <v>2.5084310000000002E-3</v>
      </c>
      <c r="CS127" s="441">
        <v>1.0255113999999999E-2</v>
      </c>
      <c r="CT127" s="441">
        <v>9.8991559999999992E-3</v>
      </c>
      <c r="CU127" s="441">
        <v>2.927645E-3</v>
      </c>
      <c r="CV127" s="441">
        <v>1.80533E-3</v>
      </c>
      <c r="CW127" s="441">
        <v>5.2168539999999999E-3</v>
      </c>
      <c r="CX127" s="441">
        <v>5.4516080000000001E-3</v>
      </c>
      <c r="CY127" s="441">
        <v>1.5180110000000001E-3</v>
      </c>
      <c r="CZ127" s="441">
        <v>7.1901760000000004E-3</v>
      </c>
      <c r="DA127" s="443">
        <v>1.592327834</v>
      </c>
    </row>
    <row r="128" spans="2:105" ht="20.100000000000001" customHeight="1" x14ac:dyDescent="0.4">
      <c r="B128" s="11">
        <v>81</v>
      </c>
      <c r="C128" s="8" t="s">
        <v>361</v>
      </c>
      <c r="D128" s="441">
        <v>2.6228999999999998E-4</v>
      </c>
      <c r="E128" s="441">
        <v>2.4355000000000001E-4</v>
      </c>
      <c r="F128" s="441">
        <v>2.6521999999999998E-4</v>
      </c>
      <c r="G128" s="441">
        <v>3.9530000000000001E-4</v>
      </c>
      <c r="H128" s="441">
        <v>1.56661E-4</v>
      </c>
      <c r="I128" s="441">
        <v>2.5853399999999999E-4</v>
      </c>
      <c r="J128" s="441">
        <v>0</v>
      </c>
      <c r="K128" s="441">
        <v>5.3222100000000004E-4</v>
      </c>
      <c r="L128" s="441">
        <v>5.6469599999999995E-4</v>
      </c>
      <c r="M128" s="441">
        <v>2.6892799999999998E-4</v>
      </c>
      <c r="N128" s="441">
        <v>3.0852499999999998E-4</v>
      </c>
      <c r="O128" s="441">
        <v>4.86286E-4</v>
      </c>
      <c r="P128" s="441">
        <v>5.9224500000000003E-4</v>
      </c>
      <c r="Q128" s="441">
        <v>3.5346999999999999E-4</v>
      </c>
      <c r="R128" s="441">
        <v>0</v>
      </c>
      <c r="S128" s="441">
        <v>3.7547500000000001E-4</v>
      </c>
      <c r="T128" s="441">
        <v>2.5287699999999998E-4</v>
      </c>
      <c r="U128" s="441">
        <v>3.2182400000000001E-4</v>
      </c>
      <c r="V128" s="441">
        <v>1.167775E-3</v>
      </c>
      <c r="W128" s="441">
        <v>4.2518900000000002E-4</v>
      </c>
      <c r="X128" s="441">
        <v>2.9730799999999998E-4</v>
      </c>
      <c r="Y128" s="441">
        <v>6.4601299999999997E-4</v>
      </c>
      <c r="Z128" s="441">
        <v>6.7518800000000001E-5</v>
      </c>
      <c r="AA128" s="441">
        <v>3.6331800000000001E-4</v>
      </c>
      <c r="AB128" s="441">
        <v>3.7197100000000002E-4</v>
      </c>
      <c r="AC128" s="441">
        <v>2.4408399999999999E-4</v>
      </c>
      <c r="AD128" s="441">
        <v>4.2880400000000002E-4</v>
      </c>
      <c r="AE128" s="441">
        <v>4.1322E-4</v>
      </c>
      <c r="AF128" s="441">
        <v>3.17468E-4</v>
      </c>
      <c r="AG128" s="441">
        <v>5.2609900000000003E-4</v>
      </c>
      <c r="AH128" s="441">
        <v>0</v>
      </c>
      <c r="AI128" s="441">
        <v>2.5316100000000001E-4</v>
      </c>
      <c r="AJ128" s="441">
        <v>3.5934399999999999E-4</v>
      </c>
      <c r="AK128" s="441">
        <v>1.73201E-4</v>
      </c>
      <c r="AL128" s="441">
        <v>3.4063700000000003E-4</v>
      </c>
      <c r="AM128" s="441">
        <v>2.4396699999999999E-4</v>
      </c>
      <c r="AN128" s="441">
        <v>6.8590100000000005E-4</v>
      </c>
      <c r="AO128" s="441">
        <v>3.2874599999999999E-4</v>
      </c>
      <c r="AP128" s="441">
        <v>2.8046199999999999E-4</v>
      </c>
      <c r="AQ128" s="441">
        <v>4.4684E-4</v>
      </c>
      <c r="AR128" s="441">
        <v>5.8016800000000005E-4</v>
      </c>
      <c r="AS128" s="441">
        <v>4.35413E-4</v>
      </c>
      <c r="AT128" s="441">
        <v>4.1074599999999997E-4</v>
      </c>
      <c r="AU128" s="441">
        <v>2.8484799999999998E-4</v>
      </c>
      <c r="AV128" s="441">
        <v>9.9485400000000009E-4</v>
      </c>
      <c r="AW128" s="441">
        <v>2.33864E-4</v>
      </c>
      <c r="AX128" s="441">
        <v>2.4846550000000001E-3</v>
      </c>
      <c r="AY128" s="441">
        <v>3.52135E-4</v>
      </c>
      <c r="AZ128" s="441">
        <v>2.7941499999999998E-4</v>
      </c>
      <c r="BA128" s="441">
        <v>2.6333699999999999E-4</v>
      </c>
      <c r="BB128" s="441">
        <v>8.3894999999999998E-4</v>
      </c>
      <c r="BC128" s="441">
        <v>2.1541E-4</v>
      </c>
      <c r="BD128" s="441">
        <v>3.8271399999999998E-4</v>
      </c>
      <c r="BE128" s="441">
        <v>3.4699600000000002E-4</v>
      </c>
      <c r="BF128" s="441">
        <v>4.8432599999999998E-4</v>
      </c>
      <c r="BG128" s="441">
        <v>5.2670400000000002E-4</v>
      </c>
      <c r="BH128" s="441">
        <v>5.9673799999999998E-4</v>
      </c>
      <c r="BI128" s="441">
        <v>3.5660800000000001E-4</v>
      </c>
      <c r="BJ128" s="441">
        <v>2.80883E-4</v>
      </c>
      <c r="BK128" s="441">
        <v>3.1486200000000001E-4</v>
      </c>
      <c r="BL128" s="441">
        <v>7.9341500000000001E-4</v>
      </c>
      <c r="BM128" s="441">
        <v>4.9301399999999995E-4</v>
      </c>
      <c r="BN128" s="441">
        <v>1.407993E-3</v>
      </c>
      <c r="BO128" s="441">
        <v>3.3294700000000002E-3</v>
      </c>
      <c r="BP128" s="441">
        <v>2.0667820000000001E-3</v>
      </c>
      <c r="BQ128" s="441">
        <v>7.0386799999999996E-4</v>
      </c>
      <c r="BR128" s="441">
        <v>9.0669399999999999E-4</v>
      </c>
      <c r="BS128" s="441">
        <v>1.3120699999999999E-4</v>
      </c>
      <c r="BT128" s="441">
        <v>6.7248799999999995E-4</v>
      </c>
      <c r="BU128" s="441">
        <v>6.5583199999999996E-4</v>
      </c>
      <c r="BV128" s="441">
        <v>6.1439700000000003E-4</v>
      </c>
      <c r="BW128" s="441">
        <v>5.94488E-4</v>
      </c>
      <c r="BX128" s="441">
        <v>6.3818900000000005E-4</v>
      </c>
      <c r="BY128" s="441">
        <v>8.5553099999999998E-4</v>
      </c>
      <c r="BZ128" s="441">
        <v>8.2551100000000002E-4</v>
      </c>
      <c r="CA128" s="441">
        <v>1.1244130000000001E-3</v>
      </c>
      <c r="CB128" s="441">
        <v>7.1748799999999996E-4</v>
      </c>
      <c r="CC128" s="441">
        <v>8.0458140000000001E-3</v>
      </c>
      <c r="CD128" s="441">
        <v>5.7122459999999998E-3</v>
      </c>
      <c r="CE128" s="441">
        <v>4.9260700000000003E-3</v>
      </c>
      <c r="CF128" s="441">
        <v>1.0430599869999999</v>
      </c>
      <c r="CG128" s="441">
        <v>3.423457E-3</v>
      </c>
      <c r="CH128" s="441">
        <v>6.6006699999999997E-4</v>
      </c>
      <c r="CI128" s="441">
        <v>3.1240899999999998E-4</v>
      </c>
      <c r="CJ128" s="441">
        <v>1.0509650000000001E-3</v>
      </c>
      <c r="CK128" s="441">
        <v>2.8994399999999999E-4</v>
      </c>
      <c r="CL128" s="441">
        <v>6.6335999999999999E-4</v>
      </c>
      <c r="CM128" s="441">
        <v>7.6834600000000005E-4</v>
      </c>
      <c r="CN128" s="441">
        <v>2.4294400000000001E-4</v>
      </c>
      <c r="CO128" s="441">
        <v>8.9332300000000001E-4</v>
      </c>
      <c r="CP128" s="441">
        <v>8.2178899999999996E-4</v>
      </c>
      <c r="CQ128" s="441">
        <v>1.7747182E-2</v>
      </c>
      <c r="CR128" s="441">
        <v>1.070463E-3</v>
      </c>
      <c r="CS128" s="441">
        <v>3.7268269999999998E-3</v>
      </c>
      <c r="CT128" s="441">
        <v>5.5467299999999999E-4</v>
      </c>
      <c r="CU128" s="441">
        <v>5.5401199999999999E-4</v>
      </c>
      <c r="CV128" s="441">
        <v>6.5502300000000002E-4</v>
      </c>
      <c r="CW128" s="441">
        <v>9.3761699999999996E-4</v>
      </c>
      <c r="CX128" s="441">
        <v>6.1197300000000003E-4</v>
      </c>
      <c r="CY128" s="441">
        <v>2.9094800000000002E-4</v>
      </c>
      <c r="CZ128" s="441">
        <v>6.062268E-3</v>
      </c>
      <c r="DA128" s="443">
        <v>1.144295241</v>
      </c>
    </row>
    <row r="129" spans="2:105" ht="20.100000000000001" customHeight="1" x14ac:dyDescent="0.4">
      <c r="B129" s="11">
        <v>82</v>
      </c>
      <c r="C129" s="8" t="s">
        <v>913</v>
      </c>
      <c r="D129" s="441">
        <v>1.0709339999999999E-3</v>
      </c>
      <c r="E129" s="441">
        <v>8.6817000000000003E-4</v>
      </c>
      <c r="F129" s="441">
        <v>1.029241E-3</v>
      </c>
      <c r="G129" s="441">
        <v>2.939325E-3</v>
      </c>
      <c r="H129" s="441">
        <v>1.227075E-3</v>
      </c>
      <c r="I129" s="441">
        <v>1.471324E-3</v>
      </c>
      <c r="J129" s="441">
        <v>0</v>
      </c>
      <c r="K129" s="441">
        <v>2.3832860000000001E-3</v>
      </c>
      <c r="L129" s="441">
        <v>2.1350000000000002E-3</v>
      </c>
      <c r="M129" s="441">
        <v>1.8748580000000001E-3</v>
      </c>
      <c r="N129" s="441">
        <v>9.1936800000000005E-4</v>
      </c>
      <c r="O129" s="441">
        <v>2.9866929999999999E-3</v>
      </c>
      <c r="P129" s="441">
        <v>4.6938769999999999E-3</v>
      </c>
      <c r="Q129" s="441">
        <v>1.325732E-3</v>
      </c>
      <c r="R129" s="441">
        <v>0</v>
      </c>
      <c r="S129" s="441">
        <v>3.2594199999999999E-3</v>
      </c>
      <c r="T129" s="441">
        <v>1.4156629999999999E-3</v>
      </c>
      <c r="U129" s="441">
        <v>2.9816880000000001E-3</v>
      </c>
      <c r="V129" s="441">
        <v>9.4959799999999996E-4</v>
      </c>
      <c r="W129" s="441">
        <v>1.7434709999999999E-3</v>
      </c>
      <c r="X129" s="441">
        <v>2.0462340000000001E-3</v>
      </c>
      <c r="Y129" s="441">
        <v>2.731355E-3</v>
      </c>
      <c r="Z129" s="441">
        <v>2.2071100000000001E-4</v>
      </c>
      <c r="AA129" s="441">
        <v>1.442783E-3</v>
      </c>
      <c r="AB129" s="441">
        <v>2.371228E-3</v>
      </c>
      <c r="AC129" s="441">
        <v>2.0963990000000001E-3</v>
      </c>
      <c r="AD129" s="441">
        <v>1.3944960000000001E-3</v>
      </c>
      <c r="AE129" s="441">
        <v>1.2465550000000001E-3</v>
      </c>
      <c r="AF129" s="441">
        <v>2.9405059999999998E-3</v>
      </c>
      <c r="AG129" s="441">
        <v>2.1856050000000002E-3</v>
      </c>
      <c r="AH129" s="441">
        <v>0</v>
      </c>
      <c r="AI129" s="441">
        <v>3.1458899999999999E-4</v>
      </c>
      <c r="AJ129" s="441">
        <v>9.8696700000000005E-4</v>
      </c>
      <c r="AK129" s="441">
        <v>5.4853300000000003E-4</v>
      </c>
      <c r="AL129" s="441">
        <v>1.2466510000000001E-3</v>
      </c>
      <c r="AM129" s="441">
        <v>1.3001060000000001E-3</v>
      </c>
      <c r="AN129" s="441">
        <v>1.662574E-3</v>
      </c>
      <c r="AO129" s="441">
        <v>1.534E-3</v>
      </c>
      <c r="AP129" s="441">
        <v>1.5332150000000001E-3</v>
      </c>
      <c r="AQ129" s="441">
        <v>1.7058830000000001E-3</v>
      </c>
      <c r="AR129" s="441">
        <v>2.1369829999999999E-3</v>
      </c>
      <c r="AS129" s="441">
        <v>2.0413150000000001E-3</v>
      </c>
      <c r="AT129" s="441">
        <v>2.1023679999999999E-3</v>
      </c>
      <c r="AU129" s="441">
        <v>2.5896700000000001E-3</v>
      </c>
      <c r="AV129" s="441">
        <v>2.0099919999999999E-3</v>
      </c>
      <c r="AW129" s="441">
        <v>1.4341270000000001E-3</v>
      </c>
      <c r="AX129" s="441">
        <v>2.5256010000000001E-3</v>
      </c>
      <c r="AY129" s="441">
        <v>2.6235540000000002E-3</v>
      </c>
      <c r="AZ129" s="441">
        <v>1.328646E-3</v>
      </c>
      <c r="BA129" s="441">
        <v>1.0693549999999999E-3</v>
      </c>
      <c r="BB129" s="441">
        <v>2.130177E-3</v>
      </c>
      <c r="BC129" s="441">
        <v>2.6551280000000001E-3</v>
      </c>
      <c r="BD129" s="441">
        <v>2.6394280000000001E-3</v>
      </c>
      <c r="BE129" s="441">
        <v>2.0452399999999998E-3</v>
      </c>
      <c r="BF129" s="441">
        <v>2.4795260000000001E-3</v>
      </c>
      <c r="BG129" s="441">
        <v>2.0580220000000001E-3</v>
      </c>
      <c r="BH129" s="441">
        <v>2.564958E-3</v>
      </c>
      <c r="BI129" s="441">
        <v>2.0626519999999999E-3</v>
      </c>
      <c r="BJ129" s="441">
        <v>1.082202E-3</v>
      </c>
      <c r="BK129" s="441">
        <v>1.7821919999999999E-3</v>
      </c>
      <c r="BL129" s="441">
        <v>3.4427009999999998E-3</v>
      </c>
      <c r="BM129" s="441">
        <v>2.2581329999999998E-3</v>
      </c>
      <c r="BN129" s="441">
        <v>3.0372250000000002E-3</v>
      </c>
      <c r="BO129" s="441">
        <v>5.0281709999999997E-3</v>
      </c>
      <c r="BP129" s="441">
        <v>7.2670419999999996E-3</v>
      </c>
      <c r="BQ129" s="441">
        <v>3.4685829999999999E-3</v>
      </c>
      <c r="BR129" s="441">
        <v>3.0026559999999998E-3</v>
      </c>
      <c r="BS129" s="441">
        <v>4.6017299999999997E-4</v>
      </c>
      <c r="BT129" s="441">
        <v>2.6998019999999998E-3</v>
      </c>
      <c r="BU129" s="441">
        <v>2.8401569999999998E-3</v>
      </c>
      <c r="BV129" s="441">
        <v>1.508016E-3</v>
      </c>
      <c r="BW129" s="441">
        <v>1.898044E-3</v>
      </c>
      <c r="BX129" s="441">
        <v>3.6910319999999999E-3</v>
      </c>
      <c r="BY129" s="441">
        <v>3.7325850000000001E-3</v>
      </c>
      <c r="BZ129" s="441">
        <v>3.4045719999999998E-3</v>
      </c>
      <c r="CA129" s="441">
        <v>4.1845889999999998E-3</v>
      </c>
      <c r="CB129" s="441">
        <v>5.8152289999999999E-3</v>
      </c>
      <c r="CC129" s="441">
        <v>1.2148792E-2</v>
      </c>
      <c r="CD129" s="441">
        <v>0.166321529</v>
      </c>
      <c r="CE129" s="441">
        <v>1.0332968999999999E-2</v>
      </c>
      <c r="CF129" s="441">
        <v>4.1268657E-2</v>
      </c>
      <c r="CG129" s="441">
        <v>1.0462254259999999</v>
      </c>
      <c r="CH129" s="441">
        <v>5.1760290000000004E-3</v>
      </c>
      <c r="CI129" s="441">
        <v>3.3674450000000002E-3</v>
      </c>
      <c r="CJ129" s="441">
        <v>1.0393048E-2</v>
      </c>
      <c r="CK129" s="441">
        <v>2.5138679999999998E-3</v>
      </c>
      <c r="CL129" s="441">
        <v>2.8968660000000001E-3</v>
      </c>
      <c r="CM129" s="441">
        <v>7.1468189999999996E-3</v>
      </c>
      <c r="CN129" s="441">
        <v>2.2459300000000001E-3</v>
      </c>
      <c r="CO129" s="441">
        <v>1.7901673999999999E-2</v>
      </c>
      <c r="CP129" s="441">
        <v>3.2122090000000002E-3</v>
      </c>
      <c r="CQ129" s="441">
        <v>0.175460328</v>
      </c>
      <c r="CR129" s="441">
        <v>1.276346E-3</v>
      </c>
      <c r="CS129" s="441">
        <v>6.3461569999999998E-3</v>
      </c>
      <c r="CT129" s="441">
        <v>4.6750450000000001E-3</v>
      </c>
      <c r="CU129" s="441">
        <v>4.4661049999999997E-3</v>
      </c>
      <c r="CV129" s="441">
        <v>7.5219079999999999E-3</v>
      </c>
      <c r="CW129" s="441">
        <v>1.6318433E-2</v>
      </c>
      <c r="CX129" s="441">
        <v>4.5257320000000002E-3</v>
      </c>
      <c r="CY129" s="441">
        <v>6.1177300000000003E-4</v>
      </c>
      <c r="CZ129" s="441">
        <v>7.6738789999999998E-3</v>
      </c>
      <c r="DA129" s="443">
        <v>1.723909927</v>
      </c>
    </row>
    <row r="130" spans="2:105" ht="20.100000000000001" customHeight="1" x14ac:dyDescent="0.4">
      <c r="B130" s="11">
        <v>83</v>
      </c>
      <c r="C130" s="8" t="s">
        <v>29</v>
      </c>
      <c r="D130" s="441">
        <v>1.8752479999999999E-3</v>
      </c>
      <c r="E130" s="441">
        <v>1.280113E-3</v>
      </c>
      <c r="F130" s="441">
        <v>1.4388269999999999E-3</v>
      </c>
      <c r="G130" s="441">
        <v>4.0588000000000001E-4</v>
      </c>
      <c r="H130" s="441">
        <v>1.1304030000000001E-3</v>
      </c>
      <c r="I130" s="441">
        <v>1.9803519999999999E-3</v>
      </c>
      <c r="J130" s="441">
        <v>0</v>
      </c>
      <c r="K130" s="441">
        <v>2.865645E-3</v>
      </c>
      <c r="L130" s="441">
        <v>2.1159849999999999E-3</v>
      </c>
      <c r="M130" s="441">
        <v>2.2136320000000001E-3</v>
      </c>
      <c r="N130" s="441">
        <v>5.4887470000000004E-3</v>
      </c>
      <c r="O130" s="441">
        <v>7.0291199999999998E-4</v>
      </c>
      <c r="P130" s="441">
        <v>1.0904510000000001E-3</v>
      </c>
      <c r="Q130" s="441">
        <v>4.583592E-3</v>
      </c>
      <c r="R130" s="441">
        <v>0</v>
      </c>
      <c r="S130" s="441">
        <v>9.2915300000000005E-4</v>
      </c>
      <c r="T130" s="441">
        <v>2.6022739999999999E-3</v>
      </c>
      <c r="U130" s="441">
        <v>6.8871600000000002E-4</v>
      </c>
      <c r="V130" s="441">
        <v>6.2239499999999998E-4</v>
      </c>
      <c r="W130" s="441">
        <v>6.6186499999999998E-4</v>
      </c>
      <c r="X130" s="441">
        <v>6.0993799999999997E-4</v>
      </c>
      <c r="Y130" s="441">
        <v>7.6878700000000005E-4</v>
      </c>
      <c r="Z130" s="441">
        <v>1.2594200000000001E-4</v>
      </c>
      <c r="AA130" s="441">
        <v>4.5415700000000001E-4</v>
      </c>
      <c r="AB130" s="441">
        <v>1.1568290000000001E-3</v>
      </c>
      <c r="AC130" s="441">
        <v>1.0703030000000001E-3</v>
      </c>
      <c r="AD130" s="441">
        <v>2.4185069999999999E-3</v>
      </c>
      <c r="AE130" s="441">
        <v>2.805161E-3</v>
      </c>
      <c r="AF130" s="441">
        <v>5.4191799999999996E-4</v>
      </c>
      <c r="AG130" s="441">
        <v>2.670909E-3</v>
      </c>
      <c r="AH130" s="441">
        <v>0</v>
      </c>
      <c r="AI130" s="441">
        <v>3.3377299999999999E-4</v>
      </c>
      <c r="AJ130" s="441">
        <v>2.957196E-3</v>
      </c>
      <c r="AK130" s="441">
        <v>1.085927E-3</v>
      </c>
      <c r="AL130" s="441">
        <v>1.7313719999999999E-3</v>
      </c>
      <c r="AM130" s="441">
        <v>7.4492999999999998E-4</v>
      </c>
      <c r="AN130" s="441">
        <v>1.155023E-3</v>
      </c>
      <c r="AO130" s="441">
        <v>1.775907E-3</v>
      </c>
      <c r="AP130" s="441">
        <v>1.142454E-3</v>
      </c>
      <c r="AQ130" s="441">
        <v>6.2287400000000004E-4</v>
      </c>
      <c r="AR130" s="441">
        <v>2.7285200000000002E-4</v>
      </c>
      <c r="AS130" s="441">
        <v>3.02057E-4</v>
      </c>
      <c r="AT130" s="441">
        <v>4.4425399999999999E-4</v>
      </c>
      <c r="AU130" s="441">
        <v>4.78188E-4</v>
      </c>
      <c r="AV130" s="441">
        <v>2.5827000000000001E-4</v>
      </c>
      <c r="AW130" s="441">
        <v>6.0804800000000003E-4</v>
      </c>
      <c r="AX130" s="441">
        <v>5.5562700000000005E-4</v>
      </c>
      <c r="AY130" s="441">
        <v>3.85879E-4</v>
      </c>
      <c r="AZ130" s="441">
        <v>1.87247E-4</v>
      </c>
      <c r="BA130" s="441">
        <v>2.8464300000000001E-4</v>
      </c>
      <c r="BB130" s="441">
        <v>3.6868980000000001E-3</v>
      </c>
      <c r="BC130" s="441">
        <v>4.9422599999999995E-4</v>
      </c>
      <c r="BD130" s="441">
        <v>5.1381400000000002E-4</v>
      </c>
      <c r="BE130" s="441">
        <v>1.2706569999999999E-3</v>
      </c>
      <c r="BF130" s="441">
        <v>3.8053940000000001E-3</v>
      </c>
      <c r="BG130" s="441">
        <v>4.2805969999999997E-3</v>
      </c>
      <c r="BH130" s="441">
        <v>1.452634E-3</v>
      </c>
      <c r="BI130" s="441">
        <v>2.2832949999999999E-3</v>
      </c>
      <c r="BJ130" s="441">
        <v>8.7020800000000003E-4</v>
      </c>
      <c r="BK130" s="441">
        <v>5.5579900000000005E-4</v>
      </c>
      <c r="BL130" s="441">
        <v>2.3888E-3</v>
      </c>
      <c r="BM130" s="441">
        <v>3.8033339999999998E-3</v>
      </c>
      <c r="BN130" s="441">
        <v>1.4727430000000001E-3</v>
      </c>
      <c r="BO130" s="441">
        <v>1.9368569999999999E-3</v>
      </c>
      <c r="BP130" s="441">
        <v>1.2365970000000001E-3</v>
      </c>
      <c r="BQ130" s="441">
        <v>1.8369440000000001E-3</v>
      </c>
      <c r="BR130" s="441">
        <v>5.5399599999999996E-4</v>
      </c>
      <c r="BS130" s="441">
        <v>1.45747E-4</v>
      </c>
      <c r="BT130" s="441">
        <v>2.1059820000000002E-3</v>
      </c>
      <c r="BU130" s="441">
        <v>2.8326150000000001E-3</v>
      </c>
      <c r="BV130" s="441">
        <v>7.3815700000000003E-4</v>
      </c>
      <c r="BW130" s="441">
        <v>2.4641839999999999E-3</v>
      </c>
      <c r="BX130" s="441">
        <v>2.0872450000000002E-3</v>
      </c>
      <c r="BY130" s="441">
        <v>5.2037199999999996E-4</v>
      </c>
      <c r="BZ130" s="441">
        <v>1.1094519999999999E-3</v>
      </c>
      <c r="CA130" s="441">
        <v>2.4237070000000002E-3</v>
      </c>
      <c r="CB130" s="441">
        <v>4.8758599999999998E-4</v>
      </c>
      <c r="CC130" s="441">
        <v>1.160311E-3</v>
      </c>
      <c r="CD130" s="441">
        <v>3.041204E-3</v>
      </c>
      <c r="CE130" s="441">
        <v>5.4676599999999996E-4</v>
      </c>
      <c r="CF130" s="441">
        <v>1.3765909999999999E-3</v>
      </c>
      <c r="CG130" s="441">
        <v>7.3345699999999997E-4</v>
      </c>
      <c r="CH130" s="441">
        <v>1.0005014720000001</v>
      </c>
      <c r="CI130" s="441">
        <v>2.4754519999999999E-3</v>
      </c>
      <c r="CJ130" s="441">
        <v>1.805802E-3</v>
      </c>
      <c r="CK130" s="441">
        <v>6.3846200000000001E-4</v>
      </c>
      <c r="CL130" s="441">
        <v>3.2874409999999999E-3</v>
      </c>
      <c r="CM130" s="441">
        <v>2.58706E-3</v>
      </c>
      <c r="CN130" s="441">
        <v>1.017111E-3</v>
      </c>
      <c r="CO130" s="441">
        <v>1.424715E-3</v>
      </c>
      <c r="CP130" s="441">
        <v>1.5206079999999999E-3</v>
      </c>
      <c r="CQ130" s="441">
        <v>1.169186E-3</v>
      </c>
      <c r="CR130" s="441">
        <v>6.9546699999999996E-4</v>
      </c>
      <c r="CS130" s="441">
        <v>1.1946490000000001E-3</v>
      </c>
      <c r="CT130" s="441">
        <v>9.0478200000000003E-4</v>
      </c>
      <c r="CU130" s="441">
        <v>7.6315900000000002E-4</v>
      </c>
      <c r="CV130" s="441">
        <v>1.841164E-3</v>
      </c>
      <c r="CW130" s="441">
        <v>5.3061099999999995E-4</v>
      </c>
      <c r="CX130" s="441">
        <v>2.1011659999999998E-3</v>
      </c>
      <c r="CY130" s="441">
        <v>3.9995299999999998E-4</v>
      </c>
      <c r="CZ130" s="441">
        <v>0.247081306</v>
      </c>
      <c r="DA130" s="443">
        <v>1.386780892</v>
      </c>
    </row>
    <row r="131" spans="2:105" ht="20.100000000000001" customHeight="1" x14ac:dyDescent="0.4">
      <c r="B131" s="11">
        <v>84</v>
      </c>
      <c r="C131" s="8" t="s">
        <v>914</v>
      </c>
      <c r="D131" s="441">
        <v>1.05202E-4</v>
      </c>
      <c r="E131" s="441">
        <v>9.3649700000000006E-5</v>
      </c>
      <c r="F131" s="441">
        <v>1.56009E-4</v>
      </c>
      <c r="G131" s="441">
        <v>4.2528800000000001E-4</v>
      </c>
      <c r="H131" s="441">
        <v>1.94711E-4</v>
      </c>
      <c r="I131" s="441">
        <v>8.8427199999999999E-5</v>
      </c>
      <c r="J131" s="441">
        <v>0</v>
      </c>
      <c r="K131" s="441">
        <v>2.5446000000000003E-4</v>
      </c>
      <c r="L131" s="441">
        <v>2.51418E-4</v>
      </c>
      <c r="M131" s="441">
        <v>5.49702E-4</v>
      </c>
      <c r="N131" s="441">
        <v>1.9669699999999999E-4</v>
      </c>
      <c r="O131" s="441">
        <v>5.6704699999999999E-4</v>
      </c>
      <c r="P131" s="441">
        <v>1.18261E-4</v>
      </c>
      <c r="Q131" s="441">
        <v>3.3670800000000002E-4</v>
      </c>
      <c r="R131" s="441">
        <v>0</v>
      </c>
      <c r="S131" s="441">
        <v>9.3886099999999995E-5</v>
      </c>
      <c r="T131" s="441">
        <v>1.5671899999999999E-4</v>
      </c>
      <c r="U131" s="441">
        <v>2.5258099999999999E-4</v>
      </c>
      <c r="V131" s="441">
        <v>3.8750500000000001E-4</v>
      </c>
      <c r="W131" s="441">
        <v>1.40891E-4</v>
      </c>
      <c r="X131" s="441">
        <v>1.1041500000000001E-4</v>
      </c>
      <c r="Y131" s="441">
        <v>4.40856E-4</v>
      </c>
      <c r="Z131" s="441">
        <v>2.0466799999999999E-5</v>
      </c>
      <c r="AA131" s="441">
        <v>2.1786599999999999E-4</v>
      </c>
      <c r="AB131" s="441">
        <v>9.9510099999999994E-5</v>
      </c>
      <c r="AC131" s="441">
        <v>7.7361799999999995E-5</v>
      </c>
      <c r="AD131" s="441">
        <v>4.6539699999999999E-4</v>
      </c>
      <c r="AE131" s="441">
        <v>2.78938E-4</v>
      </c>
      <c r="AF131" s="441">
        <v>1.5463079999999999E-3</v>
      </c>
      <c r="AG131" s="441">
        <v>2.45214E-4</v>
      </c>
      <c r="AH131" s="441">
        <v>0</v>
      </c>
      <c r="AI131" s="441">
        <v>5.4818699999999997E-5</v>
      </c>
      <c r="AJ131" s="441">
        <v>6.7707200000000003E-4</v>
      </c>
      <c r="AK131" s="441">
        <v>4.9700999999999997E-5</v>
      </c>
      <c r="AL131" s="441">
        <v>9.1538800000000005E-5</v>
      </c>
      <c r="AM131" s="441">
        <v>4.7291500000000002E-4</v>
      </c>
      <c r="AN131" s="441">
        <v>3.1484900000000002E-4</v>
      </c>
      <c r="AO131" s="441">
        <v>7.7918799999999999E-4</v>
      </c>
      <c r="AP131" s="441">
        <v>3.9306500000000001E-4</v>
      </c>
      <c r="AQ131" s="441">
        <v>3.3368900000000002E-4</v>
      </c>
      <c r="AR131" s="441">
        <v>9.2930900000000002E-4</v>
      </c>
      <c r="AS131" s="441">
        <v>1.6854839999999999E-3</v>
      </c>
      <c r="AT131" s="441">
        <v>1.264776E-3</v>
      </c>
      <c r="AU131" s="441">
        <v>2.0380210000000001E-3</v>
      </c>
      <c r="AV131" s="441">
        <v>9.3901200000000003E-4</v>
      </c>
      <c r="AW131" s="441">
        <v>1.2063989999999999E-3</v>
      </c>
      <c r="AX131" s="441">
        <v>2.2300390000000001E-3</v>
      </c>
      <c r="AY131" s="441">
        <v>4.4667900000000001E-4</v>
      </c>
      <c r="AZ131" s="441">
        <v>1.9440899999999999E-4</v>
      </c>
      <c r="BA131" s="441">
        <v>4.3209900000000002E-4</v>
      </c>
      <c r="BB131" s="441">
        <v>4.7484799999999999E-4</v>
      </c>
      <c r="BC131" s="441">
        <v>5.1706100000000003E-5</v>
      </c>
      <c r="BD131" s="441">
        <v>1.8838000000000001E-4</v>
      </c>
      <c r="BE131" s="441">
        <v>1.61466E-4</v>
      </c>
      <c r="BF131" s="441">
        <v>3.3356100000000001E-4</v>
      </c>
      <c r="BG131" s="441">
        <v>2.0910500000000001E-4</v>
      </c>
      <c r="BH131" s="441">
        <v>2.9098699999999998E-4</v>
      </c>
      <c r="BI131" s="441">
        <v>3.1019199999999999E-4</v>
      </c>
      <c r="BJ131" s="441">
        <v>6.3711699999999998E-4</v>
      </c>
      <c r="BK131" s="441">
        <v>5.2532900000000005E-4</v>
      </c>
      <c r="BL131" s="441">
        <v>3.63438E-4</v>
      </c>
      <c r="BM131" s="441">
        <v>2.9437899999999999E-4</v>
      </c>
      <c r="BN131" s="441">
        <v>3.9387800000000001E-4</v>
      </c>
      <c r="BO131" s="441">
        <v>5.2338500000000002E-4</v>
      </c>
      <c r="BP131" s="441">
        <v>5.2878199999999999E-4</v>
      </c>
      <c r="BQ131" s="441">
        <v>1.6112599999999999E-4</v>
      </c>
      <c r="BR131" s="441">
        <v>1.2718000000000001E-4</v>
      </c>
      <c r="BS131" s="441">
        <v>3.4187699999999998E-5</v>
      </c>
      <c r="BT131" s="441">
        <v>6.7857610000000004E-3</v>
      </c>
      <c r="BU131" s="441">
        <v>3.53949E-4</v>
      </c>
      <c r="BV131" s="441">
        <v>5.2615799999999999E-4</v>
      </c>
      <c r="BW131" s="441">
        <v>2.6678800000000001E-4</v>
      </c>
      <c r="BX131" s="441">
        <v>2.8686199999999998E-4</v>
      </c>
      <c r="BY131" s="441">
        <v>8.1453099999999996E-4</v>
      </c>
      <c r="BZ131" s="441">
        <v>4.6946999999999999E-4</v>
      </c>
      <c r="CA131" s="441">
        <v>6.51372E-4</v>
      </c>
      <c r="CB131" s="441">
        <v>3.13698E-4</v>
      </c>
      <c r="CC131" s="441">
        <v>6.695276E-3</v>
      </c>
      <c r="CD131" s="441">
        <v>1.4635539999999999E-3</v>
      </c>
      <c r="CE131" s="441">
        <v>4.3188130000000003E-3</v>
      </c>
      <c r="CF131" s="441">
        <v>7.9838300000000008E-3</v>
      </c>
      <c r="CG131" s="441">
        <v>1.6103280000000001E-3</v>
      </c>
      <c r="CH131" s="441">
        <v>3.39957E-4</v>
      </c>
      <c r="CI131" s="441">
        <v>1.0000839349999999</v>
      </c>
      <c r="CJ131" s="441">
        <v>2.8066199999999999E-4</v>
      </c>
      <c r="CK131" s="441">
        <v>2.095E-4</v>
      </c>
      <c r="CL131" s="441">
        <v>1.8148099999999999E-4</v>
      </c>
      <c r="CM131" s="441">
        <v>3.1194799999999999E-4</v>
      </c>
      <c r="CN131" s="441">
        <v>1.11459E-4</v>
      </c>
      <c r="CO131" s="441">
        <v>2.9200100000000001E-4</v>
      </c>
      <c r="CP131" s="441">
        <v>5.3503000000000003E-4</v>
      </c>
      <c r="CQ131" s="441">
        <v>1.885521E-3</v>
      </c>
      <c r="CR131" s="441">
        <v>1.19413E-4</v>
      </c>
      <c r="CS131" s="441">
        <v>7.6155400000000001E-4</v>
      </c>
      <c r="CT131" s="441">
        <v>4.4080600000000002E-4</v>
      </c>
      <c r="CU131" s="441">
        <v>5.8502900000000004E-4</v>
      </c>
      <c r="CV131" s="441">
        <v>1.1315400000000001E-3</v>
      </c>
      <c r="CW131" s="441">
        <v>3.4883800000000002E-4</v>
      </c>
      <c r="CX131" s="441">
        <v>5.8757999999999998E-4</v>
      </c>
      <c r="CY131" s="441">
        <v>7.6910799999999996E-5</v>
      </c>
      <c r="CZ131" s="441">
        <v>6.8484700000000004E-4</v>
      </c>
      <c r="DA131" s="443">
        <v>1.069522007</v>
      </c>
    </row>
    <row r="132" spans="2:105" ht="20.100000000000001" customHeight="1" x14ac:dyDescent="0.4">
      <c r="B132" s="11">
        <v>85</v>
      </c>
      <c r="C132" s="8" t="s">
        <v>915</v>
      </c>
      <c r="D132" s="441">
        <v>0</v>
      </c>
      <c r="E132" s="441">
        <v>0</v>
      </c>
      <c r="F132" s="441">
        <v>0</v>
      </c>
      <c r="G132" s="441">
        <v>0</v>
      </c>
      <c r="H132" s="441">
        <v>0</v>
      </c>
      <c r="I132" s="441">
        <v>0</v>
      </c>
      <c r="J132" s="441">
        <v>0</v>
      </c>
      <c r="K132" s="441">
        <v>0</v>
      </c>
      <c r="L132" s="441">
        <v>0</v>
      </c>
      <c r="M132" s="441">
        <v>0</v>
      </c>
      <c r="N132" s="441">
        <v>0</v>
      </c>
      <c r="O132" s="441">
        <v>0</v>
      </c>
      <c r="P132" s="441">
        <v>0</v>
      </c>
      <c r="Q132" s="441">
        <v>0</v>
      </c>
      <c r="R132" s="441">
        <v>0</v>
      </c>
      <c r="S132" s="441">
        <v>0</v>
      </c>
      <c r="T132" s="441">
        <v>0</v>
      </c>
      <c r="U132" s="441">
        <v>0</v>
      </c>
      <c r="V132" s="441">
        <v>0</v>
      </c>
      <c r="W132" s="441">
        <v>0</v>
      </c>
      <c r="X132" s="441">
        <v>0</v>
      </c>
      <c r="Y132" s="441">
        <v>0</v>
      </c>
      <c r="Z132" s="441">
        <v>0</v>
      </c>
      <c r="AA132" s="441">
        <v>0</v>
      </c>
      <c r="AB132" s="441">
        <v>0</v>
      </c>
      <c r="AC132" s="441">
        <v>0</v>
      </c>
      <c r="AD132" s="441">
        <v>0</v>
      </c>
      <c r="AE132" s="441">
        <v>0</v>
      </c>
      <c r="AF132" s="441">
        <v>0</v>
      </c>
      <c r="AG132" s="441">
        <v>0</v>
      </c>
      <c r="AH132" s="441">
        <v>0</v>
      </c>
      <c r="AI132" s="441">
        <v>0</v>
      </c>
      <c r="AJ132" s="441">
        <v>0</v>
      </c>
      <c r="AK132" s="441">
        <v>0</v>
      </c>
      <c r="AL132" s="441">
        <v>0</v>
      </c>
      <c r="AM132" s="441">
        <v>0</v>
      </c>
      <c r="AN132" s="441">
        <v>0</v>
      </c>
      <c r="AO132" s="441">
        <v>0</v>
      </c>
      <c r="AP132" s="441">
        <v>0</v>
      </c>
      <c r="AQ132" s="441">
        <v>0</v>
      </c>
      <c r="AR132" s="441">
        <v>0</v>
      </c>
      <c r="AS132" s="441">
        <v>0</v>
      </c>
      <c r="AT132" s="441">
        <v>0</v>
      </c>
      <c r="AU132" s="441">
        <v>0</v>
      </c>
      <c r="AV132" s="441">
        <v>0</v>
      </c>
      <c r="AW132" s="441">
        <v>0</v>
      </c>
      <c r="AX132" s="441">
        <v>0</v>
      </c>
      <c r="AY132" s="441">
        <v>0</v>
      </c>
      <c r="AZ132" s="441">
        <v>0</v>
      </c>
      <c r="BA132" s="441">
        <v>0</v>
      </c>
      <c r="BB132" s="441">
        <v>0</v>
      </c>
      <c r="BC132" s="441">
        <v>0</v>
      </c>
      <c r="BD132" s="441">
        <v>0</v>
      </c>
      <c r="BE132" s="441">
        <v>0</v>
      </c>
      <c r="BF132" s="441">
        <v>0</v>
      </c>
      <c r="BG132" s="441">
        <v>0</v>
      </c>
      <c r="BH132" s="441">
        <v>0</v>
      </c>
      <c r="BI132" s="441">
        <v>0</v>
      </c>
      <c r="BJ132" s="441">
        <v>0</v>
      </c>
      <c r="BK132" s="441">
        <v>0</v>
      </c>
      <c r="BL132" s="441">
        <v>0</v>
      </c>
      <c r="BM132" s="441">
        <v>0</v>
      </c>
      <c r="BN132" s="441">
        <v>0</v>
      </c>
      <c r="BO132" s="441">
        <v>0</v>
      </c>
      <c r="BP132" s="441">
        <v>0</v>
      </c>
      <c r="BQ132" s="441">
        <v>0</v>
      </c>
      <c r="BR132" s="441">
        <v>0</v>
      </c>
      <c r="BS132" s="441">
        <v>0</v>
      </c>
      <c r="BT132" s="441">
        <v>0</v>
      </c>
      <c r="BU132" s="441">
        <v>0</v>
      </c>
      <c r="BV132" s="441">
        <v>0</v>
      </c>
      <c r="BW132" s="441">
        <v>0</v>
      </c>
      <c r="BX132" s="441">
        <v>0</v>
      </c>
      <c r="BY132" s="441">
        <v>0</v>
      </c>
      <c r="BZ132" s="441">
        <v>0</v>
      </c>
      <c r="CA132" s="441">
        <v>0</v>
      </c>
      <c r="CB132" s="441">
        <v>0</v>
      </c>
      <c r="CC132" s="441">
        <v>0</v>
      </c>
      <c r="CD132" s="441">
        <v>0</v>
      </c>
      <c r="CE132" s="441">
        <v>0</v>
      </c>
      <c r="CF132" s="441">
        <v>0</v>
      </c>
      <c r="CG132" s="441">
        <v>0</v>
      </c>
      <c r="CH132" s="441">
        <v>0</v>
      </c>
      <c r="CI132" s="441">
        <v>0</v>
      </c>
      <c r="CJ132" s="441">
        <v>1</v>
      </c>
      <c r="CK132" s="441">
        <v>0</v>
      </c>
      <c r="CL132" s="441">
        <v>0</v>
      </c>
      <c r="CM132" s="441">
        <v>0</v>
      </c>
      <c r="CN132" s="441">
        <v>0</v>
      </c>
      <c r="CO132" s="441">
        <v>0</v>
      </c>
      <c r="CP132" s="441">
        <v>0</v>
      </c>
      <c r="CQ132" s="441">
        <v>0</v>
      </c>
      <c r="CR132" s="441">
        <v>0</v>
      </c>
      <c r="CS132" s="441">
        <v>0</v>
      </c>
      <c r="CT132" s="441">
        <v>0</v>
      </c>
      <c r="CU132" s="441">
        <v>0</v>
      </c>
      <c r="CV132" s="441">
        <v>0</v>
      </c>
      <c r="CW132" s="441">
        <v>0</v>
      </c>
      <c r="CX132" s="441">
        <v>0</v>
      </c>
      <c r="CY132" s="441">
        <v>0</v>
      </c>
      <c r="CZ132" s="441">
        <v>0</v>
      </c>
      <c r="DA132" s="443">
        <v>1</v>
      </c>
    </row>
    <row r="133" spans="2:105" ht="20.100000000000001" customHeight="1" x14ac:dyDescent="0.4">
      <c r="B133" s="11">
        <v>86</v>
      </c>
      <c r="C133" s="8" t="s">
        <v>916</v>
      </c>
      <c r="D133" s="441">
        <v>0</v>
      </c>
      <c r="E133" s="441">
        <v>0</v>
      </c>
      <c r="F133" s="441">
        <v>0</v>
      </c>
      <c r="G133" s="441">
        <v>0</v>
      </c>
      <c r="H133" s="441">
        <v>0</v>
      </c>
      <c r="I133" s="441">
        <v>0</v>
      </c>
      <c r="J133" s="441">
        <v>0</v>
      </c>
      <c r="K133" s="441">
        <v>0</v>
      </c>
      <c r="L133" s="441">
        <v>0</v>
      </c>
      <c r="M133" s="441">
        <v>0</v>
      </c>
      <c r="N133" s="441">
        <v>0</v>
      </c>
      <c r="O133" s="441">
        <v>0</v>
      </c>
      <c r="P133" s="441">
        <v>0</v>
      </c>
      <c r="Q133" s="441">
        <v>0</v>
      </c>
      <c r="R133" s="441">
        <v>0</v>
      </c>
      <c r="S133" s="441">
        <v>0</v>
      </c>
      <c r="T133" s="441">
        <v>0</v>
      </c>
      <c r="U133" s="441">
        <v>0</v>
      </c>
      <c r="V133" s="441">
        <v>0</v>
      </c>
      <c r="W133" s="441">
        <v>0</v>
      </c>
      <c r="X133" s="441">
        <v>0</v>
      </c>
      <c r="Y133" s="441">
        <v>0</v>
      </c>
      <c r="Z133" s="441">
        <v>0</v>
      </c>
      <c r="AA133" s="441">
        <v>0</v>
      </c>
      <c r="AB133" s="441">
        <v>0</v>
      </c>
      <c r="AC133" s="441">
        <v>0</v>
      </c>
      <c r="AD133" s="441">
        <v>0</v>
      </c>
      <c r="AE133" s="441">
        <v>0</v>
      </c>
      <c r="AF133" s="441">
        <v>0</v>
      </c>
      <c r="AG133" s="441">
        <v>0</v>
      </c>
      <c r="AH133" s="441">
        <v>0</v>
      </c>
      <c r="AI133" s="441">
        <v>0</v>
      </c>
      <c r="AJ133" s="441">
        <v>0</v>
      </c>
      <c r="AK133" s="441">
        <v>0</v>
      </c>
      <c r="AL133" s="441">
        <v>0</v>
      </c>
      <c r="AM133" s="441">
        <v>0</v>
      </c>
      <c r="AN133" s="441">
        <v>0</v>
      </c>
      <c r="AO133" s="441">
        <v>0</v>
      </c>
      <c r="AP133" s="441">
        <v>0</v>
      </c>
      <c r="AQ133" s="441">
        <v>0</v>
      </c>
      <c r="AR133" s="441">
        <v>0</v>
      </c>
      <c r="AS133" s="441">
        <v>0</v>
      </c>
      <c r="AT133" s="441">
        <v>0</v>
      </c>
      <c r="AU133" s="441">
        <v>0</v>
      </c>
      <c r="AV133" s="441">
        <v>0</v>
      </c>
      <c r="AW133" s="441">
        <v>0</v>
      </c>
      <c r="AX133" s="441">
        <v>0</v>
      </c>
      <c r="AY133" s="441">
        <v>0</v>
      </c>
      <c r="AZ133" s="441">
        <v>0</v>
      </c>
      <c r="BA133" s="441">
        <v>0</v>
      </c>
      <c r="BB133" s="441">
        <v>0</v>
      </c>
      <c r="BC133" s="441">
        <v>0</v>
      </c>
      <c r="BD133" s="441">
        <v>0</v>
      </c>
      <c r="BE133" s="441">
        <v>0</v>
      </c>
      <c r="BF133" s="441">
        <v>0</v>
      </c>
      <c r="BG133" s="441">
        <v>0</v>
      </c>
      <c r="BH133" s="441">
        <v>0</v>
      </c>
      <c r="BI133" s="441">
        <v>0</v>
      </c>
      <c r="BJ133" s="441">
        <v>0</v>
      </c>
      <c r="BK133" s="441">
        <v>0</v>
      </c>
      <c r="BL133" s="441">
        <v>0</v>
      </c>
      <c r="BM133" s="441">
        <v>0</v>
      </c>
      <c r="BN133" s="441">
        <v>0</v>
      </c>
      <c r="BO133" s="441">
        <v>0</v>
      </c>
      <c r="BP133" s="441">
        <v>0</v>
      </c>
      <c r="BQ133" s="441">
        <v>0</v>
      </c>
      <c r="BR133" s="441">
        <v>0</v>
      </c>
      <c r="BS133" s="441">
        <v>0</v>
      </c>
      <c r="BT133" s="441">
        <v>0</v>
      </c>
      <c r="BU133" s="441">
        <v>0</v>
      </c>
      <c r="BV133" s="441">
        <v>0</v>
      </c>
      <c r="BW133" s="441">
        <v>0</v>
      </c>
      <c r="BX133" s="441">
        <v>0</v>
      </c>
      <c r="BY133" s="441">
        <v>0</v>
      </c>
      <c r="BZ133" s="441">
        <v>0</v>
      </c>
      <c r="CA133" s="441">
        <v>0</v>
      </c>
      <c r="CB133" s="441">
        <v>0</v>
      </c>
      <c r="CC133" s="441">
        <v>0</v>
      </c>
      <c r="CD133" s="441">
        <v>0</v>
      </c>
      <c r="CE133" s="441">
        <v>0</v>
      </c>
      <c r="CF133" s="441">
        <v>0</v>
      </c>
      <c r="CG133" s="441">
        <v>0</v>
      </c>
      <c r="CH133" s="441">
        <v>0</v>
      </c>
      <c r="CI133" s="441">
        <v>0</v>
      </c>
      <c r="CJ133" s="441">
        <v>0</v>
      </c>
      <c r="CK133" s="441">
        <v>1.0069997740000001</v>
      </c>
      <c r="CL133" s="441">
        <v>0</v>
      </c>
      <c r="CM133" s="441">
        <v>0</v>
      </c>
      <c r="CN133" s="441">
        <v>5.8594400000000003E-4</v>
      </c>
      <c r="CO133" s="441">
        <v>0</v>
      </c>
      <c r="CP133" s="441">
        <v>0</v>
      </c>
      <c r="CQ133" s="441">
        <v>0</v>
      </c>
      <c r="CR133" s="441">
        <v>0</v>
      </c>
      <c r="CS133" s="441">
        <v>0</v>
      </c>
      <c r="CT133" s="441">
        <v>0</v>
      </c>
      <c r="CU133" s="441">
        <v>0</v>
      </c>
      <c r="CV133" s="441">
        <v>0</v>
      </c>
      <c r="CW133" s="441">
        <v>0</v>
      </c>
      <c r="CX133" s="441">
        <v>0</v>
      </c>
      <c r="CY133" s="441">
        <v>0</v>
      </c>
      <c r="CZ133" s="441">
        <v>0</v>
      </c>
      <c r="DA133" s="443">
        <v>1.0075857189999999</v>
      </c>
    </row>
    <row r="134" spans="2:105" ht="20.100000000000001" customHeight="1" x14ac:dyDescent="0.4">
      <c r="B134" s="11">
        <v>87</v>
      </c>
      <c r="C134" s="8" t="s">
        <v>388</v>
      </c>
      <c r="D134" s="441">
        <v>4.6627000000000002E-4</v>
      </c>
      <c r="E134" s="441">
        <v>2.48044E-4</v>
      </c>
      <c r="F134" s="441">
        <v>3.4298500000000002E-4</v>
      </c>
      <c r="G134" s="441">
        <v>4.1174970000000003E-3</v>
      </c>
      <c r="H134" s="441">
        <v>3.6958100000000001E-5</v>
      </c>
      <c r="I134" s="441">
        <v>7.4417899999999998E-5</v>
      </c>
      <c r="J134" s="441">
        <v>0</v>
      </c>
      <c r="K134" s="441">
        <v>8.2312700000000002E-5</v>
      </c>
      <c r="L134" s="441">
        <v>1.5695999999999999E-4</v>
      </c>
      <c r="M134" s="441">
        <v>1.1745500000000001E-4</v>
      </c>
      <c r="N134" s="441">
        <v>3.9338699999999998E-4</v>
      </c>
      <c r="O134" s="441">
        <v>8.6705699999999999E-5</v>
      </c>
      <c r="P134" s="441">
        <v>5.7065000000000003E-5</v>
      </c>
      <c r="Q134" s="441">
        <v>3.7843600000000001E-4</v>
      </c>
      <c r="R134" s="441">
        <v>0</v>
      </c>
      <c r="S134" s="441">
        <v>4.8239999999999999E-5</v>
      </c>
      <c r="T134" s="441">
        <v>7.0218100000000005E-5</v>
      </c>
      <c r="U134" s="441">
        <v>4.9082100000000002E-5</v>
      </c>
      <c r="V134" s="441">
        <v>8.2683700000000003E-5</v>
      </c>
      <c r="W134" s="441">
        <v>6.8429800000000007E-5</v>
      </c>
      <c r="X134" s="441">
        <v>8.3559200000000005E-5</v>
      </c>
      <c r="Y134" s="441">
        <v>6.1330700000000006E-5</v>
      </c>
      <c r="Z134" s="441">
        <v>9.6769500000000002E-5</v>
      </c>
      <c r="AA134" s="441">
        <v>4.40684E-5</v>
      </c>
      <c r="AB134" s="441">
        <v>5.03788E-5</v>
      </c>
      <c r="AC134" s="441">
        <v>9.3434400000000001E-5</v>
      </c>
      <c r="AD134" s="441">
        <v>1.09564E-4</v>
      </c>
      <c r="AE134" s="441">
        <v>1.10834E-4</v>
      </c>
      <c r="AF134" s="441">
        <v>9.3311000000000002E-5</v>
      </c>
      <c r="AG134" s="441">
        <v>9.7476099999999993E-5</v>
      </c>
      <c r="AH134" s="441">
        <v>0</v>
      </c>
      <c r="AI134" s="441">
        <v>1.7680700000000002E-5</v>
      </c>
      <c r="AJ134" s="441">
        <v>1.07525E-4</v>
      </c>
      <c r="AK134" s="441">
        <v>5.6126599999999999E-5</v>
      </c>
      <c r="AL134" s="441">
        <v>1.09258E-4</v>
      </c>
      <c r="AM134" s="441">
        <v>4.4566800000000002E-5</v>
      </c>
      <c r="AN134" s="441">
        <v>5.1961900000000001E-5</v>
      </c>
      <c r="AO134" s="441">
        <v>4.8888399999999998E-5</v>
      </c>
      <c r="AP134" s="441">
        <v>3.6585399999999997E-5</v>
      </c>
      <c r="AQ134" s="441">
        <v>3.5775000000000002E-5</v>
      </c>
      <c r="AR134" s="441">
        <v>3.2811600000000003E-5</v>
      </c>
      <c r="AS134" s="441">
        <v>3.2325900000000002E-5</v>
      </c>
      <c r="AT134" s="441">
        <v>4.4061999999999999E-5</v>
      </c>
      <c r="AU134" s="441">
        <v>3.3761199999999998E-5</v>
      </c>
      <c r="AV134" s="441">
        <v>2.99317E-5</v>
      </c>
      <c r="AW134" s="441">
        <v>5.8725699999999999E-5</v>
      </c>
      <c r="AX134" s="441">
        <v>3.5323100000000001E-5</v>
      </c>
      <c r="AY134" s="441">
        <v>3.4144699999999999E-5</v>
      </c>
      <c r="AZ134" s="441">
        <v>2.8527800000000002E-5</v>
      </c>
      <c r="BA134" s="441">
        <v>2.8986600000000001E-5</v>
      </c>
      <c r="BB134" s="441">
        <v>7.2550099999999995E-5</v>
      </c>
      <c r="BC134" s="441">
        <v>1.6582399999999999E-5</v>
      </c>
      <c r="BD134" s="441">
        <v>5.4543899999999998E-5</v>
      </c>
      <c r="BE134" s="441">
        <v>3.6097199999999999E-4</v>
      </c>
      <c r="BF134" s="441">
        <v>7.48236E-5</v>
      </c>
      <c r="BG134" s="441">
        <v>9.9867700000000006E-5</v>
      </c>
      <c r="BH134" s="441">
        <v>6.5302099999999999E-5</v>
      </c>
      <c r="BI134" s="441">
        <v>6.7665300000000004E-5</v>
      </c>
      <c r="BJ134" s="441">
        <v>1.83757E-4</v>
      </c>
      <c r="BK134" s="441">
        <v>2.74648E-4</v>
      </c>
      <c r="BL134" s="441">
        <v>4.21073E-4</v>
      </c>
      <c r="BM134" s="441">
        <v>7.6226700000000007E-5</v>
      </c>
      <c r="BN134" s="441">
        <v>8.1872499999999999E-5</v>
      </c>
      <c r="BO134" s="441">
        <v>1.01939E-4</v>
      </c>
      <c r="BP134" s="441">
        <v>2.1736499999999999E-4</v>
      </c>
      <c r="BQ134" s="441">
        <v>7.45766E-5</v>
      </c>
      <c r="BR134" s="441">
        <v>5.5195200000000003E-5</v>
      </c>
      <c r="BS134" s="441">
        <v>1.4085499999999999E-5</v>
      </c>
      <c r="BT134" s="441">
        <v>1.6875000000000001E-4</v>
      </c>
      <c r="BU134" s="441">
        <v>6.9861899999999996E-5</v>
      </c>
      <c r="BV134" s="441">
        <v>1.2540699999999999E-4</v>
      </c>
      <c r="BW134" s="441">
        <v>4.17823E-4</v>
      </c>
      <c r="BX134" s="441">
        <v>2.14479E-4</v>
      </c>
      <c r="BY134" s="441">
        <v>5.0929700000000001E-5</v>
      </c>
      <c r="BZ134" s="441">
        <v>2.5159352999999999E-2</v>
      </c>
      <c r="CA134" s="441">
        <v>1.139103E-3</v>
      </c>
      <c r="CB134" s="441">
        <v>6.92271E-5</v>
      </c>
      <c r="CC134" s="441">
        <v>1.63463E-3</v>
      </c>
      <c r="CD134" s="441">
        <v>6.3642799999999997E-4</v>
      </c>
      <c r="CE134" s="441">
        <v>9.7393700000000002E-5</v>
      </c>
      <c r="CF134" s="441">
        <v>6.5939700000000004E-4</v>
      </c>
      <c r="CG134" s="441">
        <v>3.9397400000000001E-4</v>
      </c>
      <c r="CH134" s="441">
        <v>1.2877200000000001E-4</v>
      </c>
      <c r="CI134" s="441">
        <v>6.6519200000000005E-5</v>
      </c>
      <c r="CJ134" s="441">
        <v>9.4060800000000006E-5</v>
      </c>
      <c r="CK134" s="441">
        <v>1.2621047E-2</v>
      </c>
      <c r="CL134" s="441">
        <v>1.0613358230000001</v>
      </c>
      <c r="CM134" s="441">
        <v>3.4165290000000002E-3</v>
      </c>
      <c r="CN134" s="441">
        <v>1.4769119999999999E-3</v>
      </c>
      <c r="CO134" s="441">
        <v>8.4493000000000006E-5</v>
      </c>
      <c r="CP134" s="441">
        <v>4.22172E-5</v>
      </c>
      <c r="CQ134" s="441">
        <v>2.9678899999999999E-4</v>
      </c>
      <c r="CR134" s="441">
        <v>3.40343E-5</v>
      </c>
      <c r="CS134" s="441">
        <v>1.0219E-4</v>
      </c>
      <c r="CT134" s="441">
        <v>1.01739E-4</v>
      </c>
      <c r="CU134" s="441">
        <v>1.78753E-4</v>
      </c>
      <c r="CV134" s="441">
        <v>5.9587199999999998E-5</v>
      </c>
      <c r="CW134" s="441">
        <v>1.64802E-4</v>
      </c>
      <c r="CX134" s="441">
        <v>1.39331E-4</v>
      </c>
      <c r="CY134" s="441">
        <v>7.1455600000000001E-5</v>
      </c>
      <c r="CZ134" s="441">
        <v>2.616901E-3</v>
      </c>
      <c r="DA134" s="443">
        <v>1.1247666000000001</v>
      </c>
    </row>
    <row r="135" spans="2:105" ht="20.100000000000001" customHeight="1" x14ac:dyDescent="0.4">
      <c r="B135" s="11">
        <v>88</v>
      </c>
      <c r="C135" s="8" t="s">
        <v>917</v>
      </c>
      <c r="D135" s="441">
        <v>0</v>
      </c>
      <c r="E135" s="441">
        <v>0</v>
      </c>
      <c r="F135" s="441">
        <v>0</v>
      </c>
      <c r="G135" s="441">
        <v>0</v>
      </c>
      <c r="H135" s="441">
        <v>0</v>
      </c>
      <c r="I135" s="441">
        <v>0</v>
      </c>
      <c r="J135" s="441">
        <v>0</v>
      </c>
      <c r="K135" s="441">
        <v>0</v>
      </c>
      <c r="L135" s="441">
        <v>0</v>
      </c>
      <c r="M135" s="441">
        <v>0</v>
      </c>
      <c r="N135" s="441">
        <v>0</v>
      </c>
      <c r="O135" s="441">
        <v>0</v>
      </c>
      <c r="P135" s="441">
        <v>0</v>
      </c>
      <c r="Q135" s="441">
        <v>0</v>
      </c>
      <c r="R135" s="441">
        <v>0</v>
      </c>
      <c r="S135" s="441">
        <v>0</v>
      </c>
      <c r="T135" s="441">
        <v>0</v>
      </c>
      <c r="U135" s="441">
        <v>0</v>
      </c>
      <c r="V135" s="441">
        <v>0</v>
      </c>
      <c r="W135" s="441">
        <v>0</v>
      </c>
      <c r="X135" s="441">
        <v>0</v>
      </c>
      <c r="Y135" s="441">
        <v>0</v>
      </c>
      <c r="Z135" s="441">
        <v>0</v>
      </c>
      <c r="AA135" s="441">
        <v>0</v>
      </c>
      <c r="AB135" s="441">
        <v>0</v>
      </c>
      <c r="AC135" s="441">
        <v>0</v>
      </c>
      <c r="AD135" s="441">
        <v>0</v>
      </c>
      <c r="AE135" s="441">
        <v>0</v>
      </c>
      <c r="AF135" s="441">
        <v>0</v>
      </c>
      <c r="AG135" s="441">
        <v>0</v>
      </c>
      <c r="AH135" s="441">
        <v>0</v>
      </c>
      <c r="AI135" s="441">
        <v>0</v>
      </c>
      <c r="AJ135" s="441">
        <v>0</v>
      </c>
      <c r="AK135" s="441">
        <v>0</v>
      </c>
      <c r="AL135" s="441">
        <v>0</v>
      </c>
      <c r="AM135" s="441">
        <v>0</v>
      </c>
      <c r="AN135" s="441">
        <v>0</v>
      </c>
      <c r="AO135" s="441">
        <v>0</v>
      </c>
      <c r="AP135" s="441">
        <v>0</v>
      </c>
      <c r="AQ135" s="441">
        <v>0</v>
      </c>
      <c r="AR135" s="441">
        <v>0</v>
      </c>
      <c r="AS135" s="441">
        <v>0</v>
      </c>
      <c r="AT135" s="441">
        <v>0</v>
      </c>
      <c r="AU135" s="441">
        <v>0</v>
      </c>
      <c r="AV135" s="441">
        <v>0</v>
      </c>
      <c r="AW135" s="441">
        <v>0</v>
      </c>
      <c r="AX135" s="441">
        <v>0</v>
      </c>
      <c r="AY135" s="441">
        <v>0</v>
      </c>
      <c r="AZ135" s="441">
        <v>0</v>
      </c>
      <c r="BA135" s="441">
        <v>0</v>
      </c>
      <c r="BB135" s="441">
        <v>0</v>
      </c>
      <c r="BC135" s="441">
        <v>0</v>
      </c>
      <c r="BD135" s="441">
        <v>0</v>
      </c>
      <c r="BE135" s="441">
        <v>0</v>
      </c>
      <c r="BF135" s="441">
        <v>0</v>
      </c>
      <c r="BG135" s="441">
        <v>0</v>
      </c>
      <c r="BH135" s="441">
        <v>0</v>
      </c>
      <c r="BI135" s="441">
        <v>0</v>
      </c>
      <c r="BJ135" s="441">
        <v>0</v>
      </c>
      <c r="BK135" s="441">
        <v>0</v>
      </c>
      <c r="BL135" s="441">
        <v>0</v>
      </c>
      <c r="BM135" s="441">
        <v>0</v>
      </c>
      <c r="BN135" s="441">
        <v>0</v>
      </c>
      <c r="BO135" s="441">
        <v>0</v>
      </c>
      <c r="BP135" s="441">
        <v>0</v>
      </c>
      <c r="BQ135" s="441">
        <v>0</v>
      </c>
      <c r="BR135" s="441">
        <v>0</v>
      </c>
      <c r="BS135" s="441">
        <v>0</v>
      </c>
      <c r="BT135" s="441">
        <v>0</v>
      </c>
      <c r="BU135" s="441">
        <v>0</v>
      </c>
      <c r="BV135" s="441">
        <v>0</v>
      </c>
      <c r="BW135" s="441">
        <v>0</v>
      </c>
      <c r="BX135" s="441">
        <v>0</v>
      </c>
      <c r="BY135" s="441">
        <v>0</v>
      </c>
      <c r="BZ135" s="441">
        <v>0</v>
      </c>
      <c r="CA135" s="441">
        <v>0</v>
      </c>
      <c r="CB135" s="441">
        <v>0</v>
      </c>
      <c r="CC135" s="441">
        <v>0</v>
      </c>
      <c r="CD135" s="441">
        <v>0</v>
      </c>
      <c r="CE135" s="441">
        <v>0</v>
      </c>
      <c r="CF135" s="441">
        <v>0</v>
      </c>
      <c r="CG135" s="441">
        <v>0</v>
      </c>
      <c r="CH135" s="441">
        <v>0</v>
      </c>
      <c r="CI135" s="441">
        <v>0</v>
      </c>
      <c r="CJ135" s="441">
        <v>0</v>
      </c>
      <c r="CK135" s="441">
        <v>0</v>
      </c>
      <c r="CL135" s="441">
        <v>0</v>
      </c>
      <c r="CM135" s="441">
        <v>1</v>
      </c>
      <c r="CN135" s="441">
        <v>0</v>
      </c>
      <c r="CO135" s="441">
        <v>0</v>
      </c>
      <c r="CP135" s="441">
        <v>0</v>
      </c>
      <c r="CQ135" s="441">
        <v>0</v>
      </c>
      <c r="CR135" s="441">
        <v>0</v>
      </c>
      <c r="CS135" s="441">
        <v>0</v>
      </c>
      <c r="CT135" s="441">
        <v>0</v>
      </c>
      <c r="CU135" s="441">
        <v>0</v>
      </c>
      <c r="CV135" s="441">
        <v>0</v>
      </c>
      <c r="CW135" s="441">
        <v>0</v>
      </c>
      <c r="CX135" s="441">
        <v>0</v>
      </c>
      <c r="CY135" s="441">
        <v>0</v>
      </c>
      <c r="CZ135" s="441">
        <v>0</v>
      </c>
      <c r="DA135" s="443">
        <v>1</v>
      </c>
    </row>
    <row r="136" spans="2:105" ht="20.100000000000001" customHeight="1" x14ac:dyDescent="0.4">
      <c r="B136" s="11">
        <v>89</v>
      </c>
      <c r="C136" s="8" t="s">
        <v>918</v>
      </c>
      <c r="D136" s="441">
        <v>0</v>
      </c>
      <c r="E136" s="441">
        <v>0</v>
      </c>
      <c r="F136" s="441">
        <v>0</v>
      </c>
      <c r="G136" s="441">
        <v>0</v>
      </c>
      <c r="H136" s="441">
        <v>0</v>
      </c>
      <c r="I136" s="441">
        <v>0</v>
      </c>
      <c r="J136" s="441">
        <v>0</v>
      </c>
      <c r="K136" s="441">
        <v>0</v>
      </c>
      <c r="L136" s="441">
        <v>0</v>
      </c>
      <c r="M136" s="441">
        <v>0</v>
      </c>
      <c r="N136" s="441">
        <v>0</v>
      </c>
      <c r="O136" s="441">
        <v>0</v>
      </c>
      <c r="P136" s="441">
        <v>0</v>
      </c>
      <c r="Q136" s="441">
        <v>0</v>
      </c>
      <c r="R136" s="441">
        <v>0</v>
      </c>
      <c r="S136" s="441">
        <v>0</v>
      </c>
      <c r="T136" s="441">
        <v>0</v>
      </c>
      <c r="U136" s="441">
        <v>0</v>
      </c>
      <c r="V136" s="441">
        <v>0</v>
      </c>
      <c r="W136" s="441">
        <v>0</v>
      </c>
      <c r="X136" s="441">
        <v>0</v>
      </c>
      <c r="Y136" s="441">
        <v>0</v>
      </c>
      <c r="Z136" s="441">
        <v>0</v>
      </c>
      <c r="AA136" s="441">
        <v>0</v>
      </c>
      <c r="AB136" s="441">
        <v>0</v>
      </c>
      <c r="AC136" s="441">
        <v>0</v>
      </c>
      <c r="AD136" s="441">
        <v>0</v>
      </c>
      <c r="AE136" s="441">
        <v>0</v>
      </c>
      <c r="AF136" s="441">
        <v>0</v>
      </c>
      <c r="AG136" s="441">
        <v>0</v>
      </c>
      <c r="AH136" s="441">
        <v>0</v>
      </c>
      <c r="AI136" s="441">
        <v>0</v>
      </c>
      <c r="AJ136" s="441">
        <v>0</v>
      </c>
      <c r="AK136" s="441">
        <v>0</v>
      </c>
      <c r="AL136" s="441">
        <v>0</v>
      </c>
      <c r="AM136" s="441">
        <v>0</v>
      </c>
      <c r="AN136" s="441">
        <v>0</v>
      </c>
      <c r="AO136" s="441">
        <v>0</v>
      </c>
      <c r="AP136" s="441">
        <v>0</v>
      </c>
      <c r="AQ136" s="441">
        <v>0</v>
      </c>
      <c r="AR136" s="441">
        <v>0</v>
      </c>
      <c r="AS136" s="441">
        <v>0</v>
      </c>
      <c r="AT136" s="441">
        <v>0</v>
      </c>
      <c r="AU136" s="441">
        <v>0</v>
      </c>
      <c r="AV136" s="441">
        <v>0</v>
      </c>
      <c r="AW136" s="441">
        <v>0</v>
      </c>
      <c r="AX136" s="441">
        <v>0</v>
      </c>
      <c r="AY136" s="441">
        <v>0</v>
      </c>
      <c r="AZ136" s="441">
        <v>0</v>
      </c>
      <c r="BA136" s="441">
        <v>0</v>
      </c>
      <c r="BB136" s="441">
        <v>0</v>
      </c>
      <c r="BC136" s="441">
        <v>0</v>
      </c>
      <c r="BD136" s="441">
        <v>0</v>
      </c>
      <c r="BE136" s="441">
        <v>0</v>
      </c>
      <c r="BF136" s="441">
        <v>0</v>
      </c>
      <c r="BG136" s="441">
        <v>0</v>
      </c>
      <c r="BH136" s="441">
        <v>0</v>
      </c>
      <c r="BI136" s="441">
        <v>0</v>
      </c>
      <c r="BJ136" s="441">
        <v>0</v>
      </c>
      <c r="BK136" s="441">
        <v>0</v>
      </c>
      <c r="BL136" s="441">
        <v>0</v>
      </c>
      <c r="BM136" s="441">
        <v>0</v>
      </c>
      <c r="BN136" s="441">
        <v>0</v>
      </c>
      <c r="BO136" s="441">
        <v>0</v>
      </c>
      <c r="BP136" s="441">
        <v>0</v>
      </c>
      <c r="BQ136" s="441">
        <v>0</v>
      </c>
      <c r="BR136" s="441">
        <v>0</v>
      </c>
      <c r="BS136" s="441">
        <v>0</v>
      </c>
      <c r="BT136" s="441">
        <v>0</v>
      </c>
      <c r="BU136" s="441">
        <v>0</v>
      </c>
      <c r="BV136" s="441">
        <v>0</v>
      </c>
      <c r="BW136" s="441">
        <v>0</v>
      </c>
      <c r="BX136" s="441">
        <v>0</v>
      </c>
      <c r="BY136" s="441">
        <v>0</v>
      </c>
      <c r="BZ136" s="441">
        <v>0</v>
      </c>
      <c r="CA136" s="441">
        <v>0</v>
      </c>
      <c r="CB136" s="441">
        <v>0</v>
      </c>
      <c r="CC136" s="441">
        <v>0</v>
      </c>
      <c r="CD136" s="441">
        <v>0</v>
      </c>
      <c r="CE136" s="441">
        <v>0</v>
      </c>
      <c r="CF136" s="441">
        <v>0</v>
      </c>
      <c r="CG136" s="441">
        <v>0</v>
      </c>
      <c r="CH136" s="441">
        <v>0</v>
      </c>
      <c r="CI136" s="441">
        <v>0</v>
      </c>
      <c r="CJ136" s="441">
        <v>0</v>
      </c>
      <c r="CK136" s="441">
        <v>0</v>
      </c>
      <c r="CL136" s="441">
        <v>0</v>
      </c>
      <c r="CM136" s="441">
        <v>0</v>
      </c>
      <c r="CN136" s="441">
        <v>1</v>
      </c>
      <c r="CO136" s="441">
        <v>0</v>
      </c>
      <c r="CP136" s="441">
        <v>0</v>
      </c>
      <c r="CQ136" s="441">
        <v>0</v>
      </c>
      <c r="CR136" s="441">
        <v>0</v>
      </c>
      <c r="CS136" s="441">
        <v>0</v>
      </c>
      <c r="CT136" s="441">
        <v>0</v>
      </c>
      <c r="CU136" s="441">
        <v>0</v>
      </c>
      <c r="CV136" s="441">
        <v>0</v>
      </c>
      <c r="CW136" s="441">
        <v>0</v>
      </c>
      <c r="CX136" s="441">
        <v>0</v>
      </c>
      <c r="CY136" s="441">
        <v>0</v>
      </c>
      <c r="CZ136" s="441">
        <v>0</v>
      </c>
      <c r="DA136" s="443">
        <v>1</v>
      </c>
    </row>
    <row r="137" spans="2:105" ht="20.100000000000001" customHeight="1" x14ac:dyDescent="0.4">
      <c r="B137" s="11">
        <v>90</v>
      </c>
      <c r="C137" s="8" t="s">
        <v>32</v>
      </c>
      <c r="D137" s="441">
        <v>4.0141299999999999E-4</v>
      </c>
      <c r="E137" s="441">
        <v>3.3692500000000002E-4</v>
      </c>
      <c r="F137" s="441">
        <v>8.9058099999999999E-4</v>
      </c>
      <c r="G137" s="441">
        <v>1.247586E-3</v>
      </c>
      <c r="H137" s="441">
        <v>3.1037399999999998E-4</v>
      </c>
      <c r="I137" s="441">
        <v>7.9205160000000007E-3</v>
      </c>
      <c r="J137" s="441">
        <v>0</v>
      </c>
      <c r="K137" s="441">
        <v>2.8102159999999999E-3</v>
      </c>
      <c r="L137" s="441">
        <v>1.3552989999999999E-3</v>
      </c>
      <c r="M137" s="441">
        <v>1.3185569999999999E-3</v>
      </c>
      <c r="N137" s="441">
        <v>7.9390999999999999E-4</v>
      </c>
      <c r="O137" s="441">
        <v>8.0670000000000004E-4</v>
      </c>
      <c r="P137" s="441">
        <v>1.8669170000000001E-3</v>
      </c>
      <c r="Q137" s="441">
        <v>2.541991E-3</v>
      </c>
      <c r="R137" s="441">
        <v>0</v>
      </c>
      <c r="S137" s="441">
        <v>1.1763100000000001E-3</v>
      </c>
      <c r="T137" s="441">
        <v>1.199215E-3</v>
      </c>
      <c r="U137" s="441">
        <v>2.4204270000000002E-3</v>
      </c>
      <c r="V137" s="441">
        <v>1.2767010000000001E-3</v>
      </c>
      <c r="W137" s="441">
        <v>1.2724699999999999E-3</v>
      </c>
      <c r="X137" s="441">
        <v>9.01193E-4</v>
      </c>
      <c r="Y137" s="441">
        <v>1.5982380000000001E-3</v>
      </c>
      <c r="Z137" s="441">
        <v>2.1417499999999999E-4</v>
      </c>
      <c r="AA137" s="441">
        <v>7.06418E-4</v>
      </c>
      <c r="AB137" s="441">
        <v>1.7823579999999999E-3</v>
      </c>
      <c r="AC137" s="441">
        <v>2.3280800000000001E-4</v>
      </c>
      <c r="AD137" s="441">
        <v>1.325592E-3</v>
      </c>
      <c r="AE137" s="441">
        <v>2.4411060000000002E-3</v>
      </c>
      <c r="AF137" s="441">
        <v>1.0366609999999999E-3</v>
      </c>
      <c r="AG137" s="441">
        <v>7.4954299999999998E-4</v>
      </c>
      <c r="AH137" s="441">
        <v>0</v>
      </c>
      <c r="AI137" s="441">
        <v>7.1953299999999996E-4</v>
      </c>
      <c r="AJ137" s="441">
        <v>9.9221500000000007E-4</v>
      </c>
      <c r="AK137" s="441">
        <v>8.7947199999999996E-4</v>
      </c>
      <c r="AL137" s="441">
        <v>7.6067300000000001E-4</v>
      </c>
      <c r="AM137" s="441">
        <v>7.7783300000000002E-4</v>
      </c>
      <c r="AN137" s="441">
        <v>1.25793E-3</v>
      </c>
      <c r="AO137" s="441">
        <v>2.4158589999999998E-3</v>
      </c>
      <c r="AP137" s="441">
        <v>2.3113389999999999E-3</v>
      </c>
      <c r="AQ137" s="441">
        <v>1.213209E-3</v>
      </c>
      <c r="AR137" s="441">
        <v>1.010373E-3</v>
      </c>
      <c r="AS137" s="441">
        <v>9.1443700000000004E-4</v>
      </c>
      <c r="AT137" s="441">
        <v>8.7971999999999996E-4</v>
      </c>
      <c r="AU137" s="441">
        <v>2.14071E-4</v>
      </c>
      <c r="AV137" s="441">
        <v>8.9853700000000003E-4</v>
      </c>
      <c r="AW137" s="441">
        <v>1.436627E-3</v>
      </c>
      <c r="AX137" s="441">
        <v>6.1916800000000002E-4</v>
      </c>
      <c r="AY137" s="441">
        <v>6.6372800000000004E-4</v>
      </c>
      <c r="AZ137" s="441">
        <v>3.6414200000000002E-4</v>
      </c>
      <c r="BA137" s="441">
        <v>2.8881000000000002E-4</v>
      </c>
      <c r="BB137" s="441">
        <v>7.7201799999999997E-4</v>
      </c>
      <c r="BC137" s="441">
        <v>6.4336999999999999E-4</v>
      </c>
      <c r="BD137" s="441">
        <v>1.3095089999999999E-3</v>
      </c>
      <c r="BE137" s="441">
        <v>2.4297500000000001E-3</v>
      </c>
      <c r="BF137" s="441">
        <v>1.1258489999999999E-3</v>
      </c>
      <c r="BG137" s="441">
        <v>2.5586110000000001E-3</v>
      </c>
      <c r="BH137" s="441">
        <v>1.714929E-3</v>
      </c>
      <c r="BI137" s="441">
        <v>1.710229E-3</v>
      </c>
      <c r="BJ137" s="441">
        <v>1.2989010000000001E-3</v>
      </c>
      <c r="BK137" s="441">
        <v>3.9963389999999998E-3</v>
      </c>
      <c r="BL137" s="441">
        <v>1.1306297E-2</v>
      </c>
      <c r="BM137" s="441">
        <v>2.473149E-3</v>
      </c>
      <c r="BN137" s="441">
        <v>7.5559800000000001E-4</v>
      </c>
      <c r="BO137" s="441">
        <v>1.3212320000000001E-3</v>
      </c>
      <c r="BP137" s="441">
        <v>3.3561950000000002E-3</v>
      </c>
      <c r="BQ137" s="441">
        <v>1.3750819999999999E-3</v>
      </c>
      <c r="BR137" s="441">
        <v>1.393168E-3</v>
      </c>
      <c r="BS137" s="441">
        <v>2.2672799999999999E-4</v>
      </c>
      <c r="BT137" s="441">
        <v>1.436321E-3</v>
      </c>
      <c r="BU137" s="441">
        <v>1.821198E-3</v>
      </c>
      <c r="BV137" s="441">
        <v>1.2292900000000001E-3</v>
      </c>
      <c r="BW137" s="441">
        <v>1.714803E-3</v>
      </c>
      <c r="BX137" s="441">
        <v>9.17278E-4</v>
      </c>
      <c r="BY137" s="441">
        <v>1.115308E-3</v>
      </c>
      <c r="BZ137" s="441">
        <v>4.896821E-3</v>
      </c>
      <c r="CA137" s="441">
        <v>2.580723E-3</v>
      </c>
      <c r="CB137" s="441">
        <v>2.4988000000000001E-4</v>
      </c>
      <c r="CC137" s="441">
        <v>1.769159E-3</v>
      </c>
      <c r="CD137" s="441">
        <v>4.0946070000000001E-3</v>
      </c>
      <c r="CE137" s="441">
        <v>1.5842440000000001E-3</v>
      </c>
      <c r="CF137" s="441">
        <v>2.5463600000000001E-3</v>
      </c>
      <c r="CG137" s="441">
        <v>3.1067640000000001E-3</v>
      </c>
      <c r="CH137" s="441">
        <v>4.75007E-4</v>
      </c>
      <c r="CI137" s="441">
        <v>6.4792500000000004E-4</v>
      </c>
      <c r="CJ137" s="441">
        <v>4.3602210000000001E-3</v>
      </c>
      <c r="CK137" s="441">
        <v>1.589479E-3</v>
      </c>
      <c r="CL137" s="441">
        <v>1.507158E-3</v>
      </c>
      <c r="CM137" s="441">
        <v>5.0377600000000005E-4</v>
      </c>
      <c r="CN137" s="441">
        <v>7.08057E-4</v>
      </c>
      <c r="CO137" s="441">
        <v>1.000504939</v>
      </c>
      <c r="CP137" s="441">
        <v>2.622419E-3</v>
      </c>
      <c r="CQ137" s="441">
        <v>3.9704720000000001E-3</v>
      </c>
      <c r="CR137" s="441">
        <v>1.9495070000000001E-3</v>
      </c>
      <c r="CS137" s="441">
        <v>2.4869509999999998E-3</v>
      </c>
      <c r="CT137" s="441">
        <v>2.1641949999999998E-3</v>
      </c>
      <c r="CU137" s="441">
        <v>2.004067E-3</v>
      </c>
      <c r="CV137" s="441">
        <v>1.947575E-3</v>
      </c>
      <c r="CW137" s="441">
        <v>8.2321619999999995E-3</v>
      </c>
      <c r="CX137" s="441">
        <v>2.6282639999999999E-3</v>
      </c>
      <c r="CY137" s="441">
        <v>2.6059299999999999E-4</v>
      </c>
      <c r="CZ137" s="441">
        <v>5.1914250000000004E-3</v>
      </c>
      <c r="DA137" s="443">
        <v>1.172135776</v>
      </c>
    </row>
    <row r="138" spans="2:105" ht="20.100000000000001" customHeight="1" x14ac:dyDescent="0.4">
      <c r="B138" s="11">
        <v>91</v>
      </c>
      <c r="C138" s="8" t="s">
        <v>919</v>
      </c>
      <c r="D138" s="441">
        <v>1.0789675E-2</v>
      </c>
      <c r="E138" s="441">
        <v>9.8056610000000002E-3</v>
      </c>
      <c r="F138" s="441">
        <v>8.839698E-3</v>
      </c>
      <c r="G138" s="441">
        <v>1.0156900999999999E-2</v>
      </c>
      <c r="H138" s="441">
        <v>7.5725710000000002E-3</v>
      </c>
      <c r="I138" s="441">
        <v>5.0585329999999996E-3</v>
      </c>
      <c r="J138" s="441">
        <v>0</v>
      </c>
      <c r="K138" s="441">
        <v>3.8008607999999999E-2</v>
      </c>
      <c r="L138" s="441">
        <v>6.4165569999999998E-3</v>
      </c>
      <c r="M138" s="441">
        <v>5.1373340000000003E-3</v>
      </c>
      <c r="N138" s="441">
        <v>6.7358849999999996E-3</v>
      </c>
      <c r="O138" s="441">
        <v>6.0792370000000004E-3</v>
      </c>
      <c r="P138" s="441">
        <v>5.6289720000000003E-3</v>
      </c>
      <c r="Q138" s="441">
        <v>4.0636960000000003E-3</v>
      </c>
      <c r="R138" s="441">
        <v>0</v>
      </c>
      <c r="S138" s="441">
        <v>5.0086280000000002E-3</v>
      </c>
      <c r="T138" s="441">
        <v>8.6167410000000007E-3</v>
      </c>
      <c r="U138" s="441">
        <v>8.2297159999999998E-3</v>
      </c>
      <c r="V138" s="441">
        <v>3.917149E-3</v>
      </c>
      <c r="W138" s="441">
        <v>4.1416359999999998E-3</v>
      </c>
      <c r="X138" s="441">
        <v>1.087978E-2</v>
      </c>
      <c r="Y138" s="441">
        <v>3.596761E-3</v>
      </c>
      <c r="Z138" s="441">
        <v>1.092375E-3</v>
      </c>
      <c r="AA138" s="441">
        <v>5.1748519999999998E-3</v>
      </c>
      <c r="AB138" s="441">
        <v>5.3658719999999998E-3</v>
      </c>
      <c r="AC138" s="441">
        <v>4.7133449999999999E-3</v>
      </c>
      <c r="AD138" s="441">
        <v>6.3995850000000002E-3</v>
      </c>
      <c r="AE138" s="441">
        <v>1.2355051000000001E-2</v>
      </c>
      <c r="AF138" s="441">
        <v>5.4153359999999998E-3</v>
      </c>
      <c r="AG138" s="441">
        <v>9.4231780000000008E-3</v>
      </c>
      <c r="AH138" s="441">
        <v>0</v>
      </c>
      <c r="AI138" s="441">
        <v>1.82997E-3</v>
      </c>
      <c r="AJ138" s="441">
        <v>6.6162979999999996E-3</v>
      </c>
      <c r="AK138" s="441">
        <v>4.2058210000000002E-3</v>
      </c>
      <c r="AL138" s="441">
        <v>6.3492000000000002E-3</v>
      </c>
      <c r="AM138" s="441">
        <v>4.5901179999999998E-3</v>
      </c>
      <c r="AN138" s="441">
        <v>6.855603E-3</v>
      </c>
      <c r="AO138" s="441">
        <v>5.9124110000000002E-3</v>
      </c>
      <c r="AP138" s="441">
        <v>8.500222E-3</v>
      </c>
      <c r="AQ138" s="441">
        <v>4.6263329999999998E-3</v>
      </c>
      <c r="AR138" s="441">
        <v>1.1989964000000001E-2</v>
      </c>
      <c r="AS138" s="441">
        <v>6.6571979999999996E-3</v>
      </c>
      <c r="AT138" s="441">
        <v>1.3147439E-2</v>
      </c>
      <c r="AU138" s="441">
        <v>5.9853959999999996E-3</v>
      </c>
      <c r="AV138" s="441">
        <v>5.3653870000000001E-3</v>
      </c>
      <c r="AW138" s="441">
        <v>5.2331740000000002E-3</v>
      </c>
      <c r="AX138" s="441">
        <v>3.3311019999999998E-3</v>
      </c>
      <c r="AY138" s="441">
        <v>2.8369509999999999E-3</v>
      </c>
      <c r="AZ138" s="441">
        <v>3.7976680000000001E-3</v>
      </c>
      <c r="BA138" s="441">
        <v>4.2794540000000002E-3</v>
      </c>
      <c r="BB138" s="441">
        <v>1.0554667E-2</v>
      </c>
      <c r="BC138" s="441">
        <v>5.6214999999999998E-3</v>
      </c>
      <c r="BD138" s="441">
        <v>1.1049738E-2</v>
      </c>
      <c r="BE138" s="441">
        <v>5.2305894999999998E-2</v>
      </c>
      <c r="BF138" s="441">
        <v>2.0949887E-2</v>
      </c>
      <c r="BG138" s="441">
        <v>1.3886588E-2</v>
      </c>
      <c r="BH138" s="441">
        <v>4.6167659E-2</v>
      </c>
      <c r="BI138" s="441">
        <v>5.7077236000000003E-2</v>
      </c>
      <c r="BJ138" s="441">
        <v>5.8967969999999996E-3</v>
      </c>
      <c r="BK138" s="441">
        <v>8.8551770000000005E-3</v>
      </c>
      <c r="BL138" s="441">
        <v>5.9174939999999997E-3</v>
      </c>
      <c r="BM138" s="441">
        <v>1.0093968E-2</v>
      </c>
      <c r="BN138" s="441">
        <v>1.3609337000000001E-2</v>
      </c>
      <c r="BO138" s="441">
        <v>1.5237509E-2</v>
      </c>
      <c r="BP138" s="441">
        <v>1.1296720999999999E-2</v>
      </c>
      <c r="BQ138" s="441">
        <v>4.1511600000000001E-3</v>
      </c>
      <c r="BR138" s="441">
        <v>3.7840700000000001E-3</v>
      </c>
      <c r="BS138" s="441">
        <v>9.0369799999999998E-4</v>
      </c>
      <c r="BT138" s="441">
        <v>4.2904620000000001E-3</v>
      </c>
      <c r="BU138" s="441">
        <v>1.0983606E-2</v>
      </c>
      <c r="BV138" s="441">
        <v>0.12505865999999999</v>
      </c>
      <c r="BW138" s="441">
        <v>5.3089080000000002E-3</v>
      </c>
      <c r="BX138" s="441">
        <v>8.8110894999999995E-2</v>
      </c>
      <c r="BY138" s="441">
        <v>1.4475864999999999E-2</v>
      </c>
      <c r="BZ138" s="441">
        <v>8.1900250000000001E-3</v>
      </c>
      <c r="CA138" s="441">
        <v>1.0617540999999999E-2</v>
      </c>
      <c r="CB138" s="441">
        <v>2.6390570000000002E-3</v>
      </c>
      <c r="CC138" s="441">
        <v>1.6343116000000001E-2</v>
      </c>
      <c r="CD138" s="441">
        <v>1.9489342999999999E-2</v>
      </c>
      <c r="CE138" s="441">
        <v>1.4091568E-2</v>
      </c>
      <c r="CF138" s="441">
        <v>5.6371582000000003E-2</v>
      </c>
      <c r="CG138" s="441">
        <v>1.2944173999999999E-2</v>
      </c>
      <c r="CH138" s="441">
        <v>1.6937876000000001E-2</v>
      </c>
      <c r="CI138" s="441">
        <v>4.0829480000000003E-3</v>
      </c>
      <c r="CJ138" s="441">
        <v>7.2043080000000004E-3</v>
      </c>
      <c r="CK138" s="441">
        <v>7.7253290000000004E-3</v>
      </c>
      <c r="CL138" s="441">
        <v>1.5621519E-2</v>
      </c>
      <c r="CM138" s="441">
        <v>1.2264265999999999E-2</v>
      </c>
      <c r="CN138" s="441">
        <v>2.0010171E-2</v>
      </c>
      <c r="CO138" s="441">
        <v>1.0355717E-2</v>
      </c>
      <c r="CP138" s="441">
        <v>1.006457135</v>
      </c>
      <c r="CQ138" s="441">
        <v>1.1964561E-2</v>
      </c>
      <c r="CR138" s="441">
        <v>9.783702E-3</v>
      </c>
      <c r="CS138" s="441">
        <v>1.1841045999999999E-2</v>
      </c>
      <c r="CT138" s="441">
        <v>1.4042178000000001E-2</v>
      </c>
      <c r="CU138" s="441">
        <v>4.1077969999999998E-3</v>
      </c>
      <c r="CV138" s="441">
        <v>6.4120319999999998E-3</v>
      </c>
      <c r="CW138" s="441">
        <v>9.6309310000000006E-3</v>
      </c>
      <c r="CX138" s="441">
        <v>8.2448209999999994E-3</v>
      </c>
      <c r="CY138" s="441">
        <v>2.177427E-3</v>
      </c>
      <c r="CZ138" s="441">
        <v>1.2429394E-2</v>
      </c>
      <c r="DA138" s="443">
        <v>2.208300103</v>
      </c>
    </row>
    <row r="139" spans="2:105" ht="20.100000000000001" customHeight="1" x14ac:dyDescent="0.4">
      <c r="B139" s="11">
        <v>92</v>
      </c>
      <c r="C139" s="8" t="s">
        <v>400</v>
      </c>
      <c r="D139" s="441">
        <v>1.1772449999999999E-3</v>
      </c>
      <c r="E139" s="441">
        <v>1.2681369999999999E-3</v>
      </c>
      <c r="F139" s="441">
        <v>1.0858160000000001E-3</v>
      </c>
      <c r="G139" s="441">
        <v>3.165017E-3</v>
      </c>
      <c r="H139" s="441">
        <v>1.727335E-3</v>
      </c>
      <c r="I139" s="441">
        <v>1.4571650000000001E-3</v>
      </c>
      <c r="J139" s="441">
        <v>0</v>
      </c>
      <c r="K139" s="441">
        <v>3.8413610000000002E-3</v>
      </c>
      <c r="L139" s="441">
        <v>5.6488049999999998E-3</v>
      </c>
      <c r="M139" s="441">
        <v>2.0941919999999999E-3</v>
      </c>
      <c r="N139" s="441">
        <v>1.1980440000000001E-3</v>
      </c>
      <c r="O139" s="441">
        <v>7.6373580000000003E-3</v>
      </c>
      <c r="P139" s="441">
        <v>2.1849687999999999E-2</v>
      </c>
      <c r="Q139" s="441">
        <v>1.2270549999999999E-3</v>
      </c>
      <c r="R139" s="441">
        <v>0</v>
      </c>
      <c r="S139" s="441">
        <v>5.4095580000000001E-3</v>
      </c>
      <c r="T139" s="441">
        <v>1.5160639999999999E-3</v>
      </c>
      <c r="U139" s="441">
        <v>5.1032630000000002E-3</v>
      </c>
      <c r="V139" s="441">
        <v>1.8190369999999999E-3</v>
      </c>
      <c r="W139" s="441">
        <v>2.649406E-3</v>
      </c>
      <c r="X139" s="441">
        <v>1.7111870000000001E-3</v>
      </c>
      <c r="Y139" s="441">
        <v>9.2976110000000008E-3</v>
      </c>
      <c r="Z139" s="441">
        <v>2.7258300000000002E-4</v>
      </c>
      <c r="AA139" s="441">
        <v>3.8984710000000001E-3</v>
      </c>
      <c r="AB139" s="441">
        <v>5.9029019999999998E-3</v>
      </c>
      <c r="AC139" s="441">
        <v>2.1958329999999999E-3</v>
      </c>
      <c r="AD139" s="441">
        <v>2.9851700000000001E-3</v>
      </c>
      <c r="AE139" s="441">
        <v>1.597254E-3</v>
      </c>
      <c r="AF139" s="441">
        <v>5.4481829999999997E-3</v>
      </c>
      <c r="AG139" s="441">
        <v>2.3113729999999998E-3</v>
      </c>
      <c r="AH139" s="441">
        <v>0</v>
      </c>
      <c r="AI139" s="441">
        <v>5.3237100000000002E-4</v>
      </c>
      <c r="AJ139" s="441">
        <v>1.3264139999999999E-3</v>
      </c>
      <c r="AK139" s="441">
        <v>6.3844599999999998E-4</v>
      </c>
      <c r="AL139" s="441">
        <v>1.5019510000000001E-3</v>
      </c>
      <c r="AM139" s="441">
        <v>1.6270639999999999E-3</v>
      </c>
      <c r="AN139" s="441">
        <v>1.6712789999999999E-3</v>
      </c>
      <c r="AO139" s="441">
        <v>3.4209800000000001E-3</v>
      </c>
      <c r="AP139" s="441">
        <v>2.3597620000000001E-3</v>
      </c>
      <c r="AQ139" s="441">
        <v>3.2263769999999999E-3</v>
      </c>
      <c r="AR139" s="441">
        <v>5.3570689999999999E-3</v>
      </c>
      <c r="AS139" s="441">
        <v>2.443261E-3</v>
      </c>
      <c r="AT139" s="441">
        <v>3.578047E-3</v>
      </c>
      <c r="AU139" s="441">
        <v>8.4334049999999997E-3</v>
      </c>
      <c r="AV139" s="441">
        <v>3.9821780000000003E-3</v>
      </c>
      <c r="AW139" s="441">
        <v>1.7583640000000001E-3</v>
      </c>
      <c r="AX139" s="441">
        <v>4.7504119999999999E-3</v>
      </c>
      <c r="AY139" s="441">
        <v>4.3021129999999998E-3</v>
      </c>
      <c r="AZ139" s="441">
        <v>5.2772390000000004E-3</v>
      </c>
      <c r="BA139" s="441">
        <v>3.2863229999999998E-3</v>
      </c>
      <c r="BB139" s="441">
        <v>1.728865E-3</v>
      </c>
      <c r="BC139" s="441">
        <v>1.7170589999999999E-3</v>
      </c>
      <c r="BD139" s="441">
        <v>4.8842690000000001E-3</v>
      </c>
      <c r="BE139" s="441">
        <v>1.7598970000000001E-3</v>
      </c>
      <c r="BF139" s="441">
        <v>3.3176310000000001E-3</v>
      </c>
      <c r="BG139" s="441">
        <v>1.5324309999999999E-3</v>
      </c>
      <c r="BH139" s="441">
        <v>2.7558190000000001E-3</v>
      </c>
      <c r="BI139" s="441">
        <v>2.0851630000000001E-3</v>
      </c>
      <c r="BJ139" s="441">
        <v>2.7078409999999999E-3</v>
      </c>
      <c r="BK139" s="441">
        <v>6.9557799999999999E-3</v>
      </c>
      <c r="BL139" s="441">
        <v>7.00295E-3</v>
      </c>
      <c r="BM139" s="441">
        <v>2.282928E-3</v>
      </c>
      <c r="BN139" s="441">
        <v>4.66819E-3</v>
      </c>
      <c r="BO139" s="441">
        <v>1.2598926E-2</v>
      </c>
      <c r="BP139" s="441">
        <v>2.2129474999999999E-2</v>
      </c>
      <c r="BQ139" s="441">
        <v>1.1309768E-2</v>
      </c>
      <c r="BR139" s="441">
        <v>1.0992020999999999E-2</v>
      </c>
      <c r="BS139" s="441">
        <v>1.3445690000000001E-3</v>
      </c>
      <c r="BT139" s="441">
        <v>4.7074129999999997E-3</v>
      </c>
      <c r="BU139" s="441">
        <v>3.3747349999999998E-3</v>
      </c>
      <c r="BV139" s="441">
        <v>3.551032E-3</v>
      </c>
      <c r="BW139" s="441">
        <v>3.6700790000000001E-3</v>
      </c>
      <c r="BX139" s="441">
        <v>9.9166480000000001E-3</v>
      </c>
      <c r="BY139" s="441">
        <v>4.9724699999999997E-3</v>
      </c>
      <c r="BZ139" s="441">
        <v>3.034185E-3</v>
      </c>
      <c r="CA139" s="441">
        <v>1.0453338E-2</v>
      </c>
      <c r="CB139" s="441">
        <v>1.3900189999999999E-3</v>
      </c>
      <c r="CC139" s="441">
        <v>1.8129679999999999E-2</v>
      </c>
      <c r="CD139" s="441">
        <v>2.1442226000000002E-2</v>
      </c>
      <c r="CE139" s="441">
        <v>1.3895631E-2</v>
      </c>
      <c r="CF139" s="441">
        <v>2.7433985000000001E-2</v>
      </c>
      <c r="CG139" s="441">
        <v>2.6020128E-2</v>
      </c>
      <c r="CH139" s="441">
        <v>2.5423809999999998E-3</v>
      </c>
      <c r="CI139" s="441">
        <v>2.972059E-3</v>
      </c>
      <c r="CJ139" s="441">
        <v>3.66899E-3</v>
      </c>
      <c r="CK139" s="441">
        <v>2.2718650000000001E-3</v>
      </c>
      <c r="CL139" s="441">
        <v>8.8007650000000003E-3</v>
      </c>
      <c r="CM139" s="441">
        <v>2.4839200000000001E-3</v>
      </c>
      <c r="CN139" s="441">
        <v>2.0248100000000002E-3</v>
      </c>
      <c r="CO139" s="441">
        <v>5.6707179999999999E-3</v>
      </c>
      <c r="CP139" s="441">
        <v>7.0137979999999999E-3</v>
      </c>
      <c r="CQ139" s="441">
        <v>1.0112233660000001</v>
      </c>
      <c r="CR139" s="441">
        <v>2.6808919999999998E-3</v>
      </c>
      <c r="CS139" s="441">
        <v>1.1388508E-2</v>
      </c>
      <c r="CT139" s="441">
        <v>4.185388E-3</v>
      </c>
      <c r="CU139" s="441">
        <v>8.8305160000000001E-3</v>
      </c>
      <c r="CV139" s="441">
        <v>9.9925759999999995E-3</v>
      </c>
      <c r="CW139" s="441">
        <v>9.1980840000000005E-3</v>
      </c>
      <c r="CX139" s="441">
        <v>7.150778E-3</v>
      </c>
      <c r="CY139" s="441">
        <v>1.116211E-3</v>
      </c>
      <c r="CZ139" s="441">
        <v>6.0519340000000001E-3</v>
      </c>
      <c r="DA139" s="443">
        <v>1.5280008839999999</v>
      </c>
    </row>
    <row r="140" spans="2:105" ht="20.100000000000001" customHeight="1" x14ac:dyDescent="0.4">
      <c r="B140" s="11">
        <v>93</v>
      </c>
      <c r="C140" s="8" t="s">
        <v>920</v>
      </c>
      <c r="D140" s="441">
        <v>4.7110213999999997E-2</v>
      </c>
      <c r="E140" s="441">
        <v>2.9342923999999999E-2</v>
      </c>
      <c r="F140" s="441">
        <v>1.4256095999999999E-2</v>
      </c>
      <c r="G140" s="441">
        <v>2.5929623999999998E-2</v>
      </c>
      <c r="H140" s="441">
        <v>3.0450755999999999E-2</v>
      </c>
      <c r="I140" s="441">
        <v>8.6846779999999995E-3</v>
      </c>
      <c r="J140" s="441">
        <v>0</v>
      </c>
      <c r="K140" s="441">
        <v>6.5066686999999998E-2</v>
      </c>
      <c r="L140" s="441">
        <v>9.7358989999999992E-3</v>
      </c>
      <c r="M140" s="441">
        <v>8.7128550000000003E-3</v>
      </c>
      <c r="N140" s="441">
        <v>2.4722898E-2</v>
      </c>
      <c r="O140" s="441">
        <v>1.0498911999999999E-2</v>
      </c>
      <c r="P140" s="441">
        <v>8.0842380000000005E-3</v>
      </c>
      <c r="Q140" s="441">
        <v>8.5434759999999995E-3</v>
      </c>
      <c r="R140" s="441">
        <v>0</v>
      </c>
      <c r="S140" s="441">
        <v>8.2527720000000002E-3</v>
      </c>
      <c r="T140" s="441">
        <v>1.6752362999999999E-2</v>
      </c>
      <c r="U140" s="441">
        <v>5.5992630000000002E-3</v>
      </c>
      <c r="V140" s="441">
        <v>1.0218626E-2</v>
      </c>
      <c r="W140" s="441">
        <v>5.1720680000000002E-3</v>
      </c>
      <c r="X140" s="441">
        <v>7.8264440000000001E-3</v>
      </c>
      <c r="Y140" s="441">
        <v>8.4535789999999993E-3</v>
      </c>
      <c r="Z140" s="441">
        <v>2.7646839999999999E-3</v>
      </c>
      <c r="AA140" s="441">
        <v>9.7931790000000008E-3</v>
      </c>
      <c r="AB140" s="441">
        <v>1.4993806E-2</v>
      </c>
      <c r="AC140" s="441">
        <v>7.0261289999999999E-3</v>
      </c>
      <c r="AD140" s="441">
        <v>1.4232893E-2</v>
      </c>
      <c r="AE140" s="441">
        <v>2.6900533000000001E-2</v>
      </c>
      <c r="AF140" s="441">
        <v>1.4983847E-2</v>
      </c>
      <c r="AG140" s="441">
        <v>1.9481152000000002E-2</v>
      </c>
      <c r="AH140" s="441">
        <v>0</v>
      </c>
      <c r="AI140" s="441">
        <v>6.5835670000000002E-3</v>
      </c>
      <c r="AJ140" s="441">
        <v>1.3428704E-2</v>
      </c>
      <c r="AK140" s="441">
        <v>3.8571899999999999E-3</v>
      </c>
      <c r="AL140" s="441">
        <v>1.0928329000000001E-2</v>
      </c>
      <c r="AM140" s="441">
        <v>1.0532712E-2</v>
      </c>
      <c r="AN140" s="441">
        <v>1.02183E-2</v>
      </c>
      <c r="AO140" s="441">
        <v>8.9198330000000003E-3</v>
      </c>
      <c r="AP140" s="441">
        <v>1.0100371E-2</v>
      </c>
      <c r="AQ140" s="441">
        <v>6.3294750000000002E-3</v>
      </c>
      <c r="AR140" s="441">
        <v>1.2088755E-2</v>
      </c>
      <c r="AS140" s="441">
        <v>1.1506377999999999E-2</v>
      </c>
      <c r="AT140" s="441">
        <v>8.7944660000000008E-3</v>
      </c>
      <c r="AU140" s="441">
        <v>7.7572800000000001E-3</v>
      </c>
      <c r="AV140" s="441">
        <v>9.3791380000000004E-3</v>
      </c>
      <c r="AW140" s="441">
        <v>5.8664820000000001E-3</v>
      </c>
      <c r="AX140" s="441">
        <v>5.2928250000000001E-3</v>
      </c>
      <c r="AY140" s="441">
        <v>6.6298720000000002E-3</v>
      </c>
      <c r="AZ140" s="441">
        <v>4.2421289999999999E-3</v>
      </c>
      <c r="BA140" s="441">
        <v>6.3565699999999998E-3</v>
      </c>
      <c r="BB140" s="441">
        <v>4.6523600000000003E-3</v>
      </c>
      <c r="BC140" s="441">
        <v>1.7722370000000001E-3</v>
      </c>
      <c r="BD140" s="441">
        <v>1.1942255000000001E-2</v>
      </c>
      <c r="BE140" s="441">
        <v>1.9745685999999998E-2</v>
      </c>
      <c r="BF140" s="441">
        <v>1.1150569000000001E-2</v>
      </c>
      <c r="BG140" s="441">
        <v>1.6544448E-2</v>
      </c>
      <c r="BH140" s="441">
        <v>2.3111280000000001E-2</v>
      </c>
      <c r="BI140" s="441">
        <v>1.8914996E-2</v>
      </c>
      <c r="BJ140" s="441">
        <v>2.9330670999999999E-2</v>
      </c>
      <c r="BK140" s="441">
        <v>5.6369990000000002E-3</v>
      </c>
      <c r="BL140" s="441">
        <v>2.9691418000000001E-2</v>
      </c>
      <c r="BM140" s="441">
        <v>2.7589546999999999E-2</v>
      </c>
      <c r="BN140" s="441">
        <v>1.0684157999999999E-2</v>
      </c>
      <c r="BO140" s="441">
        <v>1.0613676000000001E-2</v>
      </c>
      <c r="BP140" s="441">
        <v>7.5012359999999997E-3</v>
      </c>
      <c r="BQ140" s="441">
        <v>5.2890649999999999E-3</v>
      </c>
      <c r="BR140" s="441">
        <v>3.8449529999999999E-3</v>
      </c>
      <c r="BS140" s="441">
        <v>7.9054400000000001E-4</v>
      </c>
      <c r="BT140" s="441">
        <v>5.5701370000000002E-3</v>
      </c>
      <c r="BU140" s="441">
        <v>3.6705687000000001E-2</v>
      </c>
      <c r="BV140" s="441">
        <v>0.21762868499999999</v>
      </c>
      <c r="BW140" s="441">
        <v>4.4349919999999996E-3</v>
      </c>
      <c r="BX140" s="441">
        <v>2.0977632E-2</v>
      </c>
      <c r="BY140" s="441">
        <v>1.6957056000000002E-2</v>
      </c>
      <c r="BZ140" s="441">
        <v>1.1517091E-2</v>
      </c>
      <c r="CA140" s="441">
        <v>1.235784E-2</v>
      </c>
      <c r="CB140" s="441">
        <v>4.6518180000000003E-3</v>
      </c>
      <c r="CC140" s="441">
        <v>9.9609339999999994E-3</v>
      </c>
      <c r="CD140" s="441">
        <v>1.5064456E-2</v>
      </c>
      <c r="CE140" s="441">
        <v>2.171559E-2</v>
      </c>
      <c r="CF140" s="441">
        <v>1.6740909000000002E-2</v>
      </c>
      <c r="CG140" s="441">
        <v>9.9907620000000003E-3</v>
      </c>
      <c r="CH140" s="441">
        <v>1.7644902000000001E-2</v>
      </c>
      <c r="CI140" s="441">
        <v>5.9052619999999997E-3</v>
      </c>
      <c r="CJ140" s="441">
        <v>1.7633477000000002E-2</v>
      </c>
      <c r="CK140" s="441">
        <v>5.1100980000000004E-3</v>
      </c>
      <c r="CL140" s="441">
        <v>1.6567452999999999E-2</v>
      </c>
      <c r="CM140" s="441">
        <v>9.4208599999999997E-3</v>
      </c>
      <c r="CN140" s="441">
        <v>6.8231990000000003E-3</v>
      </c>
      <c r="CO140" s="441">
        <v>1.3632833E-2</v>
      </c>
      <c r="CP140" s="441">
        <v>0.114665372</v>
      </c>
      <c r="CQ140" s="441">
        <v>1.0915239E-2</v>
      </c>
      <c r="CR140" s="441">
        <v>1.010092371</v>
      </c>
      <c r="CS140" s="441">
        <v>7.9626379999999993E-3</v>
      </c>
      <c r="CT140" s="441">
        <v>1.3146708E-2</v>
      </c>
      <c r="CU140" s="441">
        <v>8.1960490000000004E-3</v>
      </c>
      <c r="CV140" s="441">
        <v>1.2433609E-2</v>
      </c>
      <c r="CW140" s="441">
        <v>1.376436E-2</v>
      </c>
      <c r="CX140" s="441">
        <v>9.4877060000000003E-3</v>
      </c>
      <c r="CY140" s="441">
        <v>2.663885E-3</v>
      </c>
      <c r="CZ140" s="441">
        <v>1.3357984E-2</v>
      </c>
      <c r="DA140" s="443">
        <v>2.5749066620000001</v>
      </c>
    </row>
    <row r="141" spans="2:105" ht="20.100000000000001" customHeight="1" x14ac:dyDescent="0.4">
      <c r="B141" s="11">
        <v>94</v>
      </c>
      <c r="C141" s="8" t="s">
        <v>408</v>
      </c>
      <c r="D141" s="441">
        <v>9.8846330000000003E-3</v>
      </c>
      <c r="E141" s="441">
        <v>9.3557359999999999E-3</v>
      </c>
      <c r="F141" s="441">
        <v>1.1353934E-2</v>
      </c>
      <c r="G141" s="441">
        <v>2.4671722E-2</v>
      </c>
      <c r="H141" s="441">
        <v>5.6028529999999997E-3</v>
      </c>
      <c r="I141" s="441">
        <v>1.4386596E-2</v>
      </c>
      <c r="J141" s="441">
        <v>0</v>
      </c>
      <c r="K141" s="441">
        <v>3.1119793999999999E-2</v>
      </c>
      <c r="L141" s="441">
        <v>2.207721E-2</v>
      </c>
      <c r="M141" s="441">
        <v>1.8800964999999999E-2</v>
      </c>
      <c r="N141" s="441">
        <v>9.3970249999999998E-3</v>
      </c>
      <c r="O141" s="441">
        <v>2.8931289999999998E-2</v>
      </c>
      <c r="P141" s="441">
        <v>1.6441873999999999E-2</v>
      </c>
      <c r="Q141" s="441">
        <v>1.5062292E-2</v>
      </c>
      <c r="R141" s="441">
        <v>0</v>
      </c>
      <c r="S141" s="441">
        <v>4.0788268000000003E-2</v>
      </c>
      <c r="T141" s="441">
        <v>1.3169118E-2</v>
      </c>
      <c r="U141" s="441">
        <v>2.8458026000000001E-2</v>
      </c>
      <c r="V141" s="441">
        <v>1.3786652E-2</v>
      </c>
      <c r="W141" s="441">
        <v>1.6801144E-2</v>
      </c>
      <c r="X141" s="441">
        <v>3.4136939999999998E-2</v>
      </c>
      <c r="Y141" s="441">
        <v>1.7345996999999998E-2</v>
      </c>
      <c r="Z141" s="441">
        <v>3.252469E-3</v>
      </c>
      <c r="AA141" s="441">
        <v>2.6111353E-2</v>
      </c>
      <c r="AB141" s="441">
        <v>1.9532575E-2</v>
      </c>
      <c r="AC141" s="441">
        <v>2.8511933E-2</v>
      </c>
      <c r="AD141" s="441">
        <v>5.6197102999999998E-2</v>
      </c>
      <c r="AE141" s="441">
        <v>4.9625918999999998E-2</v>
      </c>
      <c r="AF141" s="441">
        <v>2.1608092999999998E-2</v>
      </c>
      <c r="AG141" s="441">
        <v>4.2746261000000001E-2</v>
      </c>
      <c r="AH141" s="441">
        <v>0</v>
      </c>
      <c r="AI141" s="441">
        <v>4.0635070000000001E-3</v>
      </c>
      <c r="AJ141" s="441">
        <v>1.8907230000000001E-2</v>
      </c>
      <c r="AK141" s="441">
        <v>9.5135949999999997E-3</v>
      </c>
      <c r="AL141" s="441">
        <v>1.5604035E-2</v>
      </c>
      <c r="AM141" s="441">
        <v>1.7954221999999999E-2</v>
      </c>
      <c r="AN141" s="441">
        <v>2.7946909999999998E-2</v>
      </c>
      <c r="AO141" s="441">
        <v>3.0974729999999999E-2</v>
      </c>
      <c r="AP141" s="441">
        <v>2.4880795000000001E-2</v>
      </c>
      <c r="AQ141" s="441">
        <v>3.2981482999999999E-2</v>
      </c>
      <c r="AR141" s="441">
        <v>2.9076319999999999E-2</v>
      </c>
      <c r="AS141" s="441">
        <v>2.7423705999999999E-2</v>
      </c>
      <c r="AT141" s="441">
        <v>2.9826127000000001E-2</v>
      </c>
      <c r="AU141" s="441">
        <v>1.7915595999999999E-2</v>
      </c>
      <c r="AV141" s="441">
        <v>2.5249757000000001E-2</v>
      </c>
      <c r="AW141" s="441">
        <v>2.7378013999999999E-2</v>
      </c>
      <c r="AX141" s="441">
        <v>2.9880634999999999E-2</v>
      </c>
      <c r="AY141" s="441">
        <v>3.0830827000000002E-2</v>
      </c>
      <c r="AZ141" s="441">
        <v>1.4401119E-2</v>
      </c>
      <c r="BA141" s="441">
        <v>2.0827175E-2</v>
      </c>
      <c r="BB141" s="441">
        <v>1.7236314999999999E-2</v>
      </c>
      <c r="BC141" s="441">
        <v>2.9810769000000001E-2</v>
      </c>
      <c r="BD141" s="441">
        <v>1.9816232E-2</v>
      </c>
      <c r="BE141" s="441">
        <v>3.1312810000000003E-2</v>
      </c>
      <c r="BF141" s="441">
        <v>6.5903112E-2</v>
      </c>
      <c r="BG141" s="441">
        <v>2.8611563999999999E-2</v>
      </c>
      <c r="BH141" s="441">
        <v>0.120106951</v>
      </c>
      <c r="BI141" s="441">
        <v>4.0651745000000003E-2</v>
      </c>
      <c r="BJ141" s="441">
        <v>3.5597858000000003E-2</v>
      </c>
      <c r="BK141" s="441">
        <v>2.8664004999999999E-2</v>
      </c>
      <c r="BL141" s="441">
        <v>0.11053816399999999</v>
      </c>
      <c r="BM141" s="441">
        <v>4.1679040000000001E-2</v>
      </c>
      <c r="BN141" s="441">
        <v>6.3256550999999994E-2</v>
      </c>
      <c r="BO141" s="441">
        <v>8.7812848999999998E-2</v>
      </c>
      <c r="BP141" s="441">
        <v>8.5104242999999996E-2</v>
      </c>
      <c r="BQ141" s="441">
        <v>8.2848298000000001E-2</v>
      </c>
      <c r="BR141" s="441">
        <v>5.1338440999999999E-2</v>
      </c>
      <c r="BS141" s="441">
        <v>7.1346860000000003E-3</v>
      </c>
      <c r="BT141" s="441">
        <v>3.3988274999999998E-2</v>
      </c>
      <c r="BU141" s="441">
        <v>2.1457960000000002E-2</v>
      </c>
      <c r="BV141" s="441">
        <v>3.6193220999999998E-2</v>
      </c>
      <c r="BW141" s="441">
        <v>2.4568616000000001E-2</v>
      </c>
      <c r="BX141" s="441">
        <v>4.5289373000000001E-2</v>
      </c>
      <c r="BY141" s="441">
        <v>5.0610476000000001E-2</v>
      </c>
      <c r="BZ141" s="441">
        <v>0.122830918</v>
      </c>
      <c r="CA141" s="441">
        <v>0.13316256700000001</v>
      </c>
      <c r="CB141" s="441">
        <v>1.2531973E-2</v>
      </c>
      <c r="CC141" s="441">
        <v>0.115585919</v>
      </c>
      <c r="CD141" s="441">
        <v>0.10263338499999999</v>
      </c>
      <c r="CE141" s="441">
        <v>0.184555107</v>
      </c>
      <c r="CF141" s="441">
        <v>0.17888559700000001</v>
      </c>
      <c r="CG141" s="441">
        <v>6.0032114999999997E-2</v>
      </c>
      <c r="CH141" s="441">
        <v>7.2088345999999998E-2</v>
      </c>
      <c r="CI141" s="441">
        <v>3.7275117000000003E-2</v>
      </c>
      <c r="CJ141" s="441">
        <v>0.10368229499999999</v>
      </c>
      <c r="CK141" s="441">
        <v>3.9210785999999997E-2</v>
      </c>
      <c r="CL141" s="441">
        <v>6.1027251999999997E-2</v>
      </c>
      <c r="CM141" s="441">
        <v>5.7996283000000003E-2</v>
      </c>
      <c r="CN141" s="441">
        <v>3.0264086999999999E-2</v>
      </c>
      <c r="CO141" s="441">
        <v>7.4783182000000004E-2</v>
      </c>
      <c r="CP141" s="441">
        <v>7.2817934000000001E-2</v>
      </c>
      <c r="CQ141" s="441">
        <v>9.8114924000000006E-2</v>
      </c>
      <c r="CR141" s="441">
        <v>4.0388650999999998E-2</v>
      </c>
      <c r="CS141" s="441">
        <v>1.131920778</v>
      </c>
      <c r="CT141" s="441">
        <v>3.0254897999999999E-2</v>
      </c>
      <c r="CU141" s="441">
        <v>2.7073713999999999E-2</v>
      </c>
      <c r="CV141" s="441">
        <v>3.6746279E-2</v>
      </c>
      <c r="CW141" s="441">
        <v>3.4778495999999999E-2</v>
      </c>
      <c r="CX141" s="441">
        <v>2.8369070999999999E-2</v>
      </c>
      <c r="CY141" s="441">
        <v>9.9688740000000008E-3</v>
      </c>
      <c r="CZ141" s="441">
        <v>5.8598085000000001E-2</v>
      </c>
      <c r="DA141" s="443">
        <v>5.1799017410000001</v>
      </c>
    </row>
    <row r="142" spans="2:105" ht="20.100000000000001" customHeight="1" x14ac:dyDescent="0.4">
      <c r="B142" s="11">
        <v>95</v>
      </c>
      <c r="C142" s="8" t="s">
        <v>409</v>
      </c>
      <c r="D142" s="441">
        <v>0</v>
      </c>
      <c r="E142" s="441">
        <v>0</v>
      </c>
      <c r="F142" s="441">
        <v>0</v>
      </c>
      <c r="G142" s="441">
        <v>0</v>
      </c>
      <c r="H142" s="441">
        <v>0</v>
      </c>
      <c r="I142" s="441">
        <v>0</v>
      </c>
      <c r="J142" s="441">
        <v>0</v>
      </c>
      <c r="K142" s="441">
        <v>0</v>
      </c>
      <c r="L142" s="441">
        <v>0</v>
      </c>
      <c r="M142" s="441">
        <v>0</v>
      </c>
      <c r="N142" s="441">
        <v>0</v>
      </c>
      <c r="O142" s="441">
        <v>0</v>
      </c>
      <c r="P142" s="441">
        <v>0</v>
      </c>
      <c r="Q142" s="441">
        <v>0</v>
      </c>
      <c r="R142" s="441">
        <v>0</v>
      </c>
      <c r="S142" s="441">
        <v>0</v>
      </c>
      <c r="T142" s="441">
        <v>0</v>
      </c>
      <c r="U142" s="441">
        <v>0</v>
      </c>
      <c r="V142" s="441">
        <v>0</v>
      </c>
      <c r="W142" s="441">
        <v>0</v>
      </c>
      <c r="X142" s="441">
        <v>0</v>
      </c>
      <c r="Y142" s="441">
        <v>0</v>
      </c>
      <c r="Z142" s="441">
        <v>0</v>
      </c>
      <c r="AA142" s="441">
        <v>0</v>
      </c>
      <c r="AB142" s="441">
        <v>0</v>
      </c>
      <c r="AC142" s="441">
        <v>0</v>
      </c>
      <c r="AD142" s="441">
        <v>0</v>
      </c>
      <c r="AE142" s="441">
        <v>0</v>
      </c>
      <c r="AF142" s="441">
        <v>0</v>
      </c>
      <c r="AG142" s="441">
        <v>0</v>
      </c>
      <c r="AH142" s="441">
        <v>0</v>
      </c>
      <c r="AI142" s="441">
        <v>0</v>
      </c>
      <c r="AJ142" s="441">
        <v>0</v>
      </c>
      <c r="AK142" s="441">
        <v>0</v>
      </c>
      <c r="AL142" s="441">
        <v>0</v>
      </c>
      <c r="AM142" s="441">
        <v>0</v>
      </c>
      <c r="AN142" s="441">
        <v>0</v>
      </c>
      <c r="AO142" s="441">
        <v>0</v>
      </c>
      <c r="AP142" s="441">
        <v>0</v>
      </c>
      <c r="AQ142" s="441">
        <v>0</v>
      </c>
      <c r="AR142" s="441">
        <v>0</v>
      </c>
      <c r="AS142" s="441">
        <v>0</v>
      </c>
      <c r="AT142" s="441">
        <v>0</v>
      </c>
      <c r="AU142" s="441">
        <v>0</v>
      </c>
      <c r="AV142" s="441">
        <v>0</v>
      </c>
      <c r="AW142" s="441">
        <v>0</v>
      </c>
      <c r="AX142" s="441">
        <v>0</v>
      </c>
      <c r="AY142" s="441">
        <v>0</v>
      </c>
      <c r="AZ142" s="441">
        <v>0</v>
      </c>
      <c r="BA142" s="441">
        <v>0</v>
      </c>
      <c r="BB142" s="441">
        <v>0</v>
      </c>
      <c r="BC142" s="441">
        <v>0</v>
      </c>
      <c r="BD142" s="441">
        <v>0</v>
      </c>
      <c r="BE142" s="441">
        <v>0</v>
      </c>
      <c r="BF142" s="441">
        <v>0</v>
      </c>
      <c r="BG142" s="441">
        <v>0</v>
      </c>
      <c r="BH142" s="441">
        <v>0</v>
      </c>
      <c r="BI142" s="441">
        <v>0</v>
      </c>
      <c r="BJ142" s="441">
        <v>0</v>
      </c>
      <c r="BK142" s="441">
        <v>0</v>
      </c>
      <c r="BL142" s="441">
        <v>0</v>
      </c>
      <c r="BM142" s="441">
        <v>0</v>
      </c>
      <c r="BN142" s="441">
        <v>0</v>
      </c>
      <c r="BO142" s="441">
        <v>0</v>
      </c>
      <c r="BP142" s="441">
        <v>0</v>
      </c>
      <c r="BQ142" s="441">
        <v>0</v>
      </c>
      <c r="BR142" s="441">
        <v>0</v>
      </c>
      <c r="BS142" s="441">
        <v>0</v>
      </c>
      <c r="BT142" s="441">
        <v>0</v>
      </c>
      <c r="BU142" s="441">
        <v>0</v>
      </c>
      <c r="BV142" s="441">
        <v>0</v>
      </c>
      <c r="BW142" s="441">
        <v>0</v>
      </c>
      <c r="BX142" s="441">
        <v>0</v>
      </c>
      <c r="BY142" s="441">
        <v>0</v>
      </c>
      <c r="BZ142" s="441">
        <v>0</v>
      </c>
      <c r="CA142" s="441">
        <v>0</v>
      </c>
      <c r="CB142" s="441">
        <v>0</v>
      </c>
      <c r="CC142" s="441">
        <v>0</v>
      </c>
      <c r="CD142" s="441">
        <v>0</v>
      </c>
      <c r="CE142" s="441">
        <v>0</v>
      </c>
      <c r="CF142" s="441">
        <v>0</v>
      </c>
      <c r="CG142" s="441">
        <v>0</v>
      </c>
      <c r="CH142" s="441">
        <v>0</v>
      </c>
      <c r="CI142" s="441">
        <v>0</v>
      </c>
      <c r="CJ142" s="441">
        <v>0</v>
      </c>
      <c r="CK142" s="441">
        <v>0</v>
      </c>
      <c r="CL142" s="441">
        <v>0</v>
      </c>
      <c r="CM142" s="441">
        <v>0</v>
      </c>
      <c r="CN142" s="441">
        <v>0</v>
      </c>
      <c r="CO142" s="441">
        <v>0</v>
      </c>
      <c r="CP142" s="441">
        <v>0</v>
      </c>
      <c r="CQ142" s="441">
        <v>0</v>
      </c>
      <c r="CR142" s="441">
        <v>0</v>
      </c>
      <c r="CS142" s="441">
        <v>0</v>
      </c>
      <c r="CT142" s="441">
        <v>1</v>
      </c>
      <c r="CU142" s="441">
        <v>0</v>
      </c>
      <c r="CV142" s="441">
        <v>0</v>
      </c>
      <c r="CW142" s="441">
        <v>0</v>
      </c>
      <c r="CX142" s="441">
        <v>0</v>
      </c>
      <c r="CY142" s="441">
        <v>0</v>
      </c>
      <c r="CZ142" s="441">
        <v>0</v>
      </c>
      <c r="DA142" s="443">
        <v>1</v>
      </c>
    </row>
    <row r="143" spans="2:105" ht="20.100000000000001" customHeight="1" x14ac:dyDescent="0.4">
      <c r="B143" s="11">
        <v>96</v>
      </c>
      <c r="C143" s="8" t="s">
        <v>921</v>
      </c>
      <c r="D143" s="441">
        <v>2.5080300000000003E-7</v>
      </c>
      <c r="E143" s="441">
        <v>2.23262E-7</v>
      </c>
      <c r="F143" s="441">
        <v>3.7192800000000002E-7</v>
      </c>
      <c r="G143" s="441">
        <v>1.0138900000000001E-6</v>
      </c>
      <c r="H143" s="441">
        <v>4.6419500000000001E-7</v>
      </c>
      <c r="I143" s="441">
        <v>2.10812E-7</v>
      </c>
      <c r="J143" s="441">
        <v>0</v>
      </c>
      <c r="K143" s="441">
        <v>6.0663800000000004E-7</v>
      </c>
      <c r="L143" s="441">
        <v>5.9938500000000004E-7</v>
      </c>
      <c r="M143" s="441">
        <v>1.3105E-6</v>
      </c>
      <c r="N143" s="441">
        <v>4.68928E-7</v>
      </c>
      <c r="O143" s="441">
        <v>1.35185E-6</v>
      </c>
      <c r="P143" s="441">
        <v>2.8193700000000002E-7</v>
      </c>
      <c r="Q143" s="441">
        <v>8.0271800000000003E-7</v>
      </c>
      <c r="R143" s="441">
        <v>0</v>
      </c>
      <c r="S143" s="441">
        <v>2.2382600000000001E-7</v>
      </c>
      <c r="T143" s="441">
        <v>3.7362199999999998E-7</v>
      </c>
      <c r="U143" s="441">
        <v>6.0215599999999998E-7</v>
      </c>
      <c r="V143" s="441">
        <v>9.2381699999999999E-7</v>
      </c>
      <c r="W143" s="441">
        <v>3.3588499999999999E-7</v>
      </c>
      <c r="X143" s="441">
        <v>2.6323200000000001E-7</v>
      </c>
      <c r="Y143" s="441">
        <v>1.05101E-6</v>
      </c>
      <c r="Z143" s="441">
        <v>4.8793300000000002E-8</v>
      </c>
      <c r="AA143" s="441">
        <v>5.1939699999999998E-7</v>
      </c>
      <c r="AB143" s="441">
        <v>2.3723399999999999E-7</v>
      </c>
      <c r="AC143" s="441">
        <v>1.8443199999999999E-7</v>
      </c>
      <c r="AD143" s="441">
        <v>1.10951E-6</v>
      </c>
      <c r="AE143" s="441">
        <v>6.6499199999999998E-7</v>
      </c>
      <c r="AF143" s="441">
        <v>3.6864200000000001E-6</v>
      </c>
      <c r="AG143" s="441">
        <v>5.8459400000000003E-7</v>
      </c>
      <c r="AH143" s="441">
        <v>0</v>
      </c>
      <c r="AI143" s="441">
        <v>1.3068900000000001E-7</v>
      </c>
      <c r="AJ143" s="441">
        <v>1.61415E-6</v>
      </c>
      <c r="AK143" s="441">
        <v>1.18488E-7</v>
      </c>
      <c r="AL143" s="441">
        <v>2.1822999999999999E-7</v>
      </c>
      <c r="AM143" s="441">
        <v>1.12744E-6</v>
      </c>
      <c r="AN143" s="441">
        <v>7.5060499999999999E-7</v>
      </c>
      <c r="AO143" s="441">
        <v>1.8576E-6</v>
      </c>
      <c r="AP143" s="441">
        <v>9.3707400000000002E-7</v>
      </c>
      <c r="AQ143" s="441">
        <v>7.9551999999999997E-7</v>
      </c>
      <c r="AR143" s="441">
        <v>2.2154899999999999E-6</v>
      </c>
      <c r="AS143" s="441">
        <v>4.0182199999999996E-6</v>
      </c>
      <c r="AT143" s="441">
        <v>3.0152500000000001E-6</v>
      </c>
      <c r="AU143" s="441">
        <v>4.85868E-6</v>
      </c>
      <c r="AV143" s="441">
        <v>2.2386200000000002E-6</v>
      </c>
      <c r="AW143" s="441">
        <v>2.8760699999999999E-6</v>
      </c>
      <c r="AX143" s="441">
        <v>5.3164499999999997E-6</v>
      </c>
      <c r="AY143" s="441">
        <v>1.0648899999999999E-6</v>
      </c>
      <c r="AZ143" s="441">
        <v>4.6347400000000001E-7</v>
      </c>
      <c r="BA143" s="441">
        <v>1.0301300000000001E-6</v>
      </c>
      <c r="BB143" s="441">
        <v>1.13204E-6</v>
      </c>
      <c r="BC143" s="441">
        <v>1.2326799999999999E-7</v>
      </c>
      <c r="BD143" s="441">
        <v>4.4910099999999999E-7</v>
      </c>
      <c r="BE143" s="441">
        <v>3.8493699999999997E-7</v>
      </c>
      <c r="BF143" s="441">
        <v>7.9521500000000002E-7</v>
      </c>
      <c r="BG143" s="441">
        <v>4.9850900000000001E-7</v>
      </c>
      <c r="BH143" s="441">
        <v>6.9371699999999996E-7</v>
      </c>
      <c r="BI143" s="441">
        <v>7.3950299999999995E-7</v>
      </c>
      <c r="BJ143" s="441">
        <v>1.5189E-6</v>
      </c>
      <c r="BK143" s="441">
        <v>1.25239E-6</v>
      </c>
      <c r="BL143" s="441">
        <v>8.6644100000000005E-7</v>
      </c>
      <c r="BM143" s="441">
        <v>7.0180299999999997E-7</v>
      </c>
      <c r="BN143" s="441">
        <v>9.3901100000000002E-7</v>
      </c>
      <c r="BO143" s="441">
        <v>1.2477600000000001E-6</v>
      </c>
      <c r="BP143" s="441">
        <v>1.26062E-6</v>
      </c>
      <c r="BQ143" s="441">
        <v>3.8412700000000001E-7</v>
      </c>
      <c r="BR143" s="441">
        <v>3.0320000000000002E-7</v>
      </c>
      <c r="BS143" s="441">
        <v>8.1504E-8</v>
      </c>
      <c r="BT143" s="441">
        <v>1.6177399999999999E-5</v>
      </c>
      <c r="BU143" s="441">
        <v>8.4381899999999997E-7</v>
      </c>
      <c r="BV143" s="441">
        <v>1.25437E-6</v>
      </c>
      <c r="BW143" s="441">
        <v>6.3602600000000001E-7</v>
      </c>
      <c r="BX143" s="441">
        <v>6.8388299999999998E-7</v>
      </c>
      <c r="BY143" s="441">
        <v>1.9418600000000002E-6</v>
      </c>
      <c r="BZ143" s="441">
        <v>1.1192199999999999E-6</v>
      </c>
      <c r="CA143" s="441">
        <v>1.5528800000000001E-6</v>
      </c>
      <c r="CB143" s="441">
        <v>7.4786000000000003E-7</v>
      </c>
      <c r="CC143" s="441">
        <v>1.59616E-5</v>
      </c>
      <c r="CD143" s="441">
        <v>3.48914E-6</v>
      </c>
      <c r="CE143" s="441">
        <v>1.02961E-5</v>
      </c>
      <c r="CF143" s="441">
        <v>1.90336E-5</v>
      </c>
      <c r="CG143" s="441">
        <v>3.8390500000000001E-6</v>
      </c>
      <c r="CH143" s="441">
        <v>8.1046300000000005E-7</v>
      </c>
      <c r="CI143" s="441">
        <v>2.3842160000000002E-3</v>
      </c>
      <c r="CJ143" s="441">
        <v>6.6910200000000003E-7</v>
      </c>
      <c r="CK143" s="441">
        <v>1.5235470000000001E-3</v>
      </c>
      <c r="CL143" s="441">
        <v>4.32654E-7</v>
      </c>
      <c r="CM143" s="441">
        <v>1.4234149999999999E-3</v>
      </c>
      <c r="CN143" s="441">
        <v>5.0884099999999998E-3</v>
      </c>
      <c r="CO143" s="441">
        <v>6.9613600000000003E-7</v>
      </c>
      <c r="CP143" s="441">
        <v>1.27552E-6</v>
      </c>
      <c r="CQ143" s="441">
        <v>4.4951100000000002E-6</v>
      </c>
      <c r="CR143" s="441">
        <v>2.8468199999999998E-7</v>
      </c>
      <c r="CS143" s="441">
        <v>1.81556E-6</v>
      </c>
      <c r="CT143" s="441">
        <v>1.4229917999999999E-2</v>
      </c>
      <c r="CU143" s="441">
        <v>1.0068549899999999</v>
      </c>
      <c r="CV143" s="441">
        <v>2.6976100000000001E-6</v>
      </c>
      <c r="CW143" s="441">
        <v>8.3163600000000005E-7</v>
      </c>
      <c r="CX143" s="441">
        <v>1.4008E-6</v>
      </c>
      <c r="CY143" s="441">
        <v>1.8335599999999999E-7</v>
      </c>
      <c r="CZ143" s="441">
        <v>1.63269E-6</v>
      </c>
      <c r="DA143" s="443">
        <v>1.0316660820000001</v>
      </c>
    </row>
    <row r="144" spans="2:105" ht="20.100000000000001" customHeight="1" x14ac:dyDescent="0.4">
      <c r="B144" s="11">
        <v>97</v>
      </c>
      <c r="C144" s="8" t="s">
        <v>922</v>
      </c>
      <c r="D144" s="441">
        <v>3.6774999999999999E-5</v>
      </c>
      <c r="E144" s="441">
        <v>2.40893E-5</v>
      </c>
      <c r="F144" s="441">
        <v>3.8262900000000003E-5</v>
      </c>
      <c r="G144" s="441">
        <v>2.11664E-4</v>
      </c>
      <c r="H144" s="441">
        <v>1.4307200000000001E-5</v>
      </c>
      <c r="I144" s="441">
        <v>4.71958E-5</v>
      </c>
      <c r="J144" s="441">
        <v>0</v>
      </c>
      <c r="K144" s="441">
        <v>3.4926199999999998E-5</v>
      </c>
      <c r="L144" s="441">
        <v>1.79552E-4</v>
      </c>
      <c r="M144" s="441">
        <v>5.3293800000000001E-5</v>
      </c>
      <c r="N144" s="441">
        <v>7.8894100000000001E-5</v>
      </c>
      <c r="O144" s="441">
        <v>7.8619200000000001E-5</v>
      </c>
      <c r="P144" s="441">
        <v>1.3890500000000001E-4</v>
      </c>
      <c r="Q144" s="441">
        <v>7.8824099999999996E-5</v>
      </c>
      <c r="R144" s="441">
        <v>0</v>
      </c>
      <c r="S144" s="441">
        <v>7.3453499999999997E-5</v>
      </c>
      <c r="T144" s="441">
        <v>4.9939299999999998E-5</v>
      </c>
      <c r="U144" s="441">
        <v>2.04196E-5</v>
      </c>
      <c r="V144" s="441">
        <v>6.9803700000000004E-5</v>
      </c>
      <c r="W144" s="441">
        <v>1.8649300000000001E-5</v>
      </c>
      <c r="X144" s="441">
        <v>6.0771199999999998E-5</v>
      </c>
      <c r="Y144" s="441">
        <v>3.9049499999999999E-5</v>
      </c>
      <c r="Z144" s="441">
        <v>9.2438600000000003E-6</v>
      </c>
      <c r="AA144" s="441">
        <v>5.62599E-5</v>
      </c>
      <c r="AB144" s="441">
        <v>4.6580299999999999E-5</v>
      </c>
      <c r="AC144" s="441">
        <v>1.9355200000000001E-5</v>
      </c>
      <c r="AD144" s="441">
        <v>2.56096E-5</v>
      </c>
      <c r="AE144" s="441">
        <v>2.66251E-5</v>
      </c>
      <c r="AF144" s="441">
        <v>2.0859399999999999E-5</v>
      </c>
      <c r="AG144" s="441">
        <v>2.7063499999999999E-5</v>
      </c>
      <c r="AH144" s="441">
        <v>0</v>
      </c>
      <c r="AI144" s="441">
        <v>1.3873899999999999E-5</v>
      </c>
      <c r="AJ144" s="441">
        <v>2.3666400000000001E-5</v>
      </c>
      <c r="AK144" s="441">
        <v>5.35097E-5</v>
      </c>
      <c r="AL144" s="441">
        <v>3.2490899999999998E-5</v>
      </c>
      <c r="AM144" s="441">
        <v>4.4340099999999999E-5</v>
      </c>
      <c r="AN144" s="441">
        <v>3.9205999999999997E-5</v>
      </c>
      <c r="AO144" s="441">
        <v>7.5440799999999998E-5</v>
      </c>
      <c r="AP144" s="441">
        <v>1.5721599999999999E-5</v>
      </c>
      <c r="AQ144" s="441">
        <v>4.22388E-5</v>
      </c>
      <c r="AR144" s="441">
        <v>1.6382500000000001E-4</v>
      </c>
      <c r="AS144" s="441">
        <v>1.08237E-4</v>
      </c>
      <c r="AT144" s="441">
        <v>1.6245499999999999E-5</v>
      </c>
      <c r="AU144" s="441">
        <v>2.0606199999999999E-5</v>
      </c>
      <c r="AV144" s="441">
        <v>1.59538E-5</v>
      </c>
      <c r="AW144" s="441">
        <v>7.2931700000000005E-5</v>
      </c>
      <c r="AX144" s="441">
        <v>3.75322E-5</v>
      </c>
      <c r="AY144" s="441">
        <v>1.17302E-4</v>
      </c>
      <c r="AZ144" s="441">
        <v>4.4053400000000001E-5</v>
      </c>
      <c r="BA144" s="441">
        <v>4.16764E-5</v>
      </c>
      <c r="BB144" s="441">
        <v>2.1381699999999999E-4</v>
      </c>
      <c r="BC144" s="441">
        <v>1.00677E-5</v>
      </c>
      <c r="BD144" s="441">
        <v>5.2490800000000002E-5</v>
      </c>
      <c r="BE144" s="441">
        <v>4.2092200000000003E-5</v>
      </c>
      <c r="BF144" s="441">
        <v>4.09969E-5</v>
      </c>
      <c r="BG144" s="441">
        <v>5.2681099999999999E-5</v>
      </c>
      <c r="BH144" s="441">
        <v>1.0830199999999999E-4</v>
      </c>
      <c r="BI144" s="441">
        <v>6.01289E-5</v>
      </c>
      <c r="BJ144" s="441">
        <v>6.8278699999999994E-5</v>
      </c>
      <c r="BK144" s="441">
        <v>2.03747E-5</v>
      </c>
      <c r="BL144" s="441">
        <v>7.7888100000000004E-5</v>
      </c>
      <c r="BM144" s="441">
        <v>8.7124000000000001E-5</v>
      </c>
      <c r="BN144" s="441">
        <v>9.6780799999999993E-5</v>
      </c>
      <c r="BO144" s="441">
        <v>1.0056999999999999E-4</v>
      </c>
      <c r="BP144" s="441">
        <v>1.1815999999999999E-4</v>
      </c>
      <c r="BQ144" s="441">
        <v>7.3801599999999995E-5</v>
      </c>
      <c r="BR144" s="441">
        <v>5.3157500000000001E-5</v>
      </c>
      <c r="BS144" s="441">
        <v>8.0016100000000005E-6</v>
      </c>
      <c r="BT144" s="441">
        <v>2.5847539999999999E-3</v>
      </c>
      <c r="BU144" s="441">
        <v>1.1029E-4</v>
      </c>
      <c r="BV144" s="441">
        <v>4.4586000000000003E-5</v>
      </c>
      <c r="BW144" s="441">
        <v>1.2182E-4</v>
      </c>
      <c r="BX144" s="441">
        <v>2.8689699999999999E-4</v>
      </c>
      <c r="BY144" s="441">
        <v>2.6893199999999999E-5</v>
      </c>
      <c r="BZ144" s="441">
        <v>1.50524E-4</v>
      </c>
      <c r="CA144" s="441">
        <v>8.13723E-5</v>
      </c>
      <c r="CB144" s="441">
        <v>3.3259099999999997E-4</v>
      </c>
      <c r="CC144" s="441">
        <v>5.4906900000000001E-4</v>
      </c>
      <c r="CD144" s="441">
        <v>8.1943200000000004E-4</v>
      </c>
      <c r="CE144" s="441">
        <v>8.0770800000000003E-5</v>
      </c>
      <c r="CF144" s="441">
        <v>7.0911200000000002E-4</v>
      </c>
      <c r="CG144" s="441">
        <v>3.01351E-4</v>
      </c>
      <c r="CH144" s="441">
        <v>1.38398E-4</v>
      </c>
      <c r="CI144" s="441">
        <v>1.4384399999999999E-4</v>
      </c>
      <c r="CJ144" s="441">
        <v>1.37131E-4</v>
      </c>
      <c r="CK144" s="441">
        <v>9.2410849999999996E-3</v>
      </c>
      <c r="CL144" s="441">
        <v>3.864471E-3</v>
      </c>
      <c r="CM144" s="441">
        <v>9.5327299999999997E-3</v>
      </c>
      <c r="CN144" s="441">
        <v>9.2213799999999995E-3</v>
      </c>
      <c r="CO144" s="441">
        <v>1.0741799999999999E-4</v>
      </c>
      <c r="CP144" s="441">
        <v>8.0980600000000002E-5</v>
      </c>
      <c r="CQ144" s="441">
        <v>1.072854E-3</v>
      </c>
      <c r="CR144" s="441">
        <v>3.6338799999999998E-5</v>
      </c>
      <c r="CS144" s="441">
        <v>9.6584999999999998E-5</v>
      </c>
      <c r="CT144" s="441">
        <v>1.0558837999999999E-2</v>
      </c>
      <c r="CU144" s="441">
        <v>2.8081220000000001E-3</v>
      </c>
      <c r="CV144" s="441">
        <v>1.0203342</v>
      </c>
      <c r="CW144" s="441">
        <v>2.0185400000000001E-4</v>
      </c>
      <c r="CX144" s="441">
        <v>5.3837600000000002E-4</v>
      </c>
      <c r="CY144" s="441">
        <v>1.7354799999999999E-5</v>
      </c>
      <c r="CZ144" s="441">
        <v>8.6034900000000005E-4</v>
      </c>
      <c r="DA144" s="443">
        <v>1.07903433</v>
      </c>
    </row>
    <row r="145" spans="2:105" ht="20.100000000000001" customHeight="1" x14ac:dyDescent="0.4">
      <c r="B145" s="11">
        <v>98</v>
      </c>
      <c r="C145" s="8" t="s">
        <v>923</v>
      </c>
      <c r="D145" s="441">
        <v>4.47455E-5</v>
      </c>
      <c r="E145" s="441">
        <v>4.2981600000000002E-5</v>
      </c>
      <c r="F145" s="441">
        <v>4.18403E-5</v>
      </c>
      <c r="G145" s="441">
        <v>1.09431E-4</v>
      </c>
      <c r="H145" s="441">
        <v>5.04008E-5</v>
      </c>
      <c r="I145" s="441">
        <v>5.5744600000000002E-5</v>
      </c>
      <c r="J145" s="441">
        <v>0</v>
      </c>
      <c r="K145" s="441">
        <v>1.0809799999999999E-4</v>
      </c>
      <c r="L145" s="441">
        <v>1.2137399999999999E-4</v>
      </c>
      <c r="M145" s="441">
        <v>7.13194E-5</v>
      </c>
      <c r="N145" s="441">
        <v>4.5431800000000001E-5</v>
      </c>
      <c r="O145" s="441">
        <v>1.6024400000000001E-4</v>
      </c>
      <c r="P145" s="441">
        <v>3.6430499999999999E-4</v>
      </c>
      <c r="Q145" s="441">
        <v>5.3188500000000001E-5</v>
      </c>
      <c r="R145" s="441">
        <v>0</v>
      </c>
      <c r="S145" s="441">
        <v>1.3941600000000001E-4</v>
      </c>
      <c r="T145" s="441">
        <v>5.4530600000000003E-5</v>
      </c>
      <c r="U145" s="441">
        <v>1.2858499999999999E-4</v>
      </c>
      <c r="V145" s="441">
        <v>5.1009199999999999E-5</v>
      </c>
      <c r="W145" s="441">
        <v>7.3225499999999999E-5</v>
      </c>
      <c r="X145" s="441">
        <v>6.9188099999999996E-5</v>
      </c>
      <c r="Y145" s="441">
        <v>1.74184E-4</v>
      </c>
      <c r="Z145" s="441">
        <v>9.4250500000000005E-6</v>
      </c>
      <c r="AA145" s="441">
        <v>8.0599299999999999E-5</v>
      </c>
      <c r="AB145" s="441">
        <v>1.2548999999999999E-4</v>
      </c>
      <c r="AC145" s="441">
        <v>7.5187500000000005E-5</v>
      </c>
      <c r="AD145" s="441">
        <v>7.2437599999999999E-5</v>
      </c>
      <c r="AE145" s="441">
        <v>5.4013800000000001E-5</v>
      </c>
      <c r="AF145" s="441">
        <v>1.31762E-4</v>
      </c>
      <c r="AG145" s="441">
        <v>8.2512699999999994E-5</v>
      </c>
      <c r="AH145" s="441">
        <v>0</v>
      </c>
      <c r="AI145" s="441">
        <v>1.5389200000000002E-5</v>
      </c>
      <c r="AJ145" s="441">
        <v>4.41272E-5</v>
      </c>
      <c r="AK145" s="441">
        <v>2.2587900000000001E-5</v>
      </c>
      <c r="AL145" s="441">
        <v>5.0549300000000001E-5</v>
      </c>
      <c r="AM145" s="441">
        <v>5.1632599999999998E-5</v>
      </c>
      <c r="AN145" s="441">
        <v>6.2266499999999998E-5</v>
      </c>
      <c r="AO145" s="441">
        <v>7.8811499999999996E-5</v>
      </c>
      <c r="AP145" s="441">
        <v>6.5700100000000005E-5</v>
      </c>
      <c r="AQ145" s="441">
        <v>7.97283E-5</v>
      </c>
      <c r="AR145" s="441">
        <v>1.13942E-4</v>
      </c>
      <c r="AS145" s="441">
        <v>7.7164999999999997E-5</v>
      </c>
      <c r="AT145" s="441">
        <v>9.2454700000000001E-5</v>
      </c>
      <c r="AU145" s="441">
        <v>1.5823700000000001E-4</v>
      </c>
      <c r="AV145" s="441">
        <v>9.76308E-5</v>
      </c>
      <c r="AW145" s="441">
        <v>5.5820899999999999E-5</v>
      </c>
      <c r="AX145" s="441">
        <v>1.2758499999999999E-4</v>
      </c>
      <c r="AY145" s="441">
        <v>1.10777E-4</v>
      </c>
      <c r="AZ145" s="441">
        <v>9.3492799999999994E-5</v>
      </c>
      <c r="BA145" s="441">
        <v>6.4385400000000002E-5</v>
      </c>
      <c r="BB145" s="441">
        <v>7.7807500000000003E-5</v>
      </c>
      <c r="BC145" s="441">
        <v>8.0189200000000001E-5</v>
      </c>
      <c r="BD145" s="441">
        <v>4.4570599999999998E-4</v>
      </c>
      <c r="BE145" s="441">
        <v>7.2548500000000005E-5</v>
      </c>
      <c r="BF145" s="441">
        <v>1.05307E-4</v>
      </c>
      <c r="BG145" s="441">
        <v>7.7130200000000002E-5</v>
      </c>
      <c r="BH145" s="441">
        <v>9.8090000000000004E-5</v>
      </c>
      <c r="BI145" s="441">
        <v>7.9648199999999994E-5</v>
      </c>
      <c r="BJ145" s="441">
        <v>5.9187200000000001E-5</v>
      </c>
      <c r="BK145" s="441">
        <v>1.2380599999999999E-4</v>
      </c>
      <c r="BL145" s="441">
        <v>1.6744399999999999E-4</v>
      </c>
      <c r="BM145" s="441">
        <v>9.2345500000000005E-5</v>
      </c>
      <c r="BN145" s="441">
        <v>1.38999E-4</v>
      </c>
      <c r="BO145" s="441">
        <v>3.2291299999999998E-4</v>
      </c>
      <c r="BP145" s="441">
        <v>4.44382E-4</v>
      </c>
      <c r="BQ145" s="441">
        <v>2.2243100000000001E-4</v>
      </c>
      <c r="BR145" s="441">
        <v>2.0592700000000001E-4</v>
      </c>
      <c r="BS145" s="441">
        <v>2.79538E-5</v>
      </c>
      <c r="BT145" s="441">
        <v>1.2950599999999999E-4</v>
      </c>
      <c r="BU145" s="441">
        <v>1.11628E-4</v>
      </c>
      <c r="BV145" s="441">
        <v>8.45863E-5</v>
      </c>
      <c r="BW145" s="441">
        <v>9.7311899999999999E-5</v>
      </c>
      <c r="BX145" s="441">
        <v>2.08557E-4</v>
      </c>
      <c r="BY145" s="441">
        <v>1.4748699999999999E-4</v>
      </c>
      <c r="BZ145" s="441">
        <v>1.18282E-4</v>
      </c>
      <c r="CA145" s="441">
        <v>2.41518E-4</v>
      </c>
      <c r="CB145" s="441">
        <v>1.51786E-4</v>
      </c>
      <c r="CC145" s="441">
        <v>6.3483699999999997E-4</v>
      </c>
      <c r="CD145" s="441">
        <v>3.7586772999999997E-2</v>
      </c>
      <c r="CE145" s="441">
        <v>4.2332200000000001E-4</v>
      </c>
      <c r="CF145" s="441">
        <v>7.6797519999999998E-3</v>
      </c>
      <c r="CG145" s="441">
        <v>2.3031889999999999E-2</v>
      </c>
      <c r="CH145" s="441">
        <v>1.4956099999999999E-4</v>
      </c>
      <c r="CI145" s="441">
        <v>1.92399E-4</v>
      </c>
      <c r="CJ145" s="441">
        <v>2.9074599999999998E-4</v>
      </c>
      <c r="CK145" s="441">
        <v>9.1243900000000002E-5</v>
      </c>
      <c r="CL145" s="441">
        <v>1.82807E-4</v>
      </c>
      <c r="CM145" s="441">
        <v>2.03537E-4</v>
      </c>
      <c r="CN145" s="441">
        <v>8.7088600000000005E-5</v>
      </c>
      <c r="CO145" s="441">
        <v>4.8174999999999997E-4</v>
      </c>
      <c r="CP145" s="441">
        <v>1.6688299999999999E-4</v>
      </c>
      <c r="CQ145" s="441">
        <v>1.5770930999999998E-2</v>
      </c>
      <c r="CR145" s="441">
        <v>7.2575400000000003E-5</v>
      </c>
      <c r="CS145" s="441">
        <v>3.0110599999999999E-4</v>
      </c>
      <c r="CT145" s="441">
        <v>2.017231E-3</v>
      </c>
      <c r="CU145" s="441">
        <v>5.6698100000000004E-4</v>
      </c>
      <c r="CV145" s="441">
        <v>5.4039799999999999E-4</v>
      </c>
      <c r="CW145" s="441">
        <v>1.0082778910000001</v>
      </c>
      <c r="CX145" s="441">
        <v>1.5804980000000001E-3</v>
      </c>
      <c r="CY145" s="441">
        <v>3.2086699999999999E-5</v>
      </c>
      <c r="CZ145" s="441">
        <v>6.2260400000000002E-4</v>
      </c>
      <c r="DA145" s="443">
        <v>1.1091703230000001</v>
      </c>
    </row>
    <row r="146" spans="2:105" ht="20.100000000000001" customHeight="1" x14ac:dyDescent="0.4">
      <c r="B146" s="11">
        <v>99</v>
      </c>
      <c r="C146" s="8" t="s">
        <v>427</v>
      </c>
      <c r="D146" s="441">
        <v>1.65704E-4</v>
      </c>
      <c r="E146" s="441">
        <v>1.18546E-4</v>
      </c>
      <c r="F146" s="441">
        <v>1.37486E-4</v>
      </c>
      <c r="G146" s="441">
        <v>9.0491499999999995E-4</v>
      </c>
      <c r="H146" s="441">
        <v>1.7738500000000001E-4</v>
      </c>
      <c r="I146" s="441">
        <v>8.7230300000000005E-4</v>
      </c>
      <c r="J146" s="441">
        <v>0</v>
      </c>
      <c r="K146" s="441">
        <v>2.43606E-4</v>
      </c>
      <c r="L146" s="441">
        <v>2.5704999999999999E-4</v>
      </c>
      <c r="M146" s="441">
        <v>1.8366699999999999E-4</v>
      </c>
      <c r="N146" s="441">
        <v>1.18508E-4</v>
      </c>
      <c r="O146" s="441">
        <v>1.86498E-4</v>
      </c>
      <c r="P146" s="441">
        <v>2.3453699999999999E-4</v>
      </c>
      <c r="Q146" s="441">
        <v>1.7725400000000001E-4</v>
      </c>
      <c r="R146" s="441">
        <v>0</v>
      </c>
      <c r="S146" s="441">
        <v>2.12215E-4</v>
      </c>
      <c r="T146" s="441">
        <v>1.16477E-4</v>
      </c>
      <c r="U146" s="441">
        <v>1.16951E-4</v>
      </c>
      <c r="V146" s="441">
        <v>1.03497E-4</v>
      </c>
      <c r="W146" s="441">
        <v>8.7928200000000003E-5</v>
      </c>
      <c r="X146" s="441">
        <v>1.9361700000000001E-4</v>
      </c>
      <c r="Y146" s="441">
        <v>1.07137E-4</v>
      </c>
      <c r="Z146" s="441">
        <v>2.4140600000000001E-5</v>
      </c>
      <c r="AA146" s="441">
        <v>1.23051E-4</v>
      </c>
      <c r="AB146" s="441">
        <v>1.5624899999999999E-4</v>
      </c>
      <c r="AC146" s="441">
        <v>9.8133499999999998E-5</v>
      </c>
      <c r="AD146" s="441">
        <v>1.2304699999999999E-4</v>
      </c>
      <c r="AE146" s="441">
        <v>1.56043E-4</v>
      </c>
      <c r="AF146" s="441">
        <v>2.2597399999999999E-4</v>
      </c>
      <c r="AG146" s="441">
        <v>1.1539E-4</v>
      </c>
      <c r="AH146" s="441">
        <v>0</v>
      </c>
      <c r="AI146" s="441">
        <v>3.7095399999999997E-5</v>
      </c>
      <c r="AJ146" s="441">
        <v>8.2608599999999994E-5</v>
      </c>
      <c r="AK146" s="441">
        <v>9.9862200000000001E-5</v>
      </c>
      <c r="AL146" s="441">
        <v>1.4153000000000001E-4</v>
      </c>
      <c r="AM146" s="441">
        <v>1.26344E-4</v>
      </c>
      <c r="AN146" s="441">
        <v>1.0361000000000001E-4</v>
      </c>
      <c r="AO146" s="441">
        <v>1.42156E-4</v>
      </c>
      <c r="AP146" s="441">
        <v>1.2972299999999999E-4</v>
      </c>
      <c r="AQ146" s="441">
        <v>1.4142899999999999E-4</v>
      </c>
      <c r="AR146" s="441">
        <v>1.4128900000000001E-4</v>
      </c>
      <c r="AS146" s="441">
        <v>1.6542099999999999E-4</v>
      </c>
      <c r="AT146" s="441">
        <v>1.42948E-4</v>
      </c>
      <c r="AU146" s="441">
        <v>9.2924500000000001E-5</v>
      </c>
      <c r="AV146" s="441">
        <v>9.0494600000000006E-5</v>
      </c>
      <c r="AW146" s="441">
        <v>2.12232E-4</v>
      </c>
      <c r="AX146" s="441">
        <v>1.3251699999999999E-4</v>
      </c>
      <c r="AY146" s="441">
        <v>1.04345E-4</v>
      </c>
      <c r="AZ146" s="441">
        <v>1.00068E-4</v>
      </c>
      <c r="BA146" s="441">
        <v>1.2516599999999999E-4</v>
      </c>
      <c r="BB146" s="441">
        <v>1.6997099999999999E-4</v>
      </c>
      <c r="BC146" s="441">
        <v>6.4412399999999993E-5</v>
      </c>
      <c r="BD146" s="441">
        <v>1.3887900000000001E-4</v>
      </c>
      <c r="BE146" s="441">
        <v>2.34532E-4</v>
      </c>
      <c r="BF146" s="441">
        <v>3.12744E-4</v>
      </c>
      <c r="BG146" s="441">
        <v>2.2028400000000001E-4</v>
      </c>
      <c r="BH146" s="441">
        <v>4.9878599999999998E-4</v>
      </c>
      <c r="BI146" s="441">
        <v>4.77913E-4</v>
      </c>
      <c r="BJ146" s="441">
        <v>1.2188699999999999E-4</v>
      </c>
      <c r="BK146" s="441">
        <v>1.3255799999999999E-4</v>
      </c>
      <c r="BL146" s="441">
        <v>4.37145E-4</v>
      </c>
      <c r="BM146" s="441">
        <v>1.18041E-4</v>
      </c>
      <c r="BN146" s="441">
        <v>9.4654199999999998E-4</v>
      </c>
      <c r="BO146" s="441">
        <v>7.1644199999999997E-4</v>
      </c>
      <c r="BP146" s="441">
        <v>3.7150600000000002E-4</v>
      </c>
      <c r="BQ146" s="441">
        <v>1.1648240000000001E-3</v>
      </c>
      <c r="BR146" s="441">
        <v>6.5950799999999995E-4</v>
      </c>
      <c r="BS146" s="441">
        <v>2.9155899999999999E-4</v>
      </c>
      <c r="BT146" s="441">
        <v>2.3386500000000001E-4</v>
      </c>
      <c r="BU146" s="441">
        <v>3.3669499999999997E-4</v>
      </c>
      <c r="BV146" s="441">
        <v>3.3251199999999998E-4</v>
      </c>
      <c r="BW146" s="441">
        <v>3.0133999999999998E-4</v>
      </c>
      <c r="BX146" s="441">
        <v>3.5309700000000002E-4</v>
      </c>
      <c r="BY146" s="441">
        <v>2.1564800000000001E-4</v>
      </c>
      <c r="BZ146" s="441">
        <v>4.1009E-4</v>
      </c>
      <c r="CA146" s="441">
        <v>4.4918300000000003E-4</v>
      </c>
      <c r="CB146" s="441">
        <v>2.39008E-4</v>
      </c>
      <c r="CC146" s="441">
        <v>5.7727600000000005E-4</v>
      </c>
      <c r="CD146" s="441">
        <v>1.9974200000000002E-3</v>
      </c>
      <c r="CE146" s="441">
        <v>1.7848300000000001E-3</v>
      </c>
      <c r="CF146" s="441">
        <v>9.7427799999999997E-4</v>
      </c>
      <c r="CG146" s="441">
        <v>3.9633480000000002E-3</v>
      </c>
      <c r="CH146" s="441">
        <v>4.817E-4</v>
      </c>
      <c r="CI146" s="441">
        <v>3.6021099999999998E-4</v>
      </c>
      <c r="CJ146" s="441">
        <v>2.1303670000000002E-3</v>
      </c>
      <c r="CK146" s="441">
        <v>4.0774300000000002E-4</v>
      </c>
      <c r="CL146" s="441">
        <v>3.5973299999999999E-4</v>
      </c>
      <c r="CM146" s="441">
        <v>3.1526999999999998E-4</v>
      </c>
      <c r="CN146" s="441">
        <v>3.5381099999999999E-4</v>
      </c>
      <c r="CO146" s="441">
        <v>2.4033829999999998E-3</v>
      </c>
      <c r="CP146" s="441">
        <v>1.016898E-3</v>
      </c>
      <c r="CQ146" s="441">
        <v>3.4099220000000001E-3</v>
      </c>
      <c r="CR146" s="441">
        <v>4.7932600000000003E-4</v>
      </c>
      <c r="CS146" s="441">
        <v>1.1636909999999999E-3</v>
      </c>
      <c r="CT146" s="441">
        <v>2.3427859999999999E-3</v>
      </c>
      <c r="CU146" s="441">
        <v>4.9087600000000001E-4</v>
      </c>
      <c r="CV146" s="441">
        <v>1.8795140000000001E-3</v>
      </c>
      <c r="CW146" s="441">
        <v>2.9638070000000002E-3</v>
      </c>
      <c r="CX146" s="441">
        <v>1.0091972380000001</v>
      </c>
      <c r="CY146" s="441">
        <v>1.10609E-4</v>
      </c>
      <c r="CZ146" s="441">
        <v>6.4413600000000001E-4</v>
      </c>
      <c r="DA146" s="443">
        <v>1.057806217</v>
      </c>
    </row>
    <row r="147" spans="2:105" ht="20.100000000000001" customHeight="1" x14ac:dyDescent="0.4">
      <c r="B147" s="11">
        <v>100</v>
      </c>
      <c r="C147" s="8" t="s">
        <v>851</v>
      </c>
      <c r="D147" s="441">
        <v>6.3432099999999997E-4</v>
      </c>
      <c r="E147" s="441">
        <v>6.5426799999999995E-4</v>
      </c>
      <c r="F147" s="441">
        <v>1.2595009999999999E-3</v>
      </c>
      <c r="G147" s="441">
        <v>2.6420369999999999E-3</v>
      </c>
      <c r="H147" s="441">
        <v>2.310622E-3</v>
      </c>
      <c r="I147" s="441">
        <v>1.440324E-3</v>
      </c>
      <c r="J147" s="441">
        <v>0</v>
      </c>
      <c r="K147" s="441">
        <v>1.3707560000000001E-3</v>
      </c>
      <c r="L147" s="441">
        <v>1.336854E-3</v>
      </c>
      <c r="M147" s="441">
        <v>1.0151439999999999E-3</v>
      </c>
      <c r="N147" s="441">
        <v>4.9656600000000004E-4</v>
      </c>
      <c r="O147" s="441">
        <v>1.4168010000000001E-3</v>
      </c>
      <c r="P147" s="441">
        <v>6.3000800000000004E-4</v>
      </c>
      <c r="Q147" s="441">
        <v>3.9040199999999998E-4</v>
      </c>
      <c r="R147" s="441">
        <v>0</v>
      </c>
      <c r="S147" s="441">
        <v>1.591411E-3</v>
      </c>
      <c r="T147" s="441">
        <v>1.1483109999999999E-3</v>
      </c>
      <c r="U147" s="441">
        <v>1.6494000000000001E-3</v>
      </c>
      <c r="V147" s="441">
        <v>1.013882E-3</v>
      </c>
      <c r="W147" s="441">
        <v>1.0916019999999999E-3</v>
      </c>
      <c r="X147" s="441">
        <v>1.2372609999999999E-3</v>
      </c>
      <c r="Y147" s="441">
        <v>7.9314399999999997E-4</v>
      </c>
      <c r="Z147" s="441">
        <v>7.9801699999999999E-5</v>
      </c>
      <c r="AA147" s="441">
        <v>3.1960799999999998E-4</v>
      </c>
      <c r="AB147" s="441">
        <v>5.1344699999999999E-4</v>
      </c>
      <c r="AC147" s="441">
        <v>1.645938E-3</v>
      </c>
      <c r="AD147" s="441">
        <v>1.722433E-3</v>
      </c>
      <c r="AE147" s="441">
        <v>1.1010639999999999E-3</v>
      </c>
      <c r="AF147" s="441">
        <v>1.5289189999999999E-3</v>
      </c>
      <c r="AG147" s="441">
        <v>1.5322339999999999E-3</v>
      </c>
      <c r="AH147" s="441">
        <v>0</v>
      </c>
      <c r="AI147" s="441">
        <v>1.2917199999999999E-4</v>
      </c>
      <c r="AJ147" s="441">
        <v>4.8910299999999996E-4</v>
      </c>
      <c r="AK147" s="441">
        <v>7.7871600000000004E-4</v>
      </c>
      <c r="AL147" s="441">
        <v>6.8535199999999997E-4</v>
      </c>
      <c r="AM147" s="441">
        <v>5.8018100000000003E-4</v>
      </c>
      <c r="AN147" s="441">
        <v>6.7488300000000004E-4</v>
      </c>
      <c r="AO147" s="441">
        <v>9.851599999999999E-4</v>
      </c>
      <c r="AP147" s="441">
        <v>1.1323520000000001E-3</v>
      </c>
      <c r="AQ147" s="441">
        <v>9.0678600000000003E-4</v>
      </c>
      <c r="AR147" s="441">
        <v>8.9612299999999997E-4</v>
      </c>
      <c r="AS147" s="441">
        <v>8.5143700000000003E-4</v>
      </c>
      <c r="AT147" s="441">
        <v>1.2804030000000001E-3</v>
      </c>
      <c r="AU147" s="441">
        <v>1.0804790000000001E-3</v>
      </c>
      <c r="AV147" s="441">
        <v>8.2838900000000001E-4</v>
      </c>
      <c r="AW147" s="441">
        <v>1.431311E-3</v>
      </c>
      <c r="AX147" s="441">
        <v>1.2029499999999999E-3</v>
      </c>
      <c r="AY147" s="441">
        <v>1.039334E-3</v>
      </c>
      <c r="AZ147" s="441">
        <v>2.8624500000000002E-4</v>
      </c>
      <c r="BA147" s="441">
        <v>6.2009399999999996E-4</v>
      </c>
      <c r="BB147" s="441">
        <v>9.2493999999999996E-4</v>
      </c>
      <c r="BC147" s="441">
        <v>9.0643600000000005E-4</v>
      </c>
      <c r="BD147" s="441">
        <v>1.287842E-3</v>
      </c>
      <c r="BE147" s="441">
        <v>9.4890000000000003E-4</v>
      </c>
      <c r="BF147" s="441">
        <v>1.0884429999999999E-3</v>
      </c>
      <c r="BG147" s="441">
        <v>3.8968999999999999E-4</v>
      </c>
      <c r="BH147" s="441">
        <v>2.7785940000000001E-3</v>
      </c>
      <c r="BI147" s="441">
        <v>7.3412200000000003E-4</v>
      </c>
      <c r="BJ147" s="441">
        <v>3.1485900000000002E-4</v>
      </c>
      <c r="BK147" s="441">
        <v>3.2357099999999998E-4</v>
      </c>
      <c r="BL147" s="441">
        <v>1.3855829999999999E-3</v>
      </c>
      <c r="BM147" s="441">
        <v>3.5027600000000002E-3</v>
      </c>
      <c r="BN147" s="441">
        <v>2.143009E-3</v>
      </c>
      <c r="BO147" s="441">
        <v>2.723886E-3</v>
      </c>
      <c r="BP147" s="441">
        <v>4.0187549999999997E-3</v>
      </c>
      <c r="BQ147" s="441">
        <v>1.7194879999999999E-3</v>
      </c>
      <c r="BR147" s="441">
        <v>1.0043540000000001E-3</v>
      </c>
      <c r="BS147" s="441">
        <v>2.4418399999999999E-4</v>
      </c>
      <c r="BT147" s="441">
        <v>2.0028939999999999E-3</v>
      </c>
      <c r="BU147" s="441">
        <v>1.7827279999999999E-3</v>
      </c>
      <c r="BV147" s="441">
        <v>1.7914560000000001E-3</v>
      </c>
      <c r="BW147" s="441">
        <v>3.189337E-3</v>
      </c>
      <c r="BX147" s="441">
        <v>2.267612E-3</v>
      </c>
      <c r="BY147" s="441">
        <v>6.0055760000000003E-3</v>
      </c>
      <c r="BZ147" s="441">
        <v>2.3675229999999998E-3</v>
      </c>
      <c r="CA147" s="441">
        <v>3.124815E-3</v>
      </c>
      <c r="CB147" s="441">
        <v>3.8678929999999999E-3</v>
      </c>
      <c r="CC147" s="441">
        <v>3.5747330000000001E-3</v>
      </c>
      <c r="CD147" s="441">
        <v>3.2570469999999999E-3</v>
      </c>
      <c r="CE147" s="441">
        <v>1.2586749999999999E-3</v>
      </c>
      <c r="CF147" s="441">
        <v>3.2799700000000001E-3</v>
      </c>
      <c r="CG147" s="441">
        <v>2.953668E-3</v>
      </c>
      <c r="CH147" s="441">
        <v>3.1053330000000001E-3</v>
      </c>
      <c r="CI147" s="441">
        <v>1.844921E-3</v>
      </c>
      <c r="CJ147" s="441">
        <v>6.9099529999999999E-3</v>
      </c>
      <c r="CK147" s="441">
        <v>1.5034060000000001E-3</v>
      </c>
      <c r="CL147" s="441">
        <v>2.458572E-3</v>
      </c>
      <c r="CM147" s="441">
        <v>4.2196270000000001E-3</v>
      </c>
      <c r="CN147" s="441">
        <v>5.6164359999999998E-3</v>
      </c>
      <c r="CO147" s="441">
        <v>5.651377E-3</v>
      </c>
      <c r="CP147" s="441">
        <v>1.381532E-3</v>
      </c>
      <c r="CQ147" s="441">
        <v>2.6159719999999998E-3</v>
      </c>
      <c r="CR147" s="441">
        <v>1.4970350000000001E-3</v>
      </c>
      <c r="CS147" s="441">
        <v>2.0469989999999999E-3</v>
      </c>
      <c r="CT147" s="441">
        <v>2.8111780000000001E-3</v>
      </c>
      <c r="CU147" s="441">
        <v>1.299726E-3</v>
      </c>
      <c r="CV147" s="441">
        <v>4.2670360000000001E-3</v>
      </c>
      <c r="CW147" s="441">
        <v>2.5898409999999998E-3</v>
      </c>
      <c r="CX147" s="441">
        <v>2.859561E-3</v>
      </c>
      <c r="CY147" s="441">
        <v>1.0003842780000001</v>
      </c>
      <c r="CZ147" s="441">
        <v>1.3406679999999999E-3</v>
      </c>
      <c r="DA147" s="443">
        <v>1.1700113219999999</v>
      </c>
    </row>
    <row r="148" spans="2:105" ht="20.100000000000001" customHeight="1" x14ac:dyDescent="0.4">
      <c r="B148" s="11">
        <v>101</v>
      </c>
      <c r="C148" s="8" t="s">
        <v>852</v>
      </c>
      <c r="D148" s="441">
        <v>7.6044809999999997E-3</v>
      </c>
      <c r="E148" s="441">
        <v>5.1910970000000004E-3</v>
      </c>
      <c r="F148" s="441">
        <v>5.8347130000000001E-3</v>
      </c>
      <c r="G148" s="441">
        <v>1.6459179999999999E-3</v>
      </c>
      <c r="H148" s="441">
        <v>4.5839950000000004E-3</v>
      </c>
      <c r="I148" s="441">
        <v>8.0306979999999993E-3</v>
      </c>
      <c r="J148" s="441">
        <v>0</v>
      </c>
      <c r="K148" s="441">
        <v>1.1620729E-2</v>
      </c>
      <c r="L148" s="441">
        <v>8.5807160000000004E-3</v>
      </c>
      <c r="M148" s="441">
        <v>8.9766930000000009E-3</v>
      </c>
      <c r="N148" s="441">
        <v>2.2257899000000001E-2</v>
      </c>
      <c r="O148" s="441">
        <v>2.8504379999999998E-3</v>
      </c>
      <c r="P148" s="441">
        <v>4.4219819999999996E-3</v>
      </c>
      <c r="Q148" s="441">
        <v>1.8587326000000001E-2</v>
      </c>
      <c r="R148" s="441">
        <v>0</v>
      </c>
      <c r="S148" s="441">
        <v>3.7678899999999999E-3</v>
      </c>
      <c r="T148" s="441">
        <v>1.0552710999999999E-2</v>
      </c>
      <c r="U148" s="441">
        <v>2.7928720000000001E-3</v>
      </c>
      <c r="V148" s="441">
        <v>2.5239279999999999E-3</v>
      </c>
      <c r="W148" s="441">
        <v>2.6839849999999998E-3</v>
      </c>
      <c r="X148" s="441">
        <v>2.4734119999999999E-3</v>
      </c>
      <c r="Y148" s="441">
        <v>3.1175759999999999E-3</v>
      </c>
      <c r="Z148" s="441">
        <v>5.1071999999999999E-4</v>
      </c>
      <c r="AA148" s="441">
        <v>1.8416909999999999E-3</v>
      </c>
      <c r="AB148" s="441">
        <v>4.6911569999999996E-3</v>
      </c>
      <c r="AC148" s="441">
        <v>4.3402780000000004E-3</v>
      </c>
      <c r="AD148" s="441">
        <v>9.8074990000000008E-3</v>
      </c>
      <c r="AE148" s="441">
        <v>1.1375454E-2</v>
      </c>
      <c r="AF148" s="441">
        <v>2.1975779999999999E-3</v>
      </c>
      <c r="AG148" s="441">
        <v>1.0831036E-2</v>
      </c>
      <c r="AH148" s="441">
        <v>0</v>
      </c>
      <c r="AI148" s="441">
        <v>1.353511E-3</v>
      </c>
      <c r="AJ148" s="441">
        <v>1.1991986E-2</v>
      </c>
      <c r="AK148" s="441">
        <v>4.4036379999999996E-3</v>
      </c>
      <c r="AL148" s="441">
        <v>7.0210380000000003E-3</v>
      </c>
      <c r="AM148" s="441">
        <v>3.0208320000000002E-3</v>
      </c>
      <c r="AN148" s="441">
        <v>4.6838349999999999E-3</v>
      </c>
      <c r="AO148" s="441">
        <v>7.2016349999999996E-3</v>
      </c>
      <c r="AP148" s="441">
        <v>4.6328630000000001E-3</v>
      </c>
      <c r="AQ148" s="441">
        <v>2.5258730000000001E-3</v>
      </c>
      <c r="AR148" s="441">
        <v>1.1064650000000001E-3</v>
      </c>
      <c r="AS148" s="441">
        <v>1.2248960000000001E-3</v>
      </c>
      <c r="AT148" s="441">
        <v>1.801534E-3</v>
      </c>
      <c r="AU148" s="441">
        <v>1.9391429999999999E-3</v>
      </c>
      <c r="AV148" s="441">
        <v>1.047332E-3</v>
      </c>
      <c r="AW148" s="441">
        <v>2.4657479999999998E-3</v>
      </c>
      <c r="AX148" s="441">
        <v>2.2531729999999998E-3</v>
      </c>
      <c r="AY148" s="441">
        <v>1.564813E-3</v>
      </c>
      <c r="AZ148" s="441">
        <v>7.5932300000000001E-4</v>
      </c>
      <c r="BA148" s="441">
        <v>1.1542830000000001E-3</v>
      </c>
      <c r="BB148" s="441">
        <v>1.4951064999999999E-2</v>
      </c>
      <c r="BC148" s="441">
        <v>2.004179E-3</v>
      </c>
      <c r="BD148" s="441">
        <v>2.083611E-3</v>
      </c>
      <c r="BE148" s="441">
        <v>5.152752E-3</v>
      </c>
      <c r="BF148" s="441">
        <v>1.5431586000000001E-2</v>
      </c>
      <c r="BG148" s="441">
        <v>1.7358624999999999E-2</v>
      </c>
      <c r="BH148" s="441">
        <v>5.8907050000000004E-3</v>
      </c>
      <c r="BI148" s="441">
        <v>9.2591919999999994E-3</v>
      </c>
      <c r="BJ148" s="441">
        <v>3.528855E-3</v>
      </c>
      <c r="BK148" s="441">
        <v>2.2538699999999998E-3</v>
      </c>
      <c r="BL148" s="441">
        <v>9.6870340000000006E-3</v>
      </c>
      <c r="BM148" s="441">
        <v>1.5423233999999999E-2</v>
      </c>
      <c r="BN148" s="441">
        <v>5.9722509999999996E-3</v>
      </c>
      <c r="BO148" s="441">
        <v>7.8543199999999997E-3</v>
      </c>
      <c r="BP148" s="441">
        <v>5.0146330000000001E-3</v>
      </c>
      <c r="BQ148" s="441">
        <v>7.4491519999999997E-3</v>
      </c>
      <c r="BR148" s="441">
        <v>2.2465559999999998E-3</v>
      </c>
      <c r="BS148" s="441">
        <v>5.9103300000000003E-4</v>
      </c>
      <c r="BT148" s="441">
        <v>8.5401539999999995E-3</v>
      </c>
      <c r="BU148" s="441">
        <v>1.1486786000000001E-2</v>
      </c>
      <c r="BV148" s="441">
        <v>2.9933659999999999E-3</v>
      </c>
      <c r="BW148" s="441">
        <v>9.9927290000000005E-3</v>
      </c>
      <c r="BX148" s="441">
        <v>8.4641709999999995E-3</v>
      </c>
      <c r="BY148" s="441">
        <v>2.110205E-3</v>
      </c>
      <c r="BZ148" s="441">
        <v>4.4990339999999998E-3</v>
      </c>
      <c r="CA148" s="441">
        <v>9.8285860000000003E-3</v>
      </c>
      <c r="CB148" s="441">
        <v>1.9772539999999999E-3</v>
      </c>
      <c r="CC148" s="441">
        <v>4.7052780000000002E-3</v>
      </c>
      <c r="CD148" s="441">
        <v>1.2332655E-2</v>
      </c>
      <c r="CE148" s="441">
        <v>2.217241E-3</v>
      </c>
      <c r="CF148" s="441">
        <v>5.5823340000000004E-3</v>
      </c>
      <c r="CG148" s="441">
        <v>2.9743040000000001E-3</v>
      </c>
      <c r="CH148" s="441">
        <v>2.0335639999999999E-3</v>
      </c>
      <c r="CI148" s="441">
        <v>1.0038421E-2</v>
      </c>
      <c r="CJ148" s="441">
        <v>7.3228679999999997E-3</v>
      </c>
      <c r="CK148" s="441">
        <v>2.589081E-3</v>
      </c>
      <c r="CL148" s="441">
        <v>1.3331190999999999E-2</v>
      </c>
      <c r="CM148" s="441">
        <v>1.0491014999999999E-2</v>
      </c>
      <c r="CN148" s="441">
        <v>4.1245739999999998E-3</v>
      </c>
      <c r="CO148" s="441">
        <v>5.7774879999999999E-3</v>
      </c>
      <c r="CP148" s="441">
        <v>6.1663489999999998E-3</v>
      </c>
      <c r="CQ148" s="441">
        <v>4.7412690000000002E-3</v>
      </c>
      <c r="CR148" s="441">
        <v>2.820248E-3</v>
      </c>
      <c r="CS148" s="441">
        <v>4.8445249999999997E-3</v>
      </c>
      <c r="CT148" s="441">
        <v>3.66906E-3</v>
      </c>
      <c r="CU148" s="441">
        <v>3.0947510000000002E-3</v>
      </c>
      <c r="CV148" s="441">
        <v>7.466266E-3</v>
      </c>
      <c r="CW148" s="441">
        <v>2.151727E-3</v>
      </c>
      <c r="CX148" s="441">
        <v>8.5206229999999997E-3</v>
      </c>
      <c r="CY148" s="441">
        <v>1.6218859999999999E-3</v>
      </c>
      <c r="CZ148" s="441">
        <v>1.001961085</v>
      </c>
      <c r="DA148" s="443">
        <v>1.568469135</v>
      </c>
    </row>
    <row r="149" spans="2:105" ht="20.100000000000001" customHeight="1" x14ac:dyDescent="0.4">
      <c r="B149" s="819" t="s">
        <v>929</v>
      </c>
      <c r="C149" s="820"/>
      <c r="D149" s="444">
        <v>1.3522223209999999</v>
      </c>
      <c r="E149" s="444">
        <v>1.3069550430000001</v>
      </c>
      <c r="F149" s="444">
        <v>1.6772716839999999</v>
      </c>
      <c r="G149" s="444">
        <v>1.267941762</v>
      </c>
      <c r="H149" s="444">
        <v>1.3016403480000001</v>
      </c>
      <c r="I149" s="444">
        <v>1.223969879</v>
      </c>
      <c r="J149" s="444">
        <v>1</v>
      </c>
      <c r="K149" s="444">
        <v>1.6069658469999999</v>
      </c>
      <c r="L149" s="444">
        <v>1.615291968</v>
      </c>
      <c r="M149" s="444">
        <v>1.275915548</v>
      </c>
      <c r="N149" s="444">
        <v>1.688219191</v>
      </c>
      <c r="O149" s="444">
        <v>1.329283097</v>
      </c>
      <c r="P149" s="444">
        <v>1.1948981000000001</v>
      </c>
      <c r="Q149" s="444">
        <v>1.4136599080000001</v>
      </c>
      <c r="R149" s="444">
        <v>1</v>
      </c>
      <c r="S149" s="444">
        <v>1.203988426</v>
      </c>
      <c r="T149" s="444">
        <v>1.289262345</v>
      </c>
      <c r="U149" s="444">
        <v>1.2170036820000001</v>
      </c>
      <c r="V149" s="444">
        <v>1.269061786</v>
      </c>
      <c r="W149" s="444">
        <v>1.203159672</v>
      </c>
      <c r="X149" s="444">
        <v>1.212928249</v>
      </c>
      <c r="Y149" s="444">
        <v>1.196134075</v>
      </c>
      <c r="Z149" s="444">
        <v>1.04741164</v>
      </c>
      <c r="AA149" s="444">
        <v>1.17494758</v>
      </c>
      <c r="AB149" s="444">
        <v>1.2007391439999999</v>
      </c>
      <c r="AC149" s="444">
        <v>1.2147868049999999</v>
      </c>
      <c r="AD149" s="444">
        <v>1.291821602</v>
      </c>
      <c r="AE149" s="444">
        <v>1.433709165</v>
      </c>
      <c r="AF149" s="444">
        <v>1.256768428</v>
      </c>
      <c r="AG149" s="444">
        <v>1.2619492400000001</v>
      </c>
      <c r="AH149" s="444">
        <v>1</v>
      </c>
      <c r="AI149" s="444">
        <v>1.0734587149999999</v>
      </c>
      <c r="AJ149" s="444">
        <v>1.247443997</v>
      </c>
      <c r="AK149" s="444">
        <v>1.146375787</v>
      </c>
      <c r="AL149" s="444">
        <v>1.2487734319999999</v>
      </c>
      <c r="AM149" s="444">
        <v>1.2010204</v>
      </c>
      <c r="AN149" s="444">
        <v>1.193772185</v>
      </c>
      <c r="AO149" s="444">
        <v>1.183831005</v>
      </c>
      <c r="AP149" s="444">
        <v>1.2166802560000001</v>
      </c>
      <c r="AQ149" s="444">
        <v>1.167075235</v>
      </c>
      <c r="AR149" s="444">
        <v>1.1715946580000001</v>
      </c>
      <c r="AS149" s="444">
        <v>1.1597237410000001</v>
      </c>
      <c r="AT149" s="444">
        <v>1.1970725680000001</v>
      </c>
      <c r="AU149" s="444">
        <v>1.169054601</v>
      </c>
      <c r="AV149" s="444">
        <v>1.1434946939999999</v>
      </c>
      <c r="AW149" s="444">
        <v>1.177782165</v>
      </c>
      <c r="AX149" s="444">
        <v>1.152976692</v>
      </c>
      <c r="AY149" s="444">
        <v>1.151263353</v>
      </c>
      <c r="AZ149" s="444">
        <v>1.1766920160000001</v>
      </c>
      <c r="BA149" s="444">
        <v>1.188410934</v>
      </c>
      <c r="BB149" s="444">
        <v>1.2111394010000001</v>
      </c>
      <c r="BC149" s="444">
        <v>1.1918235619999999</v>
      </c>
      <c r="BD149" s="444">
        <v>1.2506717119999999</v>
      </c>
      <c r="BE149" s="444">
        <v>1.4780099870000001</v>
      </c>
      <c r="BF149" s="444">
        <v>1.3001206670000001</v>
      </c>
      <c r="BG149" s="444">
        <v>1.284997384</v>
      </c>
      <c r="BH149" s="444">
        <v>1.4005479009999999</v>
      </c>
      <c r="BI149" s="444">
        <v>1.3106412670000001</v>
      </c>
      <c r="BJ149" s="444">
        <v>1.250980411</v>
      </c>
      <c r="BK149" s="444">
        <v>1.198158813</v>
      </c>
      <c r="BL149" s="444">
        <v>1.4597981689999999</v>
      </c>
      <c r="BM149" s="444">
        <v>1.2915502809999999</v>
      </c>
      <c r="BN149" s="444">
        <v>1.279366086</v>
      </c>
      <c r="BO149" s="444">
        <v>1.3212711939999999</v>
      </c>
      <c r="BP149" s="444">
        <v>1.3127344190000001</v>
      </c>
      <c r="BQ149" s="444">
        <v>1.2851783480000001</v>
      </c>
      <c r="BR149" s="444">
        <v>1.2929990979999999</v>
      </c>
      <c r="BS149" s="444">
        <v>1.099103188</v>
      </c>
      <c r="BT149" s="444">
        <v>1.2520076920000001</v>
      </c>
      <c r="BU149" s="444">
        <v>1.1885661759999999</v>
      </c>
      <c r="BV149" s="444">
        <v>1.730664186</v>
      </c>
      <c r="BW149" s="444">
        <v>1.336212199</v>
      </c>
      <c r="BX149" s="444">
        <v>1.475470915</v>
      </c>
      <c r="BY149" s="444">
        <v>1.301027715</v>
      </c>
      <c r="BZ149" s="444">
        <v>1.3692470430000001</v>
      </c>
      <c r="CA149" s="444">
        <v>1.322838159</v>
      </c>
      <c r="CB149" s="444">
        <v>1.161758479</v>
      </c>
      <c r="CC149" s="444">
        <v>1.512188804</v>
      </c>
      <c r="CD149" s="444">
        <v>1.6181345119999999</v>
      </c>
      <c r="CE149" s="444">
        <v>1.391774004</v>
      </c>
      <c r="CF149" s="444">
        <v>1.8307512459999999</v>
      </c>
      <c r="CG149" s="444">
        <v>1.389111964</v>
      </c>
      <c r="CH149" s="444">
        <v>1.25921616</v>
      </c>
      <c r="CI149" s="444">
        <v>1.1609952509999999</v>
      </c>
      <c r="CJ149" s="444">
        <v>1.317474504</v>
      </c>
      <c r="CK149" s="444">
        <v>1.2196550930000001</v>
      </c>
      <c r="CL149" s="444">
        <v>1.320190513</v>
      </c>
      <c r="CM149" s="444">
        <v>1.2545176709999999</v>
      </c>
      <c r="CN149" s="444">
        <v>1.188587364</v>
      </c>
      <c r="CO149" s="444">
        <v>1.3173918259999999</v>
      </c>
      <c r="CP149" s="444">
        <v>1.3349874530000001</v>
      </c>
      <c r="CQ149" s="444">
        <v>1.8092109649999999</v>
      </c>
      <c r="CR149" s="444">
        <v>1.239744248</v>
      </c>
      <c r="CS149" s="444">
        <v>1.2605325650000001</v>
      </c>
      <c r="CT149" s="444">
        <v>1.4037830819999999</v>
      </c>
      <c r="CU149" s="444">
        <v>1.3347167129999999</v>
      </c>
      <c r="CV149" s="444">
        <v>1.2776999499999999</v>
      </c>
      <c r="CW149" s="444">
        <v>1.2549277860000001</v>
      </c>
      <c r="CX149" s="444">
        <v>1.262075804</v>
      </c>
      <c r="CY149" s="444">
        <v>1.268675142</v>
      </c>
      <c r="CZ149" s="444">
        <v>1.60183904</v>
      </c>
      <c r="DA149" s="445">
        <v>1.289895733</v>
      </c>
    </row>
    <row r="150" spans="2:105" x14ac:dyDescent="0.4">
      <c r="DA150" s="2" t="s">
        <v>1299</v>
      </c>
    </row>
  </sheetData>
  <sheetProtection sheet="1" objects="1" scenarios="1"/>
  <mergeCells count="6">
    <mergeCell ref="B149:C149"/>
    <mergeCell ref="DA46:DA47"/>
    <mergeCell ref="B3:C4"/>
    <mergeCell ref="B46:C47"/>
    <mergeCell ref="B43:C43"/>
    <mergeCell ref="AP3:AP4"/>
  </mergeCells>
  <phoneticPr fontId="2"/>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theme="0" tint="-0.499984740745262"/>
  </sheetPr>
  <dimension ref="B1:N150"/>
  <sheetViews>
    <sheetView workbookViewId="0"/>
  </sheetViews>
  <sheetFormatPr defaultRowHeight="13.5" x14ac:dyDescent="0.4"/>
  <cols>
    <col min="1" max="1" width="1.625" style="16" customWidth="1"/>
    <col min="2" max="2" width="4" style="16" customWidth="1"/>
    <col min="3" max="3" width="24.625" style="16" customWidth="1"/>
    <col min="4" max="14" width="10.625" style="16" customWidth="1"/>
    <col min="15" max="17" width="9.25" style="16" bestFit="1" customWidth="1"/>
    <col min="18" max="18" width="9.125" style="16" bestFit="1" customWidth="1"/>
    <col min="19" max="20" width="10.25" style="16" bestFit="1" customWidth="1"/>
    <col min="21" max="21" width="9.25" style="16" bestFit="1" customWidth="1"/>
    <col min="22" max="24" width="10.25" style="16" bestFit="1" customWidth="1"/>
    <col min="25" max="25" width="9.25" style="16" bestFit="1" customWidth="1"/>
    <col min="26" max="26" width="10.25" style="16" bestFit="1" customWidth="1"/>
    <col min="27" max="16384" width="9" style="16"/>
  </cols>
  <sheetData>
    <row r="1" spans="2:14" ht="9.75" customHeight="1" x14ac:dyDescent="0.4"/>
    <row r="2" spans="2:14" ht="20.100000000000001" customHeight="1" x14ac:dyDescent="0.4">
      <c r="B2" s="16" t="s">
        <v>950</v>
      </c>
    </row>
    <row r="3" spans="2:14" x14ac:dyDescent="0.4">
      <c r="B3" s="830" t="s">
        <v>951</v>
      </c>
      <c r="C3" s="830"/>
      <c r="D3" s="827" t="s">
        <v>931</v>
      </c>
      <c r="E3" s="827" t="s">
        <v>932</v>
      </c>
      <c r="F3" s="827" t="s">
        <v>933</v>
      </c>
      <c r="G3" s="828" t="s">
        <v>938</v>
      </c>
      <c r="H3" s="829"/>
      <c r="I3" s="827"/>
      <c r="J3" s="827"/>
      <c r="K3" s="827"/>
      <c r="L3" s="827"/>
    </row>
    <row r="4" spans="2:14" ht="18.75" customHeight="1" x14ac:dyDescent="0.4">
      <c r="B4" s="830"/>
      <c r="C4" s="830"/>
      <c r="D4" s="827"/>
      <c r="E4" s="827"/>
      <c r="F4" s="827"/>
      <c r="G4" s="827"/>
      <c r="H4" s="827" t="s">
        <v>934</v>
      </c>
      <c r="I4" s="828" t="s">
        <v>935</v>
      </c>
      <c r="J4" s="829"/>
      <c r="K4" s="827"/>
      <c r="L4" s="827" t="s">
        <v>936</v>
      </c>
      <c r="N4" s="821" t="s">
        <v>1300</v>
      </c>
    </row>
    <row r="5" spans="2:14" ht="27" x14ac:dyDescent="0.4">
      <c r="B5" s="830"/>
      <c r="C5" s="830"/>
      <c r="D5" s="827"/>
      <c r="E5" s="827"/>
      <c r="F5" s="827"/>
      <c r="G5" s="827"/>
      <c r="H5" s="827"/>
      <c r="I5" s="827"/>
      <c r="J5" s="23" t="s">
        <v>937</v>
      </c>
      <c r="K5" s="23" t="s">
        <v>939</v>
      </c>
      <c r="L5" s="827"/>
      <c r="N5" s="822"/>
    </row>
    <row r="6" spans="2:14" ht="20.100000000000001" customHeight="1" x14ac:dyDescent="0.4">
      <c r="B6" s="24">
        <v>1</v>
      </c>
      <c r="C6" s="25" t="s">
        <v>940</v>
      </c>
      <c r="D6" s="17">
        <v>48798</v>
      </c>
      <c r="E6" s="17">
        <v>24554</v>
      </c>
      <c r="F6" s="17">
        <v>18404</v>
      </c>
      <c r="G6" s="17">
        <v>5840</v>
      </c>
      <c r="H6" s="17">
        <v>1274</v>
      </c>
      <c r="I6" s="17">
        <v>4049</v>
      </c>
      <c r="J6" s="17">
        <v>2231</v>
      </c>
      <c r="K6" s="17">
        <v>1818</v>
      </c>
      <c r="L6" s="18">
        <v>517</v>
      </c>
      <c r="N6" s="452">
        <v>5.2408643836599898E-2</v>
      </c>
    </row>
    <row r="7" spans="2:14" ht="20.100000000000001" customHeight="1" x14ac:dyDescent="0.4">
      <c r="B7" s="26">
        <v>2</v>
      </c>
      <c r="C7" s="27" t="s">
        <v>1</v>
      </c>
      <c r="D7" s="17">
        <v>4420</v>
      </c>
      <c r="E7" s="17">
        <v>2224</v>
      </c>
      <c r="F7" s="17">
        <v>1667</v>
      </c>
      <c r="G7" s="17">
        <v>529</v>
      </c>
      <c r="H7" s="17">
        <v>115</v>
      </c>
      <c r="I7" s="17">
        <v>367</v>
      </c>
      <c r="J7" s="17">
        <v>202</v>
      </c>
      <c r="K7" s="17">
        <v>165</v>
      </c>
      <c r="L7" s="18">
        <v>47</v>
      </c>
      <c r="N7" s="452">
        <v>6.8042085766470304E-3</v>
      </c>
    </row>
    <row r="8" spans="2:14" ht="20.100000000000001" customHeight="1" x14ac:dyDescent="0.4">
      <c r="B8" s="26">
        <v>3</v>
      </c>
      <c r="C8" s="27" t="s">
        <v>2</v>
      </c>
      <c r="D8" s="17">
        <v>1039</v>
      </c>
      <c r="E8" s="17">
        <v>175</v>
      </c>
      <c r="F8" s="17">
        <v>89</v>
      </c>
      <c r="G8" s="17">
        <v>775</v>
      </c>
      <c r="H8" s="17">
        <v>170</v>
      </c>
      <c r="I8" s="17">
        <v>535</v>
      </c>
      <c r="J8" s="17">
        <v>295</v>
      </c>
      <c r="K8" s="17">
        <v>240</v>
      </c>
      <c r="L8" s="18">
        <v>70</v>
      </c>
      <c r="N8" s="452">
        <v>3.6056573927607707E-2</v>
      </c>
    </row>
    <row r="9" spans="2:14" ht="20.100000000000001" customHeight="1" x14ac:dyDescent="0.4">
      <c r="B9" s="26">
        <v>4</v>
      </c>
      <c r="C9" s="27" t="s">
        <v>3</v>
      </c>
      <c r="D9" s="17">
        <v>1790</v>
      </c>
      <c r="E9" s="17">
        <v>242</v>
      </c>
      <c r="F9" s="17">
        <v>100</v>
      </c>
      <c r="G9" s="17">
        <v>1448</v>
      </c>
      <c r="H9" s="17">
        <v>295</v>
      </c>
      <c r="I9" s="17">
        <v>1019</v>
      </c>
      <c r="J9" s="17">
        <v>885</v>
      </c>
      <c r="K9" s="17">
        <v>134</v>
      </c>
      <c r="L9" s="18">
        <v>134</v>
      </c>
      <c r="N9" s="452">
        <v>9.0630281028979159E-2</v>
      </c>
    </row>
    <row r="10" spans="2:14" ht="20.100000000000001" customHeight="1" x14ac:dyDescent="0.4">
      <c r="B10" s="26">
        <v>5</v>
      </c>
      <c r="C10" s="27" t="s">
        <v>4</v>
      </c>
      <c r="D10" s="17">
        <v>9576</v>
      </c>
      <c r="E10" s="17">
        <v>3981</v>
      </c>
      <c r="F10" s="17">
        <v>3037</v>
      </c>
      <c r="G10" s="17">
        <v>2558</v>
      </c>
      <c r="H10" s="17">
        <v>466</v>
      </c>
      <c r="I10" s="17">
        <v>1888</v>
      </c>
      <c r="J10" s="17">
        <v>1529</v>
      </c>
      <c r="K10" s="17">
        <v>359</v>
      </c>
      <c r="L10" s="18">
        <v>204</v>
      </c>
      <c r="N10" s="452">
        <v>3.4184150741681144E-2</v>
      </c>
    </row>
    <row r="11" spans="2:14" ht="20.100000000000001" customHeight="1" x14ac:dyDescent="0.4">
      <c r="B11" s="26">
        <v>6</v>
      </c>
      <c r="C11" s="27" t="s">
        <v>5</v>
      </c>
      <c r="D11" s="17">
        <v>1196</v>
      </c>
      <c r="E11" s="17">
        <v>5</v>
      </c>
      <c r="F11" s="17">
        <v>2</v>
      </c>
      <c r="G11" s="17">
        <v>1189</v>
      </c>
      <c r="H11" s="17">
        <v>173</v>
      </c>
      <c r="I11" s="17">
        <v>961</v>
      </c>
      <c r="J11" s="17">
        <v>838</v>
      </c>
      <c r="K11" s="17">
        <v>123</v>
      </c>
      <c r="L11" s="18">
        <v>55</v>
      </c>
      <c r="N11" s="452">
        <v>5.2966856735566642E-2</v>
      </c>
    </row>
    <row r="12" spans="2:14" ht="20.100000000000001" customHeight="1" x14ac:dyDescent="0.4">
      <c r="B12" s="26">
        <v>7</v>
      </c>
      <c r="C12" s="27" t="s">
        <v>6</v>
      </c>
      <c r="D12" s="17">
        <v>31648</v>
      </c>
      <c r="E12" s="17">
        <v>264</v>
      </c>
      <c r="F12" s="17">
        <v>152</v>
      </c>
      <c r="G12" s="17">
        <v>31232</v>
      </c>
      <c r="H12" s="17">
        <v>1610</v>
      </c>
      <c r="I12" s="17">
        <v>28519</v>
      </c>
      <c r="J12" s="17">
        <v>14135</v>
      </c>
      <c r="K12" s="17">
        <v>14384</v>
      </c>
      <c r="L12" s="18">
        <v>1103</v>
      </c>
      <c r="N12" s="452">
        <v>4.2522427340047353E-2</v>
      </c>
    </row>
    <row r="13" spans="2:14" ht="20.100000000000001" customHeight="1" x14ac:dyDescent="0.4">
      <c r="B13" s="26">
        <v>8</v>
      </c>
      <c r="C13" s="27" t="s">
        <v>7</v>
      </c>
      <c r="D13" s="17">
        <v>2671</v>
      </c>
      <c r="E13" s="17">
        <v>59</v>
      </c>
      <c r="F13" s="17">
        <v>23</v>
      </c>
      <c r="G13" s="17">
        <v>2589</v>
      </c>
      <c r="H13" s="17">
        <v>130</v>
      </c>
      <c r="I13" s="17">
        <v>2425</v>
      </c>
      <c r="J13" s="17">
        <v>1761</v>
      </c>
      <c r="K13" s="17">
        <v>664</v>
      </c>
      <c r="L13" s="18">
        <v>34</v>
      </c>
      <c r="N13" s="452">
        <v>0.13832344927071646</v>
      </c>
    </row>
    <row r="14" spans="2:14" ht="20.100000000000001" customHeight="1" x14ac:dyDescent="0.4">
      <c r="B14" s="26">
        <v>9</v>
      </c>
      <c r="C14" s="27" t="s">
        <v>8</v>
      </c>
      <c r="D14" s="17">
        <v>9139</v>
      </c>
      <c r="E14" s="17">
        <v>355</v>
      </c>
      <c r="F14" s="17">
        <v>111</v>
      </c>
      <c r="G14" s="17">
        <v>8673</v>
      </c>
      <c r="H14" s="17">
        <v>576</v>
      </c>
      <c r="I14" s="17">
        <v>8019</v>
      </c>
      <c r="J14" s="17">
        <v>6615</v>
      </c>
      <c r="K14" s="17">
        <v>1404</v>
      </c>
      <c r="L14" s="18">
        <v>78</v>
      </c>
      <c r="N14" s="452">
        <v>3.1884622737232179E-2</v>
      </c>
    </row>
    <row r="15" spans="2:14" ht="20.100000000000001" customHeight="1" x14ac:dyDescent="0.4">
      <c r="B15" s="28">
        <v>10</v>
      </c>
      <c r="C15" s="27" t="s">
        <v>9</v>
      </c>
      <c r="D15" s="17">
        <v>4892</v>
      </c>
      <c r="E15" s="17">
        <v>85</v>
      </c>
      <c r="F15" s="17">
        <v>35</v>
      </c>
      <c r="G15" s="17">
        <v>4772</v>
      </c>
      <c r="H15" s="17">
        <v>459</v>
      </c>
      <c r="I15" s="17">
        <v>4287</v>
      </c>
      <c r="J15" s="17">
        <v>3573</v>
      </c>
      <c r="K15" s="17">
        <v>714</v>
      </c>
      <c r="L15" s="18">
        <v>26</v>
      </c>
      <c r="N15" s="452">
        <v>7.0407365330421828E-2</v>
      </c>
    </row>
    <row r="16" spans="2:14" ht="20.100000000000001" customHeight="1" x14ac:dyDescent="0.4">
      <c r="B16" s="26">
        <v>11</v>
      </c>
      <c r="C16" s="27" t="s">
        <v>10</v>
      </c>
      <c r="D16" s="17">
        <v>408</v>
      </c>
      <c r="E16" s="17">
        <v>0</v>
      </c>
      <c r="F16" s="17">
        <v>0</v>
      </c>
      <c r="G16" s="17">
        <v>408</v>
      </c>
      <c r="H16" s="17">
        <v>8</v>
      </c>
      <c r="I16" s="17">
        <v>396</v>
      </c>
      <c r="J16" s="17">
        <v>312</v>
      </c>
      <c r="K16" s="17">
        <v>84</v>
      </c>
      <c r="L16" s="18">
        <v>4</v>
      </c>
      <c r="N16" s="452">
        <v>3.5324981168668129E-3</v>
      </c>
    </row>
    <row r="17" spans="2:14" ht="20.100000000000001" customHeight="1" x14ac:dyDescent="0.4">
      <c r="B17" s="26">
        <v>12</v>
      </c>
      <c r="C17" s="27" t="s">
        <v>11</v>
      </c>
      <c r="D17" s="17">
        <v>562</v>
      </c>
      <c r="E17" s="17">
        <v>0</v>
      </c>
      <c r="F17" s="17">
        <v>0</v>
      </c>
      <c r="G17" s="17">
        <v>562</v>
      </c>
      <c r="H17" s="17">
        <v>11</v>
      </c>
      <c r="I17" s="17">
        <v>549</v>
      </c>
      <c r="J17" s="17">
        <v>467</v>
      </c>
      <c r="K17" s="17">
        <v>82</v>
      </c>
      <c r="L17" s="18">
        <v>2</v>
      </c>
      <c r="N17" s="452">
        <v>1.1637996193836831E-3</v>
      </c>
    </row>
    <row r="18" spans="2:14" ht="20.100000000000001" customHeight="1" x14ac:dyDescent="0.4">
      <c r="B18" s="26">
        <v>13</v>
      </c>
      <c r="C18" s="27" t="s">
        <v>12</v>
      </c>
      <c r="D18" s="17">
        <v>8808</v>
      </c>
      <c r="E18" s="17">
        <v>54</v>
      </c>
      <c r="F18" s="17">
        <v>18</v>
      </c>
      <c r="G18" s="17">
        <v>8736</v>
      </c>
      <c r="H18" s="17">
        <v>220</v>
      </c>
      <c r="I18" s="17">
        <v>8429</v>
      </c>
      <c r="J18" s="17">
        <v>6551</v>
      </c>
      <c r="K18" s="17">
        <v>1878</v>
      </c>
      <c r="L18" s="18">
        <v>87</v>
      </c>
      <c r="N18" s="452">
        <v>6.0532570209050784E-2</v>
      </c>
    </row>
    <row r="19" spans="2:14" ht="20.100000000000001" customHeight="1" x14ac:dyDescent="0.4">
      <c r="B19" s="28">
        <v>14</v>
      </c>
      <c r="C19" s="27" t="s">
        <v>1063</v>
      </c>
      <c r="D19" s="17">
        <v>7187</v>
      </c>
      <c r="E19" s="17">
        <v>630</v>
      </c>
      <c r="F19" s="17">
        <v>236</v>
      </c>
      <c r="G19" s="17">
        <v>6321</v>
      </c>
      <c r="H19" s="17">
        <v>931</v>
      </c>
      <c r="I19" s="17">
        <v>5219</v>
      </c>
      <c r="J19" s="17">
        <v>3793</v>
      </c>
      <c r="K19" s="17">
        <v>1426</v>
      </c>
      <c r="L19" s="18">
        <v>171</v>
      </c>
      <c r="N19" s="452">
        <v>5.2817607540358968E-2</v>
      </c>
    </row>
    <row r="20" spans="2:14" ht="20.100000000000001" customHeight="1" x14ac:dyDescent="0.4">
      <c r="B20" s="26">
        <v>15</v>
      </c>
      <c r="C20" s="27" t="s">
        <v>13</v>
      </c>
      <c r="D20" s="17">
        <v>6412</v>
      </c>
      <c r="E20" s="17">
        <v>54</v>
      </c>
      <c r="F20" s="17">
        <v>19</v>
      </c>
      <c r="G20" s="17">
        <v>6339</v>
      </c>
      <c r="H20" s="17">
        <v>438</v>
      </c>
      <c r="I20" s="17">
        <v>5787</v>
      </c>
      <c r="J20" s="17">
        <v>5004</v>
      </c>
      <c r="K20" s="17">
        <v>783</v>
      </c>
      <c r="L20" s="18">
        <v>114</v>
      </c>
      <c r="N20" s="452">
        <v>2.932821319515129E-2</v>
      </c>
    </row>
    <row r="21" spans="2:14" ht="20.100000000000001" customHeight="1" x14ac:dyDescent="0.4">
      <c r="B21" s="26">
        <v>16</v>
      </c>
      <c r="C21" s="27" t="s">
        <v>941</v>
      </c>
      <c r="D21" s="17">
        <v>3447</v>
      </c>
      <c r="E21" s="17">
        <v>16</v>
      </c>
      <c r="F21" s="17">
        <v>5</v>
      </c>
      <c r="G21" s="17">
        <v>3426</v>
      </c>
      <c r="H21" s="17">
        <v>118</v>
      </c>
      <c r="I21" s="17">
        <v>3286</v>
      </c>
      <c r="J21" s="17">
        <v>2946</v>
      </c>
      <c r="K21" s="17">
        <v>340</v>
      </c>
      <c r="L21" s="18">
        <v>22</v>
      </c>
      <c r="N21" s="452">
        <v>2.4079957266158733E-2</v>
      </c>
    </row>
    <row r="22" spans="2:14" ht="20.100000000000001" customHeight="1" x14ac:dyDescent="0.4">
      <c r="B22" s="26">
        <v>17</v>
      </c>
      <c r="C22" s="27" t="s">
        <v>15</v>
      </c>
      <c r="D22" s="17">
        <v>9565</v>
      </c>
      <c r="E22" s="17">
        <v>55</v>
      </c>
      <c r="F22" s="17">
        <v>5</v>
      </c>
      <c r="G22" s="17">
        <v>9505</v>
      </c>
      <c r="H22" s="17">
        <v>294</v>
      </c>
      <c r="I22" s="17">
        <v>9140</v>
      </c>
      <c r="J22" s="17">
        <v>8151</v>
      </c>
      <c r="K22" s="17">
        <v>989</v>
      </c>
      <c r="L22" s="18">
        <v>71</v>
      </c>
      <c r="N22" s="452">
        <v>2.8388896521650827E-2</v>
      </c>
    </row>
    <row r="23" spans="2:14" ht="20.100000000000001" customHeight="1" x14ac:dyDescent="0.4">
      <c r="B23" s="26">
        <v>18</v>
      </c>
      <c r="C23" s="27" t="s">
        <v>942</v>
      </c>
      <c r="D23" s="17">
        <v>14274</v>
      </c>
      <c r="E23" s="17">
        <v>113</v>
      </c>
      <c r="F23" s="17">
        <v>32</v>
      </c>
      <c r="G23" s="17">
        <v>14129</v>
      </c>
      <c r="H23" s="17">
        <v>823</v>
      </c>
      <c r="I23" s="17">
        <v>13223</v>
      </c>
      <c r="J23" s="17">
        <v>11264</v>
      </c>
      <c r="K23" s="17">
        <v>1959</v>
      </c>
      <c r="L23" s="18">
        <v>83</v>
      </c>
      <c r="N23" s="452">
        <v>2.2388355329772281E-2</v>
      </c>
    </row>
    <row r="24" spans="2:14" ht="20.100000000000001" customHeight="1" x14ac:dyDescent="0.4">
      <c r="B24" s="26">
        <v>19</v>
      </c>
      <c r="C24" s="27" t="s">
        <v>943</v>
      </c>
      <c r="D24" s="17">
        <v>26636</v>
      </c>
      <c r="E24" s="17">
        <v>42</v>
      </c>
      <c r="F24" s="17">
        <v>22</v>
      </c>
      <c r="G24" s="17">
        <v>26572</v>
      </c>
      <c r="H24" s="17">
        <v>505</v>
      </c>
      <c r="I24" s="17">
        <v>25960</v>
      </c>
      <c r="J24" s="17">
        <v>22839</v>
      </c>
      <c r="K24" s="17">
        <v>3121</v>
      </c>
      <c r="L24" s="18">
        <v>107</v>
      </c>
      <c r="N24" s="452">
        <v>5.1612552346766739E-2</v>
      </c>
    </row>
    <row r="25" spans="2:14" ht="20.100000000000001" customHeight="1" x14ac:dyDescent="0.4">
      <c r="B25" s="26">
        <v>20</v>
      </c>
      <c r="C25" s="27" t="s">
        <v>18</v>
      </c>
      <c r="D25" s="17">
        <v>8943</v>
      </c>
      <c r="E25" s="17">
        <v>17</v>
      </c>
      <c r="F25" s="17">
        <v>9</v>
      </c>
      <c r="G25" s="17">
        <v>8917</v>
      </c>
      <c r="H25" s="17">
        <v>167</v>
      </c>
      <c r="I25" s="17">
        <v>8714</v>
      </c>
      <c r="J25" s="17">
        <v>7859</v>
      </c>
      <c r="K25" s="17">
        <v>855</v>
      </c>
      <c r="L25" s="18">
        <v>36</v>
      </c>
      <c r="N25" s="452">
        <v>0.11705018311652511</v>
      </c>
    </row>
    <row r="26" spans="2:14" ht="20.100000000000001" customHeight="1" x14ac:dyDescent="0.4">
      <c r="B26" s="26">
        <v>21</v>
      </c>
      <c r="C26" s="27" t="s">
        <v>944</v>
      </c>
      <c r="D26" s="17">
        <v>65048</v>
      </c>
      <c r="E26" s="17">
        <v>1727</v>
      </c>
      <c r="F26" s="17">
        <v>473</v>
      </c>
      <c r="G26" s="17">
        <v>62848</v>
      </c>
      <c r="H26" s="17">
        <v>7971</v>
      </c>
      <c r="I26" s="17">
        <v>53075</v>
      </c>
      <c r="J26" s="17">
        <v>46302</v>
      </c>
      <c r="K26" s="17">
        <v>6773</v>
      </c>
      <c r="L26" s="18">
        <v>1802</v>
      </c>
      <c r="N26" s="452">
        <v>5.3514485133398786E-2</v>
      </c>
    </row>
    <row r="27" spans="2:14" ht="20.100000000000001" customHeight="1" x14ac:dyDescent="0.4">
      <c r="B27" s="26">
        <v>22</v>
      </c>
      <c r="C27" s="27" t="s">
        <v>945</v>
      </c>
      <c r="D27" s="17">
        <v>70358</v>
      </c>
      <c r="E27" s="17">
        <v>1868</v>
      </c>
      <c r="F27" s="17">
        <v>512</v>
      </c>
      <c r="G27" s="17">
        <v>67978</v>
      </c>
      <c r="H27" s="17">
        <v>8622</v>
      </c>
      <c r="I27" s="17">
        <v>57407</v>
      </c>
      <c r="J27" s="17">
        <v>50081</v>
      </c>
      <c r="K27" s="17">
        <v>7326</v>
      </c>
      <c r="L27" s="18">
        <v>1949</v>
      </c>
      <c r="N27" s="452">
        <v>5.3515702494953722E-2</v>
      </c>
    </row>
    <row r="28" spans="2:14" ht="20.100000000000001" customHeight="1" x14ac:dyDescent="0.4">
      <c r="B28" s="26">
        <v>23</v>
      </c>
      <c r="C28" s="27" t="s">
        <v>21</v>
      </c>
      <c r="D28" s="17">
        <v>5201</v>
      </c>
      <c r="E28" s="17">
        <v>0</v>
      </c>
      <c r="F28" s="17">
        <v>0</v>
      </c>
      <c r="G28" s="17">
        <v>5201</v>
      </c>
      <c r="H28" s="17">
        <v>71</v>
      </c>
      <c r="I28" s="17">
        <v>5130</v>
      </c>
      <c r="J28" s="17">
        <v>4778</v>
      </c>
      <c r="K28" s="17">
        <v>352</v>
      </c>
      <c r="L28" s="18">
        <v>0</v>
      </c>
      <c r="N28" s="452">
        <v>2.6527728897933787E-2</v>
      </c>
    </row>
    <row r="29" spans="2:14" ht="20.100000000000001" customHeight="1" x14ac:dyDescent="0.4">
      <c r="B29" s="26">
        <v>24</v>
      </c>
      <c r="C29" s="27" t="s">
        <v>946</v>
      </c>
      <c r="D29" s="17">
        <v>3104</v>
      </c>
      <c r="E29" s="17">
        <v>0</v>
      </c>
      <c r="F29" s="17">
        <v>0</v>
      </c>
      <c r="G29" s="17">
        <v>3104</v>
      </c>
      <c r="H29" s="17">
        <v>5</v>
      </c>
      <c r="I29" s="17">
        <v>3099</v>
      </c>
      <c r="J29" s="17">
        <v>2887</v>
      </c>
      <c r="K29" s="17">
        <v>212</v>
      </c>
      <c r="L29" s="18">
        <v>0</v>
      </c>
      <c r="N29" s="452">
        <v>3.0186624135684209E-2</v>
      </c>
    </row>
    <row r="30" spans="2:14" ht="20.100000000000001" customHeight="1" x14ac:dyDescent="0.4">
      <c r="B30" s="26">
        <v>25</v>
      </c>
      <c r="C30" s="27" t="s">
        <v>23</v>
      </c>
      <c r="D30" s="17">
        <v>11380</v>
      </c>
      <c r="E30" s="17">
        <v>49</v>
      </c>
      <c r="F30" s="17">
        <v>32</v>
      </c>
      <c r="G30" s="17">
        <v>11299</v>
      </c>
      <c r="H30" s="17">
        <v>1276</v>
      </c>
      <c r="I30" s="17">
        <v>9709</v>
      </c>
      <c r="J30" s="17">
        <v>7621</v>
      </c>
      <c r="K30" s="17">
        <v>2088</v>
      </c>
      <c r="L30" s="18">
        <v>314</v>
      </c>
      <c r="N30" s="452">
        <v>0.14465497375496095</v>
      </c>
    </row>
    <row r="31" spans="2:14" ht="20.100000000000001" customHeight="1" x14ac:dyDescent="0.4">
      <c r="B31" s="26">
        <v>26</v>
      </c>
      <c r="C31" s="27" t="s">
        <v>24</v>
      </c>
      <c r="D31" s="17">
        <v>208242</v>
      </c>
      <c r="E31" s="17">
        <v>6818</v>
      </c>
      <c r="F31" s="17">
        <v>3072</v>
      </c>
      <c r="G31" s="17">
        <v>198352</v>
      </c>
      <c r="H31" s="17">
        <v>12285</v>
      </c>
      <c r="I31" s="17">
        <v>182677</v>
      </c>
      <c r="J31" s="17">
        <v>97502</v>
      </c>
      <c r="K31" s="17">
        <v>85175</v>
      </c>
      <c r="L31" s="18">
        <v>3390</v>
      </c>
      <c r="N31" s="452">
        <v>0.10087206286501231</v>
      </c>
    </row>
    <row r="32" spans="2:14" ht="20.100000000000001" customHeight="1" x14ac:dyDescent="0.4">
      <c r="B32" s="26">
        <v>27</v>
      </c>
      <c r="C32" s="27" t="s">
        <v>25</v>
      </c>
      <c r="D32" s="17">
        <v>30353</v>
      </c>
      <c r="E32" s="17">
        <v>163</v>
      </c>
      <c r="F32" s="17">
        <v>52</v>
      </c>
      <c r="G32" s="17">
        <v>30138</v>
      </c>
      <c r="H32" s="17">
        <v>1012</v>
      </c>
      <c r="I32" s="17">
        <v>29065</v>
      </c>
      <c r="J32" s="17">
        <v>22345</v>
      </c>
      <c r="K32" s="17">
        <v>6720</v>
      </c>
      <c r="L32" s="18">
        <v>61</v>
      </c>
      <c r="N32" s="452">
        <v>6.9939060331664027E-2</v>
      </c>
    </row>
    <row r="33" spans="2:14" ht="20.100000000000001" customHeight="1" x14ac:dyDescent="0.4">
      <c r="B33" s="26">
        <v>28</v>
      </c>
      <c r="C33" s="27" t="s">
        <v>26</v>
      </c>
      <c r="D33" s="17">
        <v>15547</v>
      </c>
      <c r="E33" s="17">
        <v>2189</v>
      </c>
      <c r="F33" s="17">
        <v>682</v>
      </c>
      <c r="G33" s="17">
        <v>12676</v>
      </c>
      <c r="H33" s="17">
        <v>3769</v>
      </c>
      <c r="I33" s="17">
        <v>8713</v>
      </c>
      <c r="J33" s="17">
        <v>5469</v>
      </c>
      <c r="K33" s="17">
        <v>3244</v>
      </c>
      <c r="L33" s="18">
        <v>194</v>
      </c>
      <c r="N33" s="452">
        <v>8.8703277878622901E-3</v>
      </c>
    </row>
    <row r="34" spans="2:14" ht="20.100000000000001" customHeight="1" x14ac:dyDescent="0.4">
      <c r="B34" s="26">
        <v>29</v>
      </c>
      <c r="C34" s="27" t="s">
        <v>27</v>
      </c>
      <c r="D34" s="17">
        <v>71793</v>
      </c>
      <c r="E34" s="17">
        <v>501</v>
      </c>
      <c r="F34" s="17">
        <v>107</v>
      </c>
      <c r="G34" s="17">
        <v>71185</v>
      </c>
      <c r="H34" s="17">
        <v>2683</v>
      </c>
      <c r="I34" s="17">
        <v>66579</v>
      </c>
      <c r="J34" s="17">
        <v>49196</v>
      </c>
      <c r="K34" s="17">
        <v>17383</v>
      </c>
      <c r="L34" s="18">
        <v>1923</v>
      </c>
      <c r="N34" s="452">
        <v>7.4116453988138875E-2</v>
      </c>
    </row>
    <row r="35" spans="2:14" ht="20.100000000000001" customHeight="1" x14ac:dyDescent="0.4">
      <c r="B35" s="26">
        <v>30</v>
      </c>
      <c r="C35" s="27" t="s">
        <v>28</v>
      </c>
      <c r="D35" s="17">
        <v>22858</v>
      </c>
      <c r="E35" s="17">
        <v>39</v>
      </c>
      <c r="F35" s="17">
        <v>11</v>
      </c>
      <c r="G35" s="17">
        <v>22808</v>
      </c>
      <c r="H35" s="17">
        <v>1039</v>
      </c>
      <c r="I35" s="17">
        <v>21388</v>
      </c>
      <c r="J35" s="17">
        <v>18519</v>
      </c>
      <c r="K35" s="17">
        <v>2869</v>
      </c>
      <c r="L35" s="18">
        <v>381</v>
      </c>
      <c r="N35" s="452">
        <v>3.863850433344853E-2</v>
      </c>
    </row>
    <row r="36" spans="2:14" ht="20.100000000000001" customHeight="1" x14ac:dyDescent="0.4">
      <c r="B36" s="26">
        <v>31</v>
      </c>
      <c r="C36" s="27" t="s">
        <v>29</v>
      </c>
      <c r="D36" s="17">
        <v>45658</v>
      </c>
      <c r="E36" s="17">
        <v>0</v>
      </c>
      <c r="F36" s="17">
        <v>0</v>
      </c>
      <c r="G36" s="17">
        <v>45658</v>
      </c>
      <c r="H36" s="17">
        <v>0</v>
      </c>
      <c r="I36" s="17">
        <v>45309</v>
      </c>
      <c r="J36" s="17">
        <v>39859</v>
      </c>
      <c r="K36" s="17">
        <v>5450</v>
      </c>
      <c r="L36" s="18">
        <v>349</v>
      </c>
      <c r="N36" s="452">
        <v>4.5047827180835581E-2</v>
      </c>
    </row>
    <row r="37" spans="2:14" ht="20.100000000000001" customHeight="1" x14ac:dyDescent="0.4">
      <c r="B37" s="26">
        <v>32</v>
      </c>
      <c r="C37" s="27" t="s">
        <v>30</v>
      </c>
      <c r="D37" s="17">
        <v>57085</v>
      </c>
      <c r="E37" s="17">
        <v>548</v>
      </c>
      <c r="F37" s="17">
        <v>28</v>
      </c>
      <c r="G37" s="17">
        <v>56509</v>
      </c>
      <c r="H37" s="17">
        <v>1349</v>
      </c>
      <c r="I37" s="17">
        <v>51370</v>
      </c>
      <c r="J37" s="17">
        <v>29006</v>
      </c>
      <c r="K37" s="17">
        <v>22364</v>
      </c>
      <c r="L37" s="18">
        <v>3790</v>
      </c>
      <c r="N37" s="452">
        <v>6.7031783425739427E-2</v>
      </c>
    </row>
    <row r="38" spans="2:14" ht="20.100000000000001" customHeight="1" x14ac:dyDescent="0.4">
      <c r="B38" s="26">
        <v>33</v>
      </c>
      <c r="C38" s="27" t="s">
        <v>31</v>
      </c>
      <c r="D38" s="17">
        <v>128950</v>
      </c>
      <c r="E38" s="17">
        <v>2962</v>
      </c>
      <c r="F38" s="17">
        <v>417</v>
      </c>
      <c r="G38" s="17">
        <v>125571</v>
      </c>
      <c r="H38" s="17">
        <v>4361</v>
      </c>
      <c r="I38" s="17">
        <v>117754</v>
      </c>
      <c r="J38" s="17">
        <v>83133</v>
      </c>
      <c r="K38" s="17">
        <v>34621</v>
      </c>
      <c r="L38" s="18">
        <v>3456</v>
      </c>
      <c r="N38" s="452">
        <v>0.1126715699689633</v>
      </c>
    </row>
    <row r="39" spans="2:14" ht="20.100000000000001" customHeight="1" x14ac:dyDescent="0.4">
      <c r="B39" s="26">
        <v>34</v>
      </c>
      <c r="C39" s="27" t="s">
        <v>32</v>
      </c>
      <c r="D39" s="17">
        <v>13091</v>
      </c>
      <c r="E39" s="17">
        <v>0</v>
      </c>
      <c r="F39" s="17">
        <v>0</v>
      </c>
      <c r="G39" s="17">
        <v>13091</v>
      </c>
      <c r="H39" s="17">
        <v>800</v>
      </c>
      <c r="I39" s="17">
        <v>12186</v>
      </c>
      <c r="J39" s="17">
        <v>10539</v>
      </c>
      <c r="K39" s="17">
        <v>1647</v>
      </c>
      <c r="L39" s="18">
        <v>105</v>
      </c>
      <c r="N39" s="452">
        <v>0.1803068701448956</v>
      </c>
    </row>
    <row r="40" spans="2:14" ht="20.100000000000001" customHeight="1" x14ac:dyDescent="0.4">
      <c r="B40" s="26">
        <v>35</v>
      </c>
      <c r="C40" s="27" t="s">
        <v>33</v>
      </c>
      <c r="D40" s="17">
        <v>133720</v>
      </c>
      <c r="E40" s="17">
        <v>1600</v>
      </c>
      <c r="F40" s="17">
        <v>514</v>
      </c>
      <c r="G40" s="17">
        <v>131606</v>
      </c>
      <c r="H40" s="17">
        <v>5879</v>
      </c>
      <c r="I40" s="17">
        <v>120032</v>
      </c>
      <c r="J40" s="17">
        <v>62906</v>
      </c>
      <c r="K40" s="17">
        <v>57126</v>
      </c>
      <c r="L40" s="18">
        <v>5695</v>
      </c>
      <c r="N40" s="452">
        <v>9.4901443287074588E-2</v>
      </c>
    </row>
    <row r="41" spans="2:14" ht="20.100000000000001" customHeight="1" x14ac:dyDescent="0.4">
      <c r="B41" s="26">
        <v>36</v>
      </c>
      <c r="C41" s="27" t="s">
        <v>34</v>
      </c>
      <c r="D41" s="17">
        <v>140101</v>
      </c>
      <c r="E41" s="17">
        <v>11524</v>
      </c>
      <c r="F41" s="17">
        <v>3247</v>
      </c>
      <c r="G41" s="17">
        <v>125330</v>
      </c>
      <c r="H41" s="17">
        <v>5308</v>
      </c>
      <c r="I41" s="17">
        <v>114054</v>
      </c>
      <c r="J41" s="17">
        <v>37954</v>
      </c>
      <c r="K41" s="17">
        <v>76100</v>
      </c>
      <c r="L41" s="18">
        <v>5968</v>
      </c>
      <c r="N41" s="452">
        <v>0.1457885002384636</v>
      </c>
    </row>
    <row r="42" spans="2:14" ht="20.100000000000001" customHeight="1" x14ac:dyDescent="0.4">
      <c r="B42" s="26">
        <v>37</v>
      </c>
      <c r="C42" s="27" t="s">
        <v>947</v>
      </c>
      <c r="D42" s="17">
        <v>0</v>
      </c>
      <c r="E42" s="17">
        <v>0</v>
      </c>
      <c r="F42" s="17">
        <v>0</v>
      </c>
      <c r="G42" s="17">
        <v>0</v>
      </c>
      <c r="H42" s="17">
        <v>0</v>
      </c>
      <c r="I42" s="17">
        <v>0</v>
      </c>
      <c r="J42" s="17">
        <v>0</v>
      </c>
      <c r="K42" s="17">
        <v>0</v>
      </c>
      <c r="L42" s="18">
        <v>0</v>
      </c>
      <c r="N42" s="452">
        <v>0</v>
      </c>
    </row>
    <row r="43" spans="2:14" ht="20.100000000000001" customHeight="1" x14ac:dyDescent="0.4">
      <c r="B43" s="26">
        <v>38</v>
      </c>
      <c r="C43" s="27" t="s">
        <v>948</v>
      </c>
      <c r="D43" s="17">
        <v>131</v>
      </c>
      <c r="E43" s="17">
        <v>0</v>
      </c>
      <c r="F43" s="17">
        <v>0</v>
      </c>
      <c r="G43" s="17">
        <v>131</v>
      </c>
      <c r="H43" s="17">
        <v>22</v>
      </c>
      <c r="I43" s="17">
        <v>107</v>
      </c>
      <c r="J43" s="17">
        <v>85</v>
      </c>
      <c r="K43" s="17">
        <v>22</v>
      </c>
      <c r="L43" s="18">
        <v>2</v>
      </c>
      <c r="N43" s="452">
        <v>1.5960622342434544E-3</v>
      </c>
    </row>
    <row r="44" spans="2:14" ht="20.100000000000001" customHeight="1" x14ac:dyDescent="0.4">
      <c r="B44" s="825" t="s">
        <v>949</v>
      </c>
      <c r="C44" s="826"/>
      <c r="D44" s="14">
        <v>1224031</v>
      </c>
      <c r="E44" s="14">
        <v>62913</v>
      </c>
      <c r="F44" s="14">
        <v>33113</v>
      </c>
      <c r="G44" s="14">
        <v>1128005</v>
      </c>
      <c r="H44" s="14">
        <v>65235</v>
      </c>
      <c r="I44" s="14">
        <v>1030426</v>
      </c>
      <c r="J44" s="14">
        <v>669432</v>
      </c>
      <c r="K44" s="14">
        <v>360994</v>
      </c>
      <c r="L44" s="15">
        <v>32344</v>
      </c>
      <c r="N44" s="453">
        <v>6.340337820470196E-2</v>
      </c>
    </row>
    <row r="45" spans="2:14" ht="20.100000000000001" customHeight="1" x14ac:dyDescent="0.4"/>
    <row r="46" spans="2:14" x14ac:dyDescent="0.4">
      <c r="B46" s="830" t="s">
        <v>957</v>
      </c>
      <c r="C46" s="830"/>
      <c r="D46" s="827" t="s">
        <v>931</v>
      </c>
      <c r="E46" s="827" t="s">
        <v>932</v>
      </c>
      <c r="F46" s="827" t="s">
        <v>933</v>
      </c>
      <c r="G46" s="828" t="s">
        <v>938</v>
      </c>
      <c r="H46" s="829"/>
      <c r="I46" s="827"/>
      <c r="J46" s="827"/>
      <c r="K46" s="827"/>
      <c r="L46" s="827"/>
    </row>
    <row r="47" spans="2:14" x14ac:dyDescent="0.4">
      <c r="B47" s="830"/>
      <c r="C47" s="830"/>
      <c r="D47" s="827"/>
      <c r="E47" s="827"/>
      <c r="F47" s="827"/>
      <c r="G47" s="827"/>
      <c r="H47" s="827" t="s">
        <v>934</v>
      </c>
      <c r="I47" s="828" t="s">
        <v>935</v>
      </c>
      <c r="J47" s="829"/>
      <c r="K47" s="827"/>
      <c r="L47" s="827" t="s">
        <v>936</v>
      </c>
      <c r="N47" s="821" t="s">
        <v>1300</v>
      </c>
    </row>
    <row r="48" spans="2:14" ht="27" x14ac:dyDescent="0.4">
      <c r="B48" s="830"/>
      <c r="C48" s="830"/>
      <c r="D48" s="827"/>
      <c r="E48" s="827"/>
      <c r="F48" s="827"/>
      <c r="G48" s="827"/>
      <c r="H48" s="827"/>
      <c r="I48" s="827"/>
      <c r="J48" s="23" t="s">
        <v>937</v>
      </c>
      <c r="K48" s="23" t="s">
        <v>939</v>
      </c>
      <c r="L48" s="827"/>
      <c r="N48" s="822"/>
    </row>
    <row r="49" spans="2:14" ht="20.100000000000001" customHeight="1" x14ac:dyDescent="0.4">
      <c r="B49" s="11">
        <v>1</v>
      </c>
      <c r="C49" s="8" t="s">
        <v>868</v>
      </c>
      <c r="D49" s="19">
        <v>31216</v>
      </c>
      <c r="E49" s="19">
        <v>15707</v>
      </c>
      <c r="F49" s="19">
        <v>11773</v>
      </c>
      <c r="G49" s="19">
        <v>3736</v>
      </c>
      <c r="H49" s="19">
        <v>815</v>
      </c>
      <c r="I49" s="19">
        <v>2590</v>
      </c>
      <c r="J49" s="19">
        <v>1427</v>
      </c>
      <c r="K49" s="19">
        <v>1163</v>
      </c>
      <c r="L49" s="20">
        <v>331</v>
      </c>
      <c r="N49" s="454">
        <v>5.2411548497516905E-2</v>
      </c>
    </row>
    <row r="50" spans="2:14" ht="20.100000000000001" customHeight="1" x14ac:dyDescent="0.4">
      <c r="B50" s="11">
        <v>2</v>
      </c>
      <c r="C50" s="8" t="s">
        <v>869</v>
      </c>
      <c r="D50" s="19">
        <v>17582</v>
      </c>
      <c r="E50" s="19">
        <v>8847</v>
      </c>
      <c r="F50" s="19">
        <v>6631</v>
      </c>
      <c r="G50" s="19">
        <v>2104</v>
      </c>
      <c r="H50" s="19">
        <v>459</v>
      </c>
      <c r="I50" s="19">
        <v>1459</v>
      </c>
      <c r="J50" s="19">
        <v>804</v>
      </c>
      <c r="K50" s="19">
        <v>655</v>
      </c>
      <c r="L50" s="20">
        <v>186</v>
      </c>
      <c r="N50" s="452">
        <v>5.2403486924034869E-2</v>
      </c>
    </row>
    <row r="51" spans="2:14" ht="20.100000000000001" customHeight="1" x14ac:dyDescent="0.4">
      <c r="B51" s="11">
        <v>3</v>
      </c>
      <c r="C51" s="8" t="s">
        <v>1</v>
      </c>
      <c r="D51" s="19">
        <v>4420</v>
      </c>
      <c r="E51" s="19">
        <v>2224</v>
      </c>
      <c r="F51" s="19">
        <v>1667</v>
      </c>
      <c r="G51" s="19">
        <v>529</v>
      </c>
      <c r="H51" s="19">
        <v>115</v>
      </c>
      <c r="I51" s="19">
        <v>367</v>
      </c>
      <c r="J51" s="19">
        <v>202</v>
      </c>
      <c r="K51" s="19">
        <v>165</v>
      </c>
      <c r="L51" s="20">
        <v>47</v>
      </c>
      <c r="N51" s="452">
        <v>6.8042085766470304E-3</v>
      </c>
    </row>
    <row r="52" spans="2:14" ht="20.100000000000001" customHeight="1" x14ac:dyDescent="0.4">
      <c r="B52" s="11">
        <v>4</v>
      </c>
      <c r="C52" s="8" t="s">
        <v>2</v>
      </c>
      <c r="D52" s="19">
        <v>1039</v>
      </c>
      <c r="E52" s="19">
        <v>175</v>
      </c>
      <c r="F52" s="19">
        <v>89</v>
      </c>
      <c r="G52" s="19">
        <v>775</v>
      </c>
      <c r="H52" s="19">
        <v>170</v>
      </c>
      <c r="I52" s="19">
        <v>535</v>
      </c>
      <c r="J52" s="19">
        <v>295</v>
      </c>
      <c r="K52" s="19">
        <v>240</v>
      </c>
      <c r="L52" s="20">
        <v>70</v>
      </c>
      <c r="N52" s="452">
        <v>3.6056573927607707E-2</v>
      </c>
    </row>
    <row r="53" spans="2:14" ht="20.100000000000001" customHeight="1" x14ac:dyDescent="0.4">
      <c r="B53" s="11">
        <v>5</v>
      </c>
      <c r="C53" s="8" t="s">
        <v>3</v>
      </c>
      <c r="D53" s="19">
        <v>1790</v>
      </c>
      <c r="E53" s="19">
        <v>242</v>
      </c>
      <c r="F53" s="19">
        <v>100</v>
      </c>
      <c r="G53" s="19">
        <v>1448</v>
      </c>
      <c r="H53" s="19">
        <v>295</v>
      </c>
      <c r="I53" s="19">
        <v>1019</v>
      </c>
      <c r="J53" s="19">
        <v>885</v>
      </c>
      <c r="K53" s="19">
        <v>134</v>
      </c>
      <c r="L53" s="20">
        <v>134</v>
      </c>
      <c r="N53" s="452">
        <v>9.0630281028979159E-2</v>
      </c>
    </row>
    <row r="54" spans="2:14" ht="20.100000000000001" customHeight="1" x14ac:dyDescent="0.4">
      <c r="B54" s="11">
        <v>6</v>
      </c>
      <c r="C54" s="8" t="s">
        <v>4</v>
      </c>
      <c r="D54" s="19">
        <v>9576</v>
      </c>
      <c r="E54" s="19">
        <v>3981</v>
      </c>
      <c r="F54" s="19">
        <v>3037</v>
      </c>
      <c r="G54" s="19">
        <v>2558</v>
      </c>
      <c r="H54" s="19">
        <v>466</v>
      </c>
      <c r="I54" s="19">
        <v>1888</v>
      </c>
      <c r="J54" s="19">
        <v>1529</v>
      </c>
      <c r="K54" s="19">
        <v>359</v>
      </c>
      <c r="L54" s="20">
        <v>204</v>
      </c>
      <c r="N54" s="452">
        <v>3.4184150741681144E-2</v>
      </c>
    </row>
    <row r="55" spans="2:14" ht="20.100000000000001" customHeight="1" x14ac:dyDescent="0.4">
      <c r="B55" s="11">
        <v>7</v>
      </c>
      <c r="C55" s="8" t="s">
        <v>70</v>
      </c>
      <c r="D55" s="19">
        <v>0</v>
      </c>
      <c r="E55" s="19">
        <v>0</v>
      </c>
      <c r="F55" s="19">
        <v>0</v>
      </c>
      <c r="G55" s="19">
        <v>0</v>
      </c>
      <c r="H55" s="19">
        <v>0</v>
      </c>
      <c r="I55" s="19">
        <v>0</v>
      </c>
      <c r="J55" s="19">
        <v>0</v>
      </c>
      <c r="K55" s="19">
        <v>0</v>
      </c>
      <c r="L55" s="20">
        <v>0</v>
      </c>
      <c r="N55" s="452">
        <v>0</v>
      </c>
    </row>
    <row r="56" spans="2:14" ht="20.100000000000001" customHeight="1" x14ac:dyDescent="0.4">
      <c r="B56" s="11">
        <v>8</v>
      </c>
      <c r="C56" s="8" t="s">
        <v>870</v>
      </c>
      <c r="D56" s="19">
        <v>1196</v>
      </c>
      <c r="E56" s="19">
        <v>5</v>
      </c>
      <c r="F56" s="19">
        <v>2</v>
      </c>
      <c r="G56" s="19">
        <v>1189</v>
      </c>
      <c r="H56" s="19">
        <v>173</v>
      </c>
      <c r="I56" s="19">
        <v>961</v>
      </c>
      <c r="J56" s="19">
        <v>838</v>
      </c>
      <c r="K56" s="19">
        <v>123</v>
      </c>
      <c r="L56" s="20">
        <v>55</v>
      </c>
      <c r="N56" s="452">
        <v>5.2966856735566642E-2</v>
      </c>
    </row>
    <row r="57" spans="2:14" ht="20.100000000000001" customHeight="1" x14ac:dyDescent="0.4">
      <c r="B57" s="11">
        <v>9</v>
      </c>
      <c r="C57" s="8" t="s">
        <v>871</v>
      </c>
      <c r="D57" s="19">
        <v>5136</v>
      </c>
      <c r="E57" s="19">
        <v>44</v>
      </c>
      <c r="F57" s="19">
        <v>27</v>
      </c>
      <c r="G57" s="19">
        <v>5065</v>
      </c>
      <c r="H57" s="19">
        <v>241</v>
      </c>
      <c r="I57" s="19">
        <v>4630</v>
      </c>
      <c r="J57" s="19">
        <v>2182</v>
      </c>
      <c r="K57" s="19">
        <v>2448</v>
      </c>
      <c r="L57" s="20">
        <v>194</v>
      </c>
      <c r="N57" s="452">
        <v>5.4814830847817145E-2</v>
      </c>
    </row>
    <row r="58" spans="2:14" ht="20.100000000000001" customHeight="1" x14ac:dyDescent="0.4">
      <c r="B58" s="11">
        <v>10</v>
      </c>
      <c r="C58" s="8" t="s">
        <v>872</v>
      </c>
      <c r="D58" s="19">
        <v>10395</v>
      </c>
      <c r="E58" s="19">
        <v>89</v>
      </c>
      <c r="F58" s="19">
        <v>54</v>
      </c>
      <c r="G58" s="19">
        <v>10252</v>
      </c>
      <c r="H58" s="19">
        <v>488</v>
      </c>
      <c r="I58" s="19">
        <v>9371</v>
      </c>
      <c r="J58" s="19">
        <v>4416</v>
      </c>
      <c r="K58" s="19">
        <v>4955</v>
      </c>
      <c r="L58" s="20">
        <v>393</v>
      </c>
      <c r="N58" s="452">
        <v>5.4817373450040369E-2</v>
      </c>
    </row>
    <row r="59" spans="2:14" ht="20.100000000000001" customHeight="1" x14ac:dyDescent="0.4">
      <c r="B59" s="11">
        <v>11</v>
      </c>
      <c r="C59" s="8" t="s">
        <v>873</v>
      </c>
      <c r="D59" s="19">
        <v>631</v>
      </c>
      <c r="E59" s="19">
        <v>5</v>
      </c>
      <c r="F59" s="19">
        <v>3</v>
      </c>
      <c r="G59" s="19">
        <v>623</v>
      </c>
      <c r="H59" s="19">
        <v>30</v>
      </c>
      <c r="I59" s="19">
        <v>569</v>
      </c>
      <c r="J59" s="19">
        <v>268</v>
      </c>
      <c r="K59" s="19">
        <v>301</v>
      </c>
      <c r="L59" s="20">
        <v>24</v>
      </c>
      <c r="N59" s="452">
        <v>8.6035463735292493E-3</v>
      </c>
    </row>
    <row r="60" spans="2:14" ht="20.100000000000001" customHeight="1" x14ac:dyDescent="0.4">
      <c r="B60" s="11">
        <v>12</v>
      </c>
      <c r="C60" s="8" t="s">
        <v>874</v>
      </c>
      <c r="D60" s="19">
        <v>12499</v>
      </c>
      <c r="E60" s="19">
        <v>106</v>
      </c>
      <c r="F60" s="19">
        <v>65</v>
      </c>
      <c r="G60" s="19">
        <v>12328</v>
      </c>
      <c r="H60" s="19">
        <v>587</v>
      </c>
      <c r="I60" s="19">
        <v>11269</v>
      </c>
      <c r="J60" s="19">
        <v>5310</v>
      </c>
      <c r="K60" s="19">
        <v>5959</v>
      </c>
      <c r="L60" s="20">
        <v>472</v>
      </c>
      <c r="N60" s="452">
        <v>5.4813523751934122E-2</v>
      </c>
    </row>
    <row r="61" spans="2:14" ht="20.100000000000001" customHeight="1" x14ac:dyDescent="0.4">
      <c r="B61" s="11">
        <v>13</v>
      </c>
      <c r="C61" s="8" t="s">
        <v>875</v>
      </c>
      <c r="D61" s="19">
        <v>2145</v>
      </c>
      <c r="E61" s="19">
        <v>14</v>
      </c>
      <c r="F61" s="19">
        <v>2</v>
      </c>
      <c r="G61" s="19">
        <v>2129</v>
      </c>
      <c r="H61" s="19">
        <v>190</v>
      </c>
      <c r="I61" s="19">
        <v>1925</v>
      </c>
      <c r="J61" s="19">
        <v>1407</v>
      </c>
      <c r="K61" s="19">
        <v>518</v>
      </c>
      <c r="L61" s="20">
        <v>14</v>
      </c>
      <c r="N61" s="452">
        <v>2.3087600581256643E-2</v>
      </c>
    </row>
    <row r="62" spans="2:14" ht="20.100000000000001" customHeight="1" x14ac:dyDescent="0.4">
      <c r="B62" s="11">
        <v>14</v>
      </c>
      <c r="C62" s="420" t="s">
        <v>876</v>
      </c>
      <c r="D62" s="19">
        <v>842</v>
      </c>
      <c r="E62" s="19">
        <v>6</v>
      </c>
      <c r="F62" s="19">
        <v>1</v>
      </c>
      <c r="G62" s="19">
        <v>835</v>
      </c>
      <c r="H62" s="19">
        <v>74</v>
      </c>
      <c r="I62" s="19">
        <v>755</v>
      </c>
      <c r="J62" s="19">
        <v>552</v>
      </c>
      <c r="K62" s="19">
        <v>203</v>
      </c>
      <c r="L62" s="20">
        <v>6</v>
      </c>
      <c r="N62" s="452">
        <v>1.2743033299758875E-2</v>
      </c>
    </row>
    <row r="63" spans="2:14" ht="20.100000000000001" customHeight="1" x14ac:dyDescent="0.4">
      <c r="B63" s="11">
        <v>15</v>
      </c>
      <c r="C63" s="8" t="s">
        <v>106</v>
      </c>
      <c r="D63" s="19">
        <v>0</v>
      </c>
      <c r="E63" s="19">
        <v>0</v>
      </c>
      <c r="F63" s="19">
        <v>0</v>
      </c>
      <c r="G63" s="19">
        <v>0</v>
      </c>
      <c r="H63" s="19">
        <v>0</v>
      </c>
      <c r="I63" s="19">
        <v>0</v>
      </c>
      <c r="J63" s="19">
        <v>0</v>
      </c>
      <c r="K63" s="19">
        <v>0</v>
      </c>
      <c r="L63" s="20">
        <v>0</v>
      </c>
      <c r="N63" s="452">
        <v>0</v>
      </c>
    </row>
    <row r="64" spans="2:14" ht="20.100000000000001" customHeight="1" x14ac:dyDescent="0.4">
      <c r="B64" s="11">
        <v>16</v>
      </c>
      <c r="C64" s="8" t="s">
        <v>7</v>
      </c>
      <c r="D64" s="19">
        <v>2671</v>
      </c>
      <c r="E64" s="19">
        <v>59</v>
      </c>
      <c r="F64" s="19">
        <v>23</v>
      </c>
      <c r="G64" s="19">
        <v>2589</v>
      </c>
      <c r="H64" s="19">
        <v>130</v>
      </c>
      <c r="I64" s="19">
        <v>2425</v>
      </c>
      <c r="J64" s="19">
        <v>1761</v>
      </c>
      <c r="K64" s="19">
        <v>664</v>
      </c>
      <c r="L64" s="20">
        <v>34</v>
      </c>
      <c r="N64" s="452">
        <v>0.13832344927071646</v>
      </c>
    </row>
    <row r="65" spans="2:14" ht="20.100000000000001" customHeight="1" x14ac:dyDescent="0.4">
      <c r="B65" s="11">
        <v>17</v>
      </c>
      <c r="C65" s="8" t="s">
        <v>877</v>
      </c>
      <c r="D65" s="19">
        <v>2917</v>
      </c>
      <c r="E65" s="19">
        <v>84</v>
      </c>
      <c r="F65" s="19">
        <v>24</v>
      </c>
      <c r="G65" s="19">
        <v>2809</v>
      </c>
      <c r="H65" s="19">
        <v>230</v>
      </c>
      <c r="I65" s="19">
        <v>2555</v>
      </c>
      <c r="J65" s="19">
        <v>2241</v>
      </c>
      <c r="K65" s="19">
        <v>314</v>
      </c>
      <c r="L65" s="20">
        <v>24</v>
      </c>
      <c r="N65" s="452">
        <v>4.2779038423465268E-2</v>
      </c>
    </row>
    <row r="66" spans="2:14" ht="20.100000000000001" customHeight="1" x14ac:dyDescent="0.4">
      <c r="B66" s="11">
        <v>18</v>
      </c>
      <c r="C66" s="8" t="s">
        <v>878</v>
      </c>
      <c r="D66" s="19">
        <v>2668</v>
      </c>
      <c r="E66" s="19">
        <v>253</v>
      </c>
      <c r="F66" s="19">
        <v>77</v>
      </c>
      <c r="G66" s="19">
        <v>2338</v>
      </c>
      <c r="H66" s="19">
        <v>184</v>
      </c>
      <c r="I66" s="19">
        <v>2115</v>
      </c>
      <c r="J66" s="19">
        <v>1535</v>
      </c>
      <c r="K66" s="19">
        <v>580</v>
      </c>
      <c r="L66" s="20">
        <v>39</v>
      </c>
      <c r="N66" s="452">
        <v>0.12560438379714195</v>
      </c>
    </row>
    <row r="67" spans="2:14" ht="20.100000000000001" customHeight="1" x14ac:dyDescent="0.4">
      <c r="B67" s="11">
        <v>19</v>
      </c>
      <c r="C67" s="8" t="s">
        <v>879</v>
      </c>
      <c r="D67" s="19">
        <v>2566</v>
      </c>
      <c r="E67" s="19">
        <v>13</v>
      </c>
      <c r="F67" s="19">
        <v>7</v>
      </c>
      <c r="G67" s="19">
        <v>2546</v>
      </c>
      <c r="H67" s="19">
        <v>117</v>
      </c>
      <c r="I67" s="19">
        <v>2418</v>
      </c>
      <c r="J67" s="19">
        <v>2050</v>
      </c>
      <c r="K67" s="19">
        <v>368</v>
      </c>
      <c r="L67" s="20">
        <v>11</v>
      </c>
      <c r="N67" s="452">
        <v>1.5008872094462751E-2</v>
      </c>
    </row>
    <row r="68" spans="2:14" ht="20.100000000000001" customHeight="1" x14ac:dyDescent="0.4">
      <c r="B68" s="11">
        <v>20</v>
      </c>
      <c r="C68" s="8" t="s">
        <v>880</v>
      </c>
      <c r="D68" s="19">
        <v>988</v>
      </c>
      <c r="E68" s="19">
        <v>5</v>
      </c>
      <c r="F68" s="19">
        <v>3</v>
      </c>
      <c r="G68" s="19">
        <v>980</v>
      </c>
      <c r="H68" s="19">
        <v>45</v>
      </c>
      <c r="I68" s="19">
        <v>931</v>
      </c>
      <c r="J68" s="19">
        <v>789</v>
      </c>
      <c r="K68" s="19">
        <v>142</v>
      </c>
      <c r="L68" s="20">
        <v>4</v>
      </c>
      <c r="N68" s="452">
        <v>5.4137664346481054E-2</v>
      </c>
    </row>
    <row r="69" spans="2:14" ht="20.100000000000001" customHeight="1" x14ac:dyDescent="0.4">
      <c r="B69" s="11">
        <v>21</v>
      </c>
      <c r="C69" s="8" t="s">
        <v>9</v>
      </c>
      <c r="D69" s="19">
        <v>4892</v>
      </c>
      <c r="E69" s="19">
        <v>85</v>
      </c>
      <c r="F69" s="19">
        <v>35</v>
      </c>
      <c r="G69" s="19">
        <v>4772</v>
      </c>
      <c r="H69" s="19">
        <v>459</v>
      </c>
      <c r="I69" s="19">
        <v>4287</v>
      </c>
      <c r="J69" s="19">
        <v>3573</v>
      </c>
      <c r="K69" s="19">
        <v>714</v>
      </c>
      <c r="L69" s="20">
        <v>26</v>
      </c>
      <c r="N69" s="452">
        <v>7.0407365330421828E-2</v>
      </c>
    </row>
    <row r="70" spans="2:14" ht="20.100000000000001" customHeight="1" x14ac:dyDescent="0.4">
      <c r="B70" s="11">
        <v>22</v>
      </c>
      <c r="C70" s="8" t="s">
        <v>881</v>
      </c>
      <c r="D70" s="19">
        <v>408</v>
      </c>
      <c r="E70" s="19">
        <v>0</v>
      </c>
      <c r="F70" s="19">
        <v>0</v>
      </c>
      <c r="G70" s="19">
        <v>408</v>
      </c>
      <c r="H70" s="19">
        <v>8</v>
      </c>
      <c r="I70" s="19">
        <v>396</v>
      </c>
      <c r="J70" s="19">
        <v>312</v>
      </c>
      <c r="K70" s="19">
        <v>84</v>
      </c>
      <c r="L70" s="20">
        <v>4</v>
      </c>
      <c r="N70" s="452">
        <v>3.5324981168668129E-3</v>
      </c>
    </row>
    <row r="71" spans="2:14" ht="20.100000000000001" customHeight="1" x14ac:dyDescent="0.4">
      <c r="B71" s="11">
        <v>23</v>
      </c>
      <c r="C71" s="8" t="s">
        <v>882</v>
      </c>
      <c r="D71" s="19">
        <v>562</v>
      </c>
      <c r="E71" s="19">
        <v>0</v>
      </c>
      <c r="F71" s="19">
        <v>0</v>
      </c>
      <c r="G71" s="19">
        <v>562</v>
      </c>
      <c r="H71" s="19">
        <v>11</v>
      </c>
      <c r="I71" s="19">
        <v>549</v>
      </c>
      <c r="J71" s="19">
        <v>467</v>
      </c>
      <c r="K71" s="19">
        <v>82</v>
      </c>
      <c r="L71" s="20">
        <v>2</v>
      </c>
      <c r="N71" s="452">
        <v>1.1637996193836831E-3</v>
      </c>
    </row>
    <row r="72" spans="2:14" ht="20.100000000000001" customHeight="1" x14ac:dyDescent="0.4">
      <c r="B72" s="11">
        <v>24</v>
      </c>
      <c r="C72" s="8" t="s">
        <v>168</v>
      </c>
      <c r="D72" s="19">
        <v>5543</v>
      </c>
      <c r="E72" s="19">
        <v>43</v>
      </c>
      <c r="F72" s="19">
        <v>14</v>
      </c>
      <c r="G72" s="19">
        <v>5486</v>
      </c>
      <c r="H72" s="19">
        <v>192</v>
      </c>
      <c r="I72" s="19">
        <v>5269</v>
      </c>
      <c r="J72" s="19">
        <v>4045</v>
      </c>
      <c r="K72" s="19">
        <v>1224</v>
      </c>
      <c r="L72" s="20">
        <v>25</v>
      </c>
      <c r="N72" s="452">
        <v>7.5605352737696557E-2</v>
      </c>
    </row>
    <row r="73" spans="2:14" ht="20.100000000000001" customHeight="1" x14ac:dyDescent="0.4">
      <c r="B73" s="11">
        <v>25</v>
      </c>
      <c r="C73" s="8" t="s">
        <v>883</v>
      </c>
      <c r="D73" s="19">
        <v>3265</v>
      </c>
      <c r="E73" s="19">
        <v>11</v>
      </c>
      <c r="F73" s="19">
        <v>4</v>
      </c>
      <c r="G73" s="19">
        <v>3250</v>
      </c>
      <c r="H73" s="19">
        <v>28</v>
      </c>
      <c r="I73" s="19">
        <v>3160</v>
      </c>
      <c r="J73" s="19">
        <v>2506</v>
      </c>
      <c r="K73" s="19">
        <v>654</v>
      </c>
      <c r="L73" s="20">
        <v>62</v>
      </c>
      <c r="N73" s="452">
        <v>4.5291117366704756E-2</v>
      </c>
    </row>
    <row r="74" spans="2:14" ht="20.100000000000001" customHeight="1" x14ac:dyDescent="0.4">
      <c r="B74" s="11">
        <v>26</v>
      </c>
      <c r="C74" s="8" t="s">
        <v>884</v>
      </c>
      <c r="D74" s="19">
        <v>277</v>
      </c>
      <c r="E74" s="19">
        <v>15</v>
      </c>
      <c r="F74" s="19">
        <v>5</v>
      </c>
      <c r="G74" s="19">
        <v>257</v>
      </c>
      <c r="H74" s="19">
        <v>7</v>
      </c>
      <c r="I74" s="19">
        <v>236</v>
      </c>
      <c r="J74" s="19">
        <v>176</v>
      </c>
      <c r="K74" s="19">
        <v>60</v>
      </c>
      <c r="L74" s="20">
        <v>14</v>
      </c>
      <c r="N74" s="452">
        <v>0.17626886145404663</v>
      </c>
    </row>
    <row r="75" spans="2:14" ht="20.100000000000001" customHeight="1" x14ac:dyDescent="0.4">
      <c r="B75" s="11">
        <v>27</v>
      </c>
      <c r="C75" s="8" t="s">
        <v>885</v>
      </c>
      <c r="D75" s="19">
        <v>233</v>
      </c>
      <c r="E75" s="19">
        <v>2</v>
      </c>
      <c r="F75" s="19">
        <v>1</v>
      </c>
      <c r="G75" s="19">
        <v>230</v>
      </c>
      <c r="H75" s="19">
        <v>16</v>
      </c>
      <c r="I75" s="19">
        <v>210</v>
      </c>
      <c r="J75" s="19">
        <v>182</v>
      </c>
      <c r="K75" s="19">
        <v>28</v>
      </c>
      <c r="L75" s="20">
        <v>4</v>
      </c>
      <c r="N75" s="452">
        <v>3.9875173370319004E-2</v>
      </c>
    </row>
    <row r="76" spans="2:14" ht="20.100000000000001" customHeight="1" x14ac:dyDescent="0.4">
      <c r="B76" s="11">
        <v>28</v>
      </c>
      <c r="C76" s="8" t="s">
        <v>886</v>
      </c>
      <c r="D76" s="19">
        <v>3533</v>
      </c>
      <c r="E76" s="19">
        <v>30</v>
      </c>
      <c r="F76" s="19">
        <v>10</v>
      </c>
      <c r="G76" s="19">
        <v>3493</v>
      </c>
      <c r="H76" s="19">
        <v>241</v>
      </c>
      <c r="I76" s="19">
        <v>3189</v>
      </c>
      <c r="J76" s="19">
        <v>2757</v>
      </c>
      <c r="K76" s="19">
        <v>432</v>
      </c>
      <c r="L76" s="20">
        <v>63</v>
      </c>
      <c r="N76" s="452">
        <v>4.5641635415713894E-2</v>
      </c>
    </row>
    <row r="77" spans="2:14" ht="20.100000000000001" customHeight="1" x14ac:dyDescent="0.4">
      <c r="B77" s="11">
        <v>29</v>
      </c>
      <c r="C77" s="8" t="s">
        <v>179</v>
      </c>
      <c r="D77" s="19">
        <v>1303</v>
      </c>
      <c r="E77" s="19">
        <v>11</v>
      </c>
      <c r="F77" s="19">
        <v>4</v>
      </c>
      <c r="G77" s="19">
        <v>1288</v>
      </c>
      <c r="H77" s="19">
        <v>89</v>
      </c>
      <c r="I77" s="19">
        <v>1176</v>
      </c>
      <c r="J77" s="19">
        <v>1017</v>
      </c>
      <c r="K77" s="19">
        <v>159</v>
      </c>
      <c r="L77" s="20">
        <v>23</v>
      </c>
      <c r="N77" s="452">
        <v>9.3077034253504845E-2</v>
      </c>
    </row>
    <row r="78" spans="2:14" ht="20.100000000000001" customHeight="1" x14ac:dyDescent="0.4">
      <c r="B78" s="11">
        <v>30</v>
      </c>
      <c r="C78" s="8" t="s">
        <v>184</v>
      </c>
      <c r="D78" s="19">
        <v>1343</v>
      </c>
      <c r="E78" s="19">
        <v>11</v>
      </c>
      <c r="F78" s="19">
        <v>4</v>
      </c>
      <c r="G78" s="19">
        <v>1328</v>
      </c>
      <c r="H78" s="19">
        <v>92</v>
      </c>
      <c r="I78" s="19">
        <v>1212</v>
      </c>
      <c r="J78" s="19">
        <v>1048</v>
      </c>
      <c r="K78" s="19">
        <v>164</v>
      </c>
      <c r="L78" s="20">
        <v>24</v>
      </c>
      <c r="N78" s="452">
        <v>5.6417010068397125E-2</v>
      </c>
    </row>
    <row r="79" spans="2:14" ht="20.100000000000001" customHeight="1" x14ac:dyDescent="0.4">
      <c r="B79" s="11">
        <v>31</v>
      </c>
      <c r="C79" s="8" t="s">
        <v>887</v>
      </c>
      <c r="D79" s="19">
        <v>0</v>
      </c>
      <c r="E79" s="19">
        <v>0</v>
      </c>
      <c r="F79" s="19">
        <v>0</v>
      </c>
      <c r="G79" s="19">
        <v>0</v>
      </c>
      <c r="H79" s="19">
        <v>0</v>
      </c>
      <c r="I79" s="19">
        <v>0</v>
      </c>
      <c r="J79" s="19">
        <v>0</v>
      </c>
      <c r="K79" s="19">
        <v>0</v>
      </c>
      <c r="L79" s="20">
        <v>0</v>
      </c>
      <c r="N79" s="452">
        <v>0</v>
      </c>
    </row>
    <row r="80" spans="2:14" ht="20.100000000000001" customHeight="1" x14ac:dyDescent="0.4">
      <c r="B80" s="11">
        <v>32</v>
      </c>
      <c r="C80" s="8" t="s">
        <v>888</v>
      </c>
      <c r="D80" s="19">
        <v>802</v>
      </c>
      <c r="E80" s="19">
        <v>0</v>
      </c>
      <c r="F80" s="19">
        <v>0</v>
      </c>
      <c r="G80" s="19">
        <v>802</v>
      </c>
      <c r="H80" s="19">
        <v>29</v>
      </c>
      <c r="I80" s="19">
        <v>768</v>
      </c>
      <c r="J80" s="19">
        <v>691</v>
      </c>
      <c r="K80" s="19">
        <v>77</v>
      </c>
      <c r="L80" s="20">
        <v>5</v>
      </c>
      <c r="N80" s="452">
        <v>7.3665163358470117E-3</v>
      </c>
    </row>
    <row r="81" spans="2:14" ht="20.100000000000001" customHeight="1" x14ac:dyDescent="0.4">
      <c r="B81" s="11">
        <v>33</v>
      </c>
      <c r="C81" s="8" t="s">
        <v>889</v>
      </c>
      <c r="D81" s="19">
        <v>696</v>
      </c>
      <c r="E81" s="19">
        <v>5</v>
      </c>
      <c r="F81" s="19">
        <v>2</v>
      </c>
      <c r="G81" s="19">
        <v>689</v>
      </c>
      <c r="H81" s="19">
        <v>25</v>
      </c>
      <c r="I81" s="19">
        <v>660</v>
      </c>
      <c r="J81" s="19">
        <v>594</v>
      </c>
      <c r="K81" s="19">
        <v>66</v>
      </c>
      <c r="L81" s="20">
        <v>4</v>
      </c>
      <c r="N81" s="452">
        <v>3.6118683162088487E-2</v>
      </c>
    </row>
    <row r="82" spans="2:14" ht="20.100000000000001" customHeight="1" x14ac:dyDescent="0.4">
      <c r="B82" s="11">
        <v>34</v>
      </c>
      <c r="C82" s="8" t="s">
        <v>198</v>
      </c>
      <c r="D82" s="19">
        <v>602</v>
      </c>
      <c r="E82" s="19">
        <v>4</v>
      </c>
      <c r="F82" s="19">
        <v>2</v>
      </c>
      <c r="G82" s="19">
        <v>596</v>
      </c>
      <c r="H82" s="19">
        <v>22</v>
      </c>
      <c r="I82" s="19">
        <v>571</v>
      </c>
      <c r="J82" s="19">
        <v>514</v>
      </c>
      <c r="K82" s="19">
        <v>57</v>
      </c>
      <c r="L82" s="20">
        <v>3</v>
      </c>
      <c r="N82" s="452">
        <v>2.5869178349754763E-2</v>
      </c>
    </row>
    <row r="83" spans="2:14" ht="20.100000000000001" customHeight="1" x14ac:dyDescent="0.4">
      <c r="B83" s="11">
        <v>35</v>
      </c>
      <c r="C83" s="8" t="s">
        <v>890</v>
      </c>
      <c r="D83" s="19">
        <v>1347</v>
      </c>
      <c r="E83" s="19">
        <v>7</v>
      </c>
      <c r="F83" s="19">
        <v>1</v>
      </c>
      <c r="G83" s="19">
        <v>1339</v>
      </c>
      <c r="H83" s="19">
        <v>42</v>
      </c>
      <c r="I83" s="19">
        <v>1287</v>
      </c>
      <c r="J83" s="19">
        <v>1147</v>
      </c>
      <c r="K83" s="19">
        <v>140</v>
      </c>
      <c r="L83" s="20">
        <v>10</v>
      </c>
      <c r="N83" s="452">
        <v>2.0551309205881451E-2</v>
      </c>
    </row>
    <row r="84" spans="2:14" ht="20.100000000000001" customHeight="1" x14ac:dyDescent="0.4">
      <c r="B84" s="11">
        <v>36</v>
      </c>
      <c r="C84" s="8" t="s">
        <v>891</v>
      </c>
      <c r="D84" s="19">
        <v>5928</v>
      </c>
      <c r="E84" s="19">
        <v>34</v>
      </c>
      <c r="F84" s="19">
        <v>3</v>
      </c>
      <c r="G84" s="19">
        <v>5891</v>
      </c>
      <c r="H84" s="19">
        <v>182</v>
      </c>
      <c r="I84" s="19">
        <v>5665</v>
      </c>
      <c r="J84" s="19">
        <v>5052</v>
      </c>
      <c r="K84" s="19">
        <v>613</v>
      </c>
      <c r="L84" s="20">
        <v>44</v>
      </c>
      <c r="N84" s="452">
        <v>5.8611666616919876E-2</v>
      </c>
    </row>
    <row r="85" spans="2:14" ht="20.100000000000001" customHeight="1" x14ac:dyDescent="0.4">
      <c r="B85" s="11">
        <v>37</v>
      </c>
      <c r="C85" s="8" t="s">
        <v>217</v>
      </c>
      <c r="D85" s="19">
        <v>3637</v>
      </c>
      <c r="E85" s="19">
        <v>21</v>
      </c>
      <c r="F85" s="19">
        <v>2</v>
      </c>
      <c r="G85" s="19">
        <v>3614</v>
      </c>
      <c r="H85" s="19">
        <v>112</v>
      </c>
      <c r="I85" s="19">
        <v>3475</v>
      </c>
      <c r="J85" s="19">
        <v>3099</v>
      </c>
      <c r="K85" s="19">
        <v>376</v>
      </c>
      <c r="L85" s="20">
        <v>27</v>
      </c>
      <c r="N85" s="452">
        <v>8.6527641439413897E-2</v>
      </c>
    </row>
    <row r="86" spans="2:14" ht="20.100000000000001" customHeight="1" x14ac:dyDescent="0.4">
      <c r="B86" s="11">
        <v>38</v>
      </c>
      <c r="C86" s="8" t="s">
        <v>840</v>
      </c>
      <c r="D86" s="19">
        <v>2194</v>
      </c>
      <c r="E86" s="19">
        <v>31</v>
      </c>
      <c r="F86" s="19">
        <v>8</v>
      </c>
      <c r="G86" s="19">
        <v>2155</v>
      </c>
      <c r="H86" s="19">
        <v>212</v>
      </c>
      <c r="I86" s="19">
        <v>1935</v>
      </c>
      <c r="J86" s="19">
        <v>1632</v>
      </c>
      <c r="K86" s="19">
        <v>303</v>
      </c>
      <c r="L86" s="20">
        <v>8</v>
      </c>
      <c r="N86" s="452">
        <v>0.1247611879812424</v>
      </c>
    </row>
    <row r="87" spans="2:14" ht="20.100000000000001" customHeight="1" x14ac:dyDescent="0.4">
      <c r="B87" s="11">
        <v>39</v>
      </c>
      <c r="C87" s="8" t="s">
        <v>841</v>
      </c>
      <c r="D87" s="19">
        <v>7698</v>
      </c>
      <c r="E87" s="19">
        <v>68</v>
      </c>
      <c r="F87" s="19">
        <v>21</v>
      </c>
      <c r="G87" s="19">
        <v>7609</v>
      </c>
      <c r="H87" s="19">
        <v>489</v>
      </c>
      <c r="I87" s="19">
        <v>7052</v>
      </c>
      <c r="J87" s="19">
        <v>6332</v>
      </c>
      <c r="K87" s="19">
        <v>720</v>
      </c>
      <c r="L87" s="20">
        <v>68</v>
      </c>
      <c r="N87" s="452">
        <v>3.1495769657433316E-2</v>
      </c>
    </row>
    <row r="88" spans="2:14" ht="20.100000000000001" customHeight="1" x14ac:dyDescent="0.4">
      <c r="B88" s="11">
        <v>40</v>
      </c>
      <c r="C88" s="8" t="s">
        <v>842</v>
      </c>
      <c r="D88" s="19">
        <v>4382</v>
      </c>
      <c r="E88" s="19">
        <v>14</v>
      </c>
      <c r="F88" s="19">
        <v>3</v>
      </c>
      <c r="G88" s="19">
        <v>4365</v>
      </c>
      <c r="H88" s="19">
        <v>122</v>
      </c>
      <c r="I88" s="19">
        <v>4236</v>
      </c>
      <c r="J88" s="19">
        <v>3300</v>
      </c>
      <c r="K88" s="19">
        <v>936</v>
      </c>
      <c r="L88" s="20">
        <v>7</v>
      </c>
      <c r="N88" s="452">
        <v>5.7469751030242384E-2</v>
      </c>
    </row>
    <row r="89" spans="2:14" ht="20.100000000000001" customHeight="1" x14ac:dyDescent="0.4">
      <c r="B89" s="11">
        <v>41</v>
      </c>
      <c r="C89" s="8" t="s">
        <v>892</v>
      </c>
      <c r="D89" s="19">
        <v>711</v>
      </c>
      <c r="E89" s="19">
        <v>0</v>
      </c>
      <c r="F89" s="19">
        <v>0</v>
      </c>
      <c r="G89" s="19">
        <v>711</v>
      </c>
      <c r="H89" s="19">
        <v>10</v>
      </c>
      <c r="I89" s="19">
        <v>700</v>
      </c>
      <c r="J89" s="19">
        <v>640</v>
      </c>
      <c r="K89" s="19">
        <v>60</v>
      </c>
      <c r="L89" s="20">
        <v>1</v>
      </c>
      <c r="N89" s="452">
        <v>1.7998633015214035E-2</v>
      </c>
    </row>
    <row r="90" spans="2:14" ht="20.100000000000001" customHeight="1" x14ac:dyDescent="0.4">
      <c r="B90" s="11">
        <v>42</v>
      </c>
      <c r="C90" s="8" t="s">
        <v>253</v>
      </c>
      <c r="D90" s="19">
        <v>18826</v>
      </c>
      <c r="E90" s="19">
        <v>20</v>
      </c>
      <c r="F90" s="19">
        <v>11</v>
      </c>
      <c r="G90" s="19">
        <v>18795</v>
      </c>
      <c r="H90" s="19">
        <v>277</v>
      </c>
      <c r="I90" s="19">
        <v>18490</v>
      </c>
      <c r="J90" s="19">
        <v>16910</v>
      </c>
      <c r="K90" s="19">
        <v>1580</v>
      </c>
      <c r="L90" s="20">
        <v>28</v>
      </c>
      <c r="N90" s="452">
        <v>5.1795551562685158E-2</v>
      </c>
    </row>
    <row r="91" spans="2:14" ht="20.100000000000001" customHeight="1" x14ac:dyDescent="0.4">
      <c r="B91" s="11">
        <v>43</v>
      </c>
      <c r="C91" s="8" t="s">
        <v>893</v>
      </c>
      <c r="D91" s="19">
        <v>1786</v>
      </c>
      <c r="E91" s="19">
        <v>8</v>
      </c>
      <c r="F91" s="19">
        <v>4</v>
      </c>
      <c r="G91" s="19">
        <v>1774</v>
      </c>
      <c r="H91" s="19">
        <v>71</v>
      </c>
      <c r="I91" s="19">
        <v>1693</v>
      </c>
      <c r="J91" s="19">
        <v>1226</v>
      </c>
      <c r="K91" s="19">
        <v>467</v>
      </c>
      <c r="L91" s="20">
        <v>10</v>
      </c>
      <c r="N91" s="452">
        <v>4.0638673172519645E-2</v>
      </c>
    </row>
    <row r="92" spans="2:14" ht="20.100000000000001" customHeight="1" x14ac:dyDescent="0.4">
      <c r="B92" s="11">
        <v>44</v>
      </c>
      <c r="C92" s="8" t="s">
        <v>894</v>
      </c>
      <c r="D92" s="19">
        <v>117</v>
      </c>
      <c r="E92" s="19">
        <v>1</v>
      </c>
      <c r="F92" s="19">
        <v>0</v>
      </c>
      <c r="G92" s="19">
        <v>116</v>
      </c>
      <c r="H92" s="19">
        <v>5</v>
      </c>
      <c r="I92" s="19">
        <v>110</v>
      </c>
      <c r="J92" s="19">
        <v>80</v>
      </c>
      <c r="K92" s="19">
        <v>30</v>
      </c>
      <c r="L92" s="20">
        <v>1</v>
      </c>
      <c r="N92" s="452">
        <v>2.5146325601560805E-2</v>
      </c>
    </row>
    <row r="93" spans="2:14" ht="20.100000000000001" customHeight="1" x14ac:dyDescent="0.4">
      <c r="B93" s="11">
        <v>45</v>
      </c>
      <c r="C93" s="8" t="s">
        <v>895</v>
      </c>
      <c r="D93" s="19">
        <v>353</v>
      </c>
      <c r="E93" s="19">
        <v>2</v>
      </c>
      <c r="F93" s="19">
        <v>1</v>
      </c>
      <c r="G93" s="19">
        <v>350</v>
      </c>
      <c r="H93" s="19">
        <v>14</v>
      </c>
      <c r="I93" s="19">
        <v>334</v>
      </c>
      <c r="J93" s="19">
        <v>242</v>
      </c>
      <c r="K93" s="19">
        <v>92</v>
      </c>
      <c r="L93" s="20">
        <v>2</v>
      </c>
      <c r="N93" s="452">
        <v>3.1884850141204339E-2</v>
      </c>
    </row>
    <row r="94" spans="2:14" ht="20.100000000000001" customHeight="1" x14ac:dyDescent="0.4">
      <c r="B94" s="11">
        <v>46</v>
      </c>
      <c r="C94" s="8" t="s">
        <v>896</v>
      </c>
      <c r="D94" s="19">
        <v>2226</v>
      </c>
      <c r="E94" s="19">
        <v>10</v>
      </c>
      <c r="F94" s="19">
        <v>5</v>
      </c>
      <c r="G94" s="19">
        <v>2211</v>
      </c>
      <c r="H94" s="19">
        <v>88</v>
      </c>
      <c r="I94" s="19">
        <v>2110</v>
      </c>
      <c r="J94" s="19">
        <v>1528</v>
      </c>
      <c r="K94" s="19">
        <v>582</v>
      </c>
      <c r="L94" s="20">
        <v>13</v>
      </c>
      <c r="N94" s="452">
        <v>2.6776955589734894E-2</v>
      </c>
    </row>
    <row r="95" spans="2:14" ht="20.100000000000001" customHeight="1" x14ac:dyDescent="0.4">
      <c r="B95" s="11">
        <v>47</v>
      </c>
      <c r="C95" s="8" t="s">
        <v>897</v>
      </c>
      <c r="D95" s="19">
        <v>2143</v>
      </c>
      <c r="E95" s="19">
        <v>1</v>
      </c>
      <c r="F95" s="19">
        <v>1</v>
      </c>
      <c r="G95" s="19">
        <v>2141</v>
      </c>
      <c r="H95" s="19">
        <v>33</v>
      </c>
      <c r="I95" s="19">
        <v>2065</v>
      </c>
      <c r="J95" s="19">
        <v>1811</v>
      </c>
      <c r="K95" s="19">
        <v>254</v>
      </c>
      <c r="L95" s="20">
        <v>43</v>
      </c>
      <c r="N95" s="452">
        <v>3.1607074315745963E-2</v>
      </c>
    </row>
    <row r="96" spans="2:14" ht="20.100000000000001" customHeight="1" x14ac:dyDescent="0.4">
      <c r="B96" s="11">
        <v>48</v>
      </c>
      <c r="C96" s="8" t="s">
        <v>898</v>
      </c>
      <c r="D96" s="19">
        <v>474</v>
      </c>
      <c r="E96" s="19">
        <v>0</v>
      </c>
      <c r="F96" s="19">
        <v>0</v>
      </c>
      <c r="G96" s="19">
        <v>474</v>
      </c>
      <c r="H96" s="19">
        <v>7</v>
      </c>
      <c r="I96" s="19">
        <v>458</v>
      </c>
      <c r="J96" s="19">
        <v>402</v>
      </c>
      <c r="K96" s="19">
        <v>56</v>
      </c>
      <c r="L96" s="20">
        <v>9</v>
      </c>
      <c r="N96" s="452">
        <v>2.4735166727547879E-2</v>
      </c>
    </row>
    <row r="97" spans="2:14" ht="20.100000000000001" customHeight="1" x14ac:dyDescent="0.4">
      <c r="B97" s="11">
        <v>49</v>
      </c>
      <c r="C97" s="8" t="s">
        <v>278</v>
      </c>
      <c r="D97" s="19">
        <v>2505</v>
      </c>
      <c r="E97" s="19">
        <v>0</v>
      </c>
      <c r="F97" s="19">
        <v>0</v>
      </c>
      <c r="G97" s="19">
        <v>2505</v>
      </c>
      <c r="H97" s="19">
        <v>47</v>
      </c>
      <c r="I97" s="19">
        <v>2448</v>
      </c>
      <c r="J97" s="19">
        <v>2208</v>
      </c>
      <c r="K97" s="19">
        <v>240</v>
      </c>
      <c r="L97" s="20">
        <v>10</v>
      </c>
      <c r="N97" s="452">
        <v>9.9266497854179295E-3</v>
      </c>
    </row>
    <row r="98" spans="2:14" ht="20.100000000000001" customHeight="1" x14ac:dyDescent="0.4">
      <c r="B98" s="11">
        <v>50</v>
      </c>
      <c r="C98" s="8" t="s">
        <v>899</v>
      </c>
      <c r="D98" s="19">
        <v>5600</v>
      </c>
      <c r="E98" s="19">
        <v>15</v>
      </c>
      <c r="F98" s="19">
        <v>8</v>
      </c>
      <c r="G98" s="19">
        <v>5577</v>
      </c>
      <c r="H98" s="19">
        <v>104</v>
      </c>
      <c r="I98" s="19">
        <v>5450</v>
      </c>
      <c r="J98" s="19">
        <v>4915</v>
      </c>
      <c r="K98" s="19">
        <v>535</v>
      </c>
      <c r="L98" s="20">
        <v>23</v>
      </c>
      <c r="N98" s="452">
        <v>2.3716574811185956E-2</v>
      </c>
    </row>
    <row r="99" spans="2:14" ht="20.100000000000001" customHeight="1" x14ac:dyDescent="0.4">
      <c r="B99" s="11">
        <v>51</v>
      </c>
      <c r="C99" s="8" t="s">
        <v>900</v>
      </c>
      <c r="D99" s="19">
        <v>320</v>
      </c>
      <c r="E99" s="19">
        <v>1</v>
      </c>
      <c r="F99" s="19">
        <v>0</v>
      </c>
      <c r="G99" s="19">
        <v>319</v>
      </c>
      <c r="H99" s="19">
        <v>6</v>
      </c>
      <c r="I99" s="19">
        <v>312</v>
      </c>
      <c r="J99" s="19">
        <v>281</v>
      </c>
      <c r="K99" s="19">
        <v>31</v>
      </c>
      <c r="L99" s="20">
        <v>1</v>
      </c>
      <c r="N99" s="452">
        <v>3.0705553951294637E-2</v>
      </c>
    </row>
    <row r="100" spans="2:14" ht="20.100000000000001" customHeight="1" x14ac:dyDescent="0.4">
      <c r="B100" s="11">
        <v>52</v>
      </c>
      <c r="C100" s="8" t="s">
        <v>901</v>
      </c>
      <c r="D100" s="19">
        <v>518</v>
      </c>
      <c r="E100" s="19">
        <v>1</v>
      </c>
      <c r="F100" s="19">
        <v>1</v>
      </c>
      <c r="G100" s="19">
        <v>516</v>
      </c>
      <c r="H100" s="19">
        <v>10</v>
      </c>
      <c r="I100" s="19">
        <v>504</v>
      </c>
      <c r="J100" s="19">
        <v>455</v>
      </c>
      <c r="K100" s="19">
        <v>49</v>
      </c>
      <c r="L100" s="20">
        <v>2</v>
      </c>
      <c r="N100" s="452">
        <v>3.0453257790368272E-2</v>
      </c>
    </row>
    <row r="101" spans="2:14" ht="20.100000000000001" customHeight="1" x14ac:dyDescent="0.4">
      <c r="B101" s="11">
        <v>53</v>
      </c>
      <c r="C101" s="8" t="s">
        <v>37</v>
      </c>
      <c r="D101" s="19">
        <v>5179</v>
      </c>
      <c r="E101" s="19">
        <v>479</v>
      </c>
      <c r="F101" s="19">
        <v>192</v>
      </c>
      <c r="G101" s="19">
        <v>4508</v>
      </c>
      <c r="H101" s="19">
        <v>658</v>
      </c>
      <c r="I101" s="19">
        <v>3755</v>
      </c>
      <c r="J101" s="19">
        <v>2919</v>
      </c>
      <c r="K101" s="19">
        <v>836</v>
      </c>
      <c r="L101" s="20">
        <v>95</v>
      </c>
      <c r="N101" s="452">
        <v>7.6077968103957477E-2</v>
      </c>
    </row>
    <row r="102" spans="2:14" ht="20.100000000000001" customHeight="1" x14ac:dyDescent="0.4">
      <c r="B102" s="11">
        <v>54</v>
      </c>
      <c r="C102" s="8" t="s">
        <v>301</v>
      </c>
      <c r="D102" s="19">
        <v>1731</v>
      </c>
      <c r="E102" s="19">
        <v>136</v>
      </c>
      <c r="F102" s="19">
        <v>39</v>
      </c>
      <c r="G102" s="19">
        <v>1556</v>
      </c>
      <c r="H102" s="19">
        <v>266</v>
      </c>
      <c r="I102" s="19">
        <v>1228</v>
      </c>
      <c r="J102" s="19">
        <v>698</v>
      </c>
      <c r="K102" s="19">
        <v>530</v>
      </c>
      <c r="L102" s="20">
        <v>62</v>
      </c>
      <c r="N102" s="452">
        <v>0.10059477631238686</v>
      </c>
    </row>
    <row r="103" spans="2:14" ht="20.100000000000001" customHeight="1" x14ac:dyDescent="0.4">
      <c r="B103" s="11">
        <v>55</v>
      </c>
      <c r="C103" s="8" t="s">
        <v>19</v>
      </c>
      <c r="D103" s="19">
        <v>43893</v>
      </c>
      <c r="E103" s="19">
        <v>1165</v>
      </c>
      <c r="F103" s="19">
        <v>319</v>
      </c>
      <c r="G103" s="19">
        <v>42409</v>
      </c>
      <c r="H103" s="19">
        <v>5379</v>
      </c>
      <c r="I103" s="19">
        <v>35814</v>
      </c>
      <c r="J103" s="19">
        <v>31244</v>
      </c>
      <c r="K103" s="19">
        <v>4570</v>
      </c>
      <c r="L103" s="20">
        <v>1216</v>
      </c>
      <c r="N103" s="452">
        <v>5.3514892027594699E-2</v>
      </c>
    </row>
    <row r="104" spans="2:14" ht="20.100000000000001" customHeight="1" x14ac:dyDescent="0.4">
      <c r="B104" s="11">
        <v>56</v>
      </c>
      <c r="C104" s="8" t="s">
        <v>306</v>
      </c>
      <c r="D104" s="19">
        <v>21155</v>
      </c>
      <c r="E104" s="19">
        <v>562</v>
      </c>
      <c r="F104" s="19">
        <v>154</v>
      </c>
      <c r="G104" s="19">
        <v>20439</v>
      </c>
      <c r="H104" s="19">
        <v>2592</v>
      </c>
      <c r="I104" s="19">
        <v>17261</v>
      </c>
      <c r="J104" s="19">
        <v>15058</v>
      </c>
      <c r="K104" s="19">
        <v>2203</v>
      </c>
      <c r="L104" s="20">
        <v>586</v>
      </c>
      <c r="N104" s="452">
        <v>5.3513640886003036E-2</v>
      </c>
    </row>
    <row r="105" spans="2:14" ht="20.100000000000001" customHeight="1" x14ac:dyDescent="0.4">
      <c r="B105" s="11">
        <v>57</v>
      </c>
      <c r="C105" s="8" t="s">
        <v>902</v>
      </c>
      <c r="D105" s="19">
        <v>39023</v>
      </c>
      <c r="E105" s="19">
        <v>1036</v>
      </c>
      <c r="F105" s="19">
        <v>284</v>
      </c>
      <c r="G105" s="19">
        <v>37703</v>
      </c>
      <c r="H105" s="19">
        <v>4782</v>
      </c>
      <c r="I105" s="19">
        <v>31840</v>
      </c>
      <c r="J105" s="19">
        <v>27777</v>
      </c>
      <c r="K105" s="19">
        <v>4063</v>
      </c>
      <c r="L105" s="20">
        <v>1081</v>
      </c>
      <c r="N105" s="452">
        <v>5.3515489159362689E-2</v>
      </c>
    </row>
    <row r="106" spans="2:14" ht="20.100000000000001" customHeight="1" x14ac:dyDescent="0.4">
      <c r="B106" s="11">
        <v>58</v>
      </c>
      <c r="C106" s="8" t="s">
        <v>313</v>
      </c>
      <c r="D106" s="19">
        <v>31335</v>
      </c>
      <c r="E106" s="19">
        <v>832</v>
      </c>
      <c r="F106" s="19">
        <v>228</v>
      </c>
      <c r="G106" s="19">
        <v>30275</v>
      </c>
      <c r="H106" s="19">
        <v>3840</v>
      </c>
      <c r="I106" s="19">
        <v>25567</v>
      </c>
      <c r="J106" s="19">
        <v>22304</v>
      </c>
      <c r="K106" s="19">
        <v>3263</v>
      </c>
      <c r="L106" s="20">
        <v>868</v>
      </c>
      <c r="N106" s="452">
        <v>5.3515968175012682E-2</v>
      </c>
    </row>
    <row r="107" spans="2:14" ht="20.100000000000001" customHeight="1" x14ac:dyDescent="0.4">
      <c r="B107" s="11">
        <v>59</v>
      </c>
      <c r="C107" s="8" t="s">
        <v>903</v>
      </c>
      <c r="D107" s="19">
        <v>4732</v>
      </c>
      <c r="E107" s="19">
        <v>0</v>
      </c>
      <c r="F107" s="19">
        <v>0</v>
      </c>
      <c r="G107" s="19">
        <v>4732</v>
      </c>
      <c r="H107" s="19">
        <v>65</v>
      </c>
      <c r="I107" s="19">
        <v>4667</v>
      </c>
      <c r="J107" s="19">
        <v>4347</v>
      </c>
      <c r="K107" s="19">
        <v>320</v>
      </c>
      <c r="L107" s="20">
        <v>0</v>
      </c>
      <c r="N107" s="452">
        <v>3.055564523940206E-2</v>
      </c>
    </row>
    <row r="108" spans="2:14" ht="20.100000000000001" customHeight="1" x14ac:dyDescent="0.4">
      <c r="B108" s="11">
        <v>60</v>
      </c>
      <c r="C108" s="8" t="s">
        <v>904</v>
      </c>
      <c r="D108" s="19">
        <v>469</v>
      </c>
      <c r="E108" s="19">
        <v>0</v>
      </c>
      <c r="F108" s="19">
        <v>0</v>
      </c>
      <c r="G108" s="19">
        <v>469</v>
      </c>
      <c r="H108" s="19">
        <v>6</v>
      </c>
      <c r="I108" s="19">
        <v>463</v>
      </c>
      <c r="J108" s="19">
        <v>431</v>
      </c>
      <c r="K108" s="19">
        <v>32</v>
      </c>
      <c r="L108" s="20">
        <v>0</v>
      </c>
      <c r="N108" s="452">
        <v>1.1385153177647231E-2</v>
      </c>
    </row>
    <row r="109" spans="2:14" ht="20.100000000000001" customHeight="1" x14ac:dyDescent="0.4">
      <c r="B109" s="11">
        <v>61</v>
      </c>
      <c r="C109" s="8" t="s">
        <v>22</v>
      </c>
      <c r="D109" s="19">
        <v>3104</v>
      </c>
      <c r="E109" s="19">
        <v>0</v>
      </c>
      <c r="F109" s="19">
        <v>0</v>
      </c>
      <c r="G109" s="19">
        <v>3104</v>
      </c>
      <c r="H109" s="19">
        <v>5</v>
      </c>
      <c r="I109" s="19">
        <v>3099</v>
      </c>
      <c r="J109" s="19">
        <v>2887</v>
      </c>
      <c r="K109" s="19">
        <v>212</v>
      </c>
      <c r="L109" s="20">
        <v>0</v>
      </c>
      <c r="N109" s="452">
        <v>3.0186624135684209E-2</v>
      </c>
    </row>
    <row r="110" spans="2:14" ht="20.100000000000001" customHeight="1" x14ac:dyDescent="0.4">
      <c r="B110" s="11">
        <v>62</v>
      </c>
      <c r="C110" s="8" t="s">
        <v>23</v>
      </c>
      <c r="D110" s="19">
        <v>11380</v>
      </c>
      <c r="E110" s="19">
        <v>49</v>
      </c>
      <c r="F110" s="19">
        <v>32</v>
      </c>
      <c r="G110" s="19">
        <v>11299</v>
      </c>
      <c r="H110" s="19">
        <v>1276</v>
      </c>
      <c r="I110" s="19">
        <v>9709</v>
      </c>
      <c r="J110" s="19">
        <v>7621</v>
      </c>
      <c r="K110" s="19">
        <v>2088</v>
      </c>
      <c r="L110" s="20">
        <v>314</v>
      </c>
      <c r="N110" s="452">
        <v>0.14465497375496095</v>
      </c>
    </row>
    <row r="111" spans="2:14" ht="20.100000000000001" customHeight="1" x14ac:dyDescent="0.4">
      <c r="B111" s="11">
        <v>63</v>
      </c>
      <c r="C111" s="8" t="s">
        <v>322</v>
      </c>
      <c r="D111" s="19">
        <v>62412</v>
      </c>
      <c r="E111" s="19">
        <v>511</v>
      </c>
      <c r="F111" s="19">
        <v>220</v>
      </c>
      <c r="G111" s="19">
        <v>61681</v>
      </c>
      <c r="H111" s="19">
        <v>4205</v>
      </c>
      <c r="I111" s="19">
        <v>56812</v>
      </c>
      <c r="J111" s="19">
        <v>47041</v>
      </c>
      <c r="K111" s="19">
        <v>9771</v>
      </c>
      <c r="L111" s="20">
        <v>664</v>
      </c>
      <c r="N111" s="452">
        <v>5.6193788901360002E-2</v>
      </c>
    </row>
    <row r="112" spans="2:14" ht="20.100000000000001" customHeight="1" x14ac:dyDescent="0.4">
      <c r="B112" s="11">
        <v>64</v>
      </c>
      <c r="C112" s="8" t="s">
        <v>323</v>
      </c>
      <c r="D112" s="19">
        <v>145830</v>
      </c>
      <c r="E112" s="19">
        <v>6307</v>
      </c>
      <c r="F112" s="19">
        <v>2852</v>
      </c>
      <c r="G112" s="19">
        <v>136671</v>
      </c>
      <c r="H112" s="19">
        <v>8080</v>
      </c>
      <c r="I112" s="19">
        <v>125865</v>
      </c>
      <c r="J112" s="19">
        <v>50461</v>
      </c>
      <c r="K112" s="19">
        <v>75404</v>
      </c>
      <c r="L112" s="20">
        <v>2726</v>
      </c>
      <c r="N112" s="452">
        <v>0.15732384508773789</v>
      </c>
    </row>
    <row r="113" spans="2:14" ht="20.100000000000001" customHeight="1" x14ac:dyDescent="0.4">
      <c r="B113" s="11">
        <v>65</v>
      </c>
      <c r="C113" s="8" t="s">
        <v>25</v>
      </c>
      <c r="D113" s="19">
        <v>30353</v>
      </c>
      <c r="E113" s="19">
        <v>163</v>
      </c>
      <c r="F113" s="19">
        <v>52</v>
      </c>
      <c r="G113" s="19">
        <v>30138</v>
      </c>
      <c r="H113" s="19">
        <v>1012</v>
      </c>
      <c r="I113" s="19">
        <v>29065</v>
      </c>
      <c r="J113" s="19">
        <v>22345</v>
      </c>
      <c r="K113" s="19">
        <v>6720</v>
      </c>
      <c r="L113" s="20">
        <v>61</v>
      </c>
      <c r="N113" s="452">
        <v>6.9939060331664027E-2</v>
      </c>
    </row>
    <row r="114" spans="2:14" ht="20.100000000000001" customHeight="1" x14ac:dyDescent="0.4">
      <c r="B114" s="11">
        <v>66</v>
      </c>
      <c r="C114" s="8" t="s">
        <v>905</v>
      </c>
      <c r="D114" s="19">
        <v>8502</v>
      </c>
      <c r="E114" s="19">
        <v>1197</v>
      </c>
      <c r="F114" s="19">
        <v>373</v>
      </c>
      <c r="G114" s="19">
        <v>6932</v>
      </c>
      <c r="H114" s="19">
        <v>2061</v>
      </c>
      <c r="I114" s="19">
        <v>4765</v>
      </c>
      <c r="J114" s="19">
        <v>2991</v>
      </c>
      <c r="K114" s="19">
        <v>1774</v>
      </c>
      <c r="L114" s="20">
        <v>106</v>
      </c>
      <c r="N114" s="452">
        <v>2.7109576344430845E-2</v>
      </c>
    </row>
    <row r="115" spans="2:14" ht="20.100000000000001" customHeight="1" x14ac:dyDescent="0.4">
      <c r="B115" s="11">
        <v>67</v>
      </c>
      <c r="C115" s="8" t="s">
        <v>329</v>
      </c>
      <c r="D115" s="19">
        <v>7045</v>
      </c>
      <c r="E115" s="19">
        <v>992</v>
      </c>
      <c r="F115" s="19">
        <v>309</v>
      </c>
      <c r="G115" s="19">
        <v>5744</v>
      </c>
      <c r="H115" s="19">
        <v>1708</v>
      </c>
      <c r="I115" s="19">
        <v>3948</v>
      </c>
      <c r="J115" s="19">
        <v>2478</v>
      </c>
      <c r="K115" s="19">
        <v>1470</v>
      </c>
      <c r="L115" s="20">
        <v>88</v>
      </c>
      <c r="N115" s="452">
        <v>2.7115827636995354E-2</v>
      </c>
    </row>
    <row r="116" spans="2:14" ht="20.100000000000001" customHeight="1" x14ac:dyDescent="0.4">
      <c r="B116" s="11">
        <v>68</v>
      </c>
      <c r="C116" s="8" t="s">
        <v>330</v>
      </c>
      <c r="D116" s="19">
        <v>0</v>
      </c>
      <c r="E116" s="19">
        <v>0</v>
      </c>
      <c r="F116" s="19">
        <v>0</v>
      </c>
      <c r="G116" s="19">
        <v>0</v>
      </c>
      <c r="H116" s="19">
        <v>0</v>
      </c>
      <c r="I116" s="19">
        <v>0</v>
      </c>
      <c r="J116" s="19">
        <v>0</v>
      </c>
      <c r="K116" s="19">
        <v>0</v>
      </c>
      <c r="L116" s="20">
        <v>0</v>
      </c>
      <c r="N116" s="452">
        <v>0</v>
      </c>
    </row>
    <row r="117" spans="2:14" ht="20.100000000000001" customHeight="1" x14ac:dyDescent="0.4">
      <c r="B117" s="11">
        <v>69</v>
      </c>
      <c r="C117" s="8" t="s">
        <v>906</v>
      </c>
      <c r="D117" s="19">
        <v>3927</v>
      </c>
      <c r="E117" s="19">
        <v>0</v>
      </c>
      <c r="F117" s="19">
        <v>0</v>
      </c>
      <c r="G117" s="19">
        <v>3927</v>
      </c>
      <c r="H117" s="19">
        <v>17</v>
      </c>
      <c r="I117" s="19">
        <v>3811</v>
      </c>
      <c r="J117" s="19">
        <v>3108</v>
      </c>
      <c r="K117" s="19">
        <v>703</v>
      </c>
      <c r="L117" s="20">
        <v>99</v>
      </c>
      <c r="N117" s="452">
        <v>5.2482459071166054E-2</v>
      </c>
    </row>
    <row r="118" spans="2:14" ht="20.100000000000001" customHeight="1" x14ac:dyDescent="0.4">
      <c r="B118" s="11">
        <v>70</v>
      </c>
      <c r="C118" s="8" t="s">
        <v>907</v>
      </c>
      <c r="D118" s="19">
        <v>52450</v>
      </c>
      <c r="E118" s="19">
        <v>472</v>
      </c>
      <c r="F118" s="19">
        <v>89</v>
      </c>
      <c r="G118" s="19">
        <v>51889</v>
      </c>
      <c r="H118" s="19">
        <v>2134</v>
      </c>
      <c r="I118" s="19">
        <v>48347</v>
      </c>
      <c r="J118" s="19">
        <v>37238</v>
      </c>
      <c r="K118" s="19">
        <v>11109</v>
      </c>
      <c r="L118" s="20">
        <v>1408</v>
      </c>
      <c r="N118" s="452">
        <v>0.12065581851750229</v>
      </c>
    </row>
    <row r="119" spans="2:14" ht="20.100000000000001" customHeight="1" x14ac:dyDescent="0.4">
      <c r="B119" s="11">
        <v>71</v>
      </c>
      <c r="C119" s="8" t="s">
        <v>908</v>
      </c>
      <c r="D119" s="19">
        <v>0</v>
      </c>
      <c r="E119" s="19">
        <v>0</v>
      </c>
      <c r="F119" s="19">
        <v>0</v>
      </c>
      <c r="G119" s="19">
        <v>0</v>
      </c>
      <c r="H119" s="19">
        <v>0</v>
      </c>
      <c r="I119" s="19">
        <v>0</v>
      </c>
      <c r="J119" s="19">
        <v>0</v>
      </c>
      <c r="K119" s="19">
        <v>0</v>
      </c>
      <c r="L119" s="20">
        <v>0</v>
      </c>
      <c r="N119" s="452">
        <v>0</v>
      </c>
    </row>
    <row r="120" spans="2:14" ht="20.100000000000001" customHeight="1" x14ac:dyDescent="0.4">
      <c r="B120" s="11">
        <v>72</v>
      </c>
      <c r="C120" s="8" t="s">
        <v>909</v>
      </c>
      <c r="D120" s="19">
        <v>1518</v>
      </c>
      <c r="E120" s="19">
        <v>21</v>
      </c>
      <c r="F120" s="19">
        <v>17</v>
      </c>
      <c r="G120" s="19">
        <v>1480</v>
      </c>
      <c r="H120" s="19">
        <v>185</v>
      </c>
      <c r="I120" s="19">
        <v>1261</v>
      </c>
      <c r="J120" s="19">
        <v>1147</v>
      </c>
      <c r="K120" s="19">
        <v>114</v>
      </c>
      <c r="L120" s="20">
        <v>34</v>
      </c>
      <c r="N120" s="452">
        <v>3.2272132577409504E-2</v>
      </c>
    </row>
    <row r="121" spans="2:14" ht="20.100000000000001" customHeight="1" x14ac:dyDescent="0.4">
      <c r="B121" s="11">
        <v>73</v>
      </c>
      <c r="C121" s="8" t="s">
        <v>341</v>
      </c>
      <c r="D121" s="19">
        <v>274</v>
      </c>
      <c r="E121" s="19">
        <v>0</v>
      </c>
      <c r="F121" s="19">
        <v>0</v>
      </c>
      <c r="G121" s="19">
        <v>274</v>
      </c>
      <c r="H121" s="19">
        <v>5</v>
      </c>
      <c r="I121" s="19">
        <v>269</v>
      </c>
      <c r="J121" s="19">
        <v>188</v>
      </c>
      <c r="K121" s="19">
        <v>81</v>
      </c>
      <c r="L121" s="20">
        <v>0</v>
      </c>
      <c r="N121" s="452">
        <v>1.0082796688132474E-2</v>
      </c>
    </row>
    <row r="122" spans="2:14" ht="20.100000000000001" customHeight="1" x14ac:dyDescent="0.4">
      <c r="B122" s="11">
        <v>74</v>
      </c>
      <c r="C122" s="8" t="s">
        <v>342</v>
      </c>
      <c r="D122" s="19">
        <v>290</v>
      </c>
      <c r="E122" s="19">
        <v>2</v>
      </c>
      <c r="F122" s="19">
        <v>0</v>
      </c>
      <c r="G122" s="19">
        <v>288</v>
      </c>
      <c r="H122" s="19">
        <v>100</v>
      </c>
      <c r="I122" s="19">
        <v>163</v>
      </c>
      <c r="J122" s="19">
        <v>94</v>
      </c>
      <c r="K122" s="19">
        <v>69</v>
      </c>
      <c r="L122" s="20">
        <v>25</v>
      </c>
      <c r="N122" s="452">
        <v>0.1995841995841996</v>
      </c>
    </row>
    <row r="123" spans="2:14" ht="20.100000000000001" customHeight="1" x14ac:dyDescent="0.4">
      <c r="B123" s="11">
        <v>75</v>
      </c>
      <c r="C123" s="8" t="s">
        <v>343</v>
      </c>
      <c r="D123" s="19">
        <v>2282</v>
      </c>
      <c r="E123" s="19">
        <v>0</v>
      </c>
      <c r="F123" s="19">
        <v>0</v>
      </c>
      <c r="G123" s="19">
        <v>2282</v>
      </c>
      <c r="H123" s="19">
        <v>62</v>
      </c>
      <c r="I123" s="19">
        <v>2136</v>
      </c>
      <c r="J123" s="19">
        <v>1374</v>
      </c>
      <c r="K123" s="19">
        <v>762</v>
      </c>
      <c r="L123" s="20">
        <v>84</v>
      </c>
      <c r="N123" s="452">
        <v>7.783083219645294E-2</v>
      </c>
    </row>
    <row r="124" spans="2:14" ht="20.100000000000001" customHeight="1" x14ac:dyDescent="0.4">
      <c r="B124" s="11">
        <v>76</v>
      </c>
      <c r="C124" s="8" t="s">
        <v>910</v>
      </c>
      <c r="D124" s="19">
        <v>7596</v>
      </c>
      <c r="E124" s="19">
        <v>6</v>
      </c>
      <c r="F124" s="19">
        <v>1</v>
      </c>
      <c r="G124" s="19">
        <v>7589</v>
      </c>
      <c r="H124" s="19">
        <v>173</v>
      </c>
      <c r="I124" s="19">
        <v>7169</v>
      </c>
      <c r="J124" s="19">
        <v>4803</v>
      </c>
      <c r="K124" s="19">
        <v>2366</v>
      </c>
      <c r="L124" s="20">
        <v>247</v>
      </c>
      <c r="N124" s="452">
        <v>6.1580032132946008E-2</v>
      </c>
    </row>
    <row r="125" spans="2:14" ht="20.100000000000001" customHeight="1" x14ac:dyDescent="0.4">
      <c r="B125" s="11">
        <v>77</v>
      </c>
      <c r="C125" s="8" t="s">
        <v>353</v>
      </c>
      <c r="D125" s="19">
        <v>3456</v>
      </c>
      <c r="E125" s="19">
        <v>0</v>
      </c>
      <c r="F125" s="19">
        <v>0</v>
      </c>
      <c r="G125" s="19">
        <v>3456</v>
      </c>
      <c r="H125" s="19">
        <v>7</v>
      </c>
      <c r="I125" s="19">
        <v>3423</v>
      </c>
      <c r="J125" s="19">
        <v>1244</v>
      </c>
      <c r="K125" s="19">
        <v>2179</v>
      </c>
      <c r="L125" s="20">
        <v>26</v>
      </c>
      <c r="N125" s="452">
        <v>0.15977808599167823</v>
      </c>
    </row>
    <row r="126" spans="2:14" ht="20.100000000000001" customHeight="1" x14ac:dyDescent="0.4">
      <c r="B126" s="11">
        <v>78</v>
      </c>
      <c r="C126" s="8" t="s">
        <v>911</v>
      </c>
      <c r="D126" s="19">
        <v>3443</v>
      </c>
      <c r="E126" s="19">
        <v>8</v>
      </c>
      <c r="F126" s="19">
        <v>2</v>
      </c>
      <c r="G126" s="19">
        <v>3433</v>
      </c>
      <c r="H126" s="19">
        <v>47</v>
      </c>
      <c r="I126" s="19">
        <v>3382</v>
      </c>
      <c r="J126" s="19">
        <v>2628</v>
      </c>
      <c r="K126" s="19">
        <v>754</v>
      </c>
      <c r="L126" s="20">
        <v>4</v>
      </c>
      <c r="N126" s="452">
        <v>1.3407118699669606E-2</v>
      </c>
    </row>
    <row r="127" spans="2:14" ht="20.100000000000001" customHeight="1" x14ac:dyDescent="0.4">
      <c r="B127" s="11">
        <v>79</v>
      </c>
      <c r="C127" s="8" t="s">
        <v>912</v>
      </c>
      <c r="D127" s="19">
        <v>1292</v>
      </c>
      <c r="E127" s="19">
        <v>0</v>
      </c>
      <c r="F127" s="19">
        <v>0</v>
      </c>
      <c r="G127" s="19">
        <v>1292</v>
      </c>
      <c r="H127" s="19">
        <v>62</v>
      </c>
      <c r="I127" s="19">
        <v>1228</v>
      </c>
      <c r="J127" s="19">
        <v>888</v>
      </c>
      <c r="K127" s="19">
        <v>340</v>
      </c>
      <c r="L127" s="20">
        <v>2</v>
      </c>
      <c r="N127" s="452">
        <v>1.4862875023007547E-2</v>
      </c>
    </row>
    <row r="128" spans="2:14" ht="20.100000000000001" customHeight="1" x14ac:dyDescent="0.4">
      <c r="B128" s="11">
        <v>80</v>
      </c>
      <c r="C128" s="8" t="s">
        <v>360</v>
      </c>
      <c r="D128" s="19">
        <v>13598</v>
      </c>
      <c r="E128" s="19">
        <v>2</v>
      </c>
      <c r="F128" s="19">
        <v>1</v>
      </c>
      <c r="G128" s="19">
        <v>13595</v>
      </c>
      <c r="H128" s="19">
        <v>582</v>
      </c>
      <c r="I128" s="19">
        <v>12837</v>
      </c>
      <c r="J128" s="19">
        <v>11848</v>
      </c>
      <c r="K128" s="19">
        <v>989</v>
      </c>
      <c r="L128" s="20">
        <v>176</v>
      </c>
      <c r="N128" s="452">
        <v>8.7446772927842739E-2</v>
      </c>
    </row>
    <row r="129" spans="2:14" ht="20.100000000000001" customHeight="1" x14ac:dyDescent="0.4">
      <c r="B129" s="11">
        <v>81</v>
      </c>
      <c r="C129" s="8" t="s">
        <v>361</v>
      </c>
      <c r="D129" s="19">
        <v>1188</v>
      </c>
      <c r="E129" s="19">
        <v>6</v>
      </c>
      <c r="F129" s="19">
        <v>0</v>
      </c>
      <c r="G129" s="19">
        <v>1182</v>
      </c>
      <c r="H129" s="19">
        <v>76</v>
      </c>
      <c r="I129" s="19">
        <v>1065</v>
      </c>
      <c r="J129" s="19">
        <v>783</v>
      </c>
      <c r="K129" s="19">
        <v>282</v>
      </c>
      <c r="L129" s="20">
        <v>41</v>
      </c>
      <c r="N129" s="452">
        <v>7.1684153071744805E-2</v>
      </c>
    </row>
    <row r="130" spans="2:14" ht="20.100000000000001" customHeight="1" x14ac:dyDescent="0.4">
      <c r="B130" s="11">
        <v>82</v>
      </c>
      <c r="C130" s="8" t="s">
        <v>913</v>
      </c>
      <c r="D130" s="19">
        <v>3337</v>
      </c>
      <c r="E130" s="19">
        <v>23</v>
      </c>
      <c r="F130" s="19">
        <v>8</v>
      </c>
      <c r="G130" s="19">
        <v>3306</v>
      </c>
      <c r="H130" s="19">
        <v>272</v>
      </c>
      <c r="I130" s="19">
        <v>2876</v>
      </c>
      <c r="J130" s="19">
        <v>2372</v>
      </c>
      <c r="K130" s="19">
        <v>504</v>
      </c>
      <c r="L130" s="20">
        <v>158</v>
      </c>
      <c r="N130" s="452">
        <v>4.3874666560496878E-2</v>
      </c>
    </row>
    <row r="131" spans="2:14" ht="20.100000000000001" customHeight="1" x14ac:dyDescent="0.4">
      <c r="B131" s="11">
        <v>83</v>
      </c>
      <c r="C131" s="8" t="s">
        <v>29</v>
      </c>
      <c r="D131" s="19">
        <v>45658</v>
      </c>
      <c r="E131" s="19">
        <v>0</v>
      </c>
      <c r="F131" s="19">
        <v>0</v>
      </c>
      <c r="G131" s="19">
        <v>45658</v>
      </c>
      <c r="H131" s="19">
        <v>0</v>
      </c>
      <c r="I131" s="19">
        <v>45309</v>
      </c>
      <c r="J131" s="19">
        <v>39859</v>
      </c>
      <c r="K131" s="19">
        <v>5450</v>
      </c>
      <c r="L131" s="20">
        <v>349</v>
      </c>
      <c r="N131" s="452">
        <v>4.5047827180835581E-2</v>
      </c>
    </row>
    <row r="132" spans="2:14" ht="20.100000000000001" customHeight="1" x14ac:dyDescent="0.4">
      <c r="B132" s="11">
        <v>84</v>
      </c>
      <c r="C132" s="8" t="s">
        <v>914</v>
      </c>
      <c r="D132" s="19">
        <v>50153</v>
      </c>
      <c r="E132" s="19">
        <v>164</v>
      </c>
      <c r="F132" s="19">
        <v>28</v>
      </c>
      <c r="G132" s="19">
        <v>49961</v>
      </c>
      <c r="H132" s="19">
        <v>843</v>
      </c>
      <c r="I132" s="19">
        <v>46245</v>
      </c>
      <c r="J132" s="19">
        <v>25985</v>
      </c>
      <c r="K132" s="19">
        <v>20260</v>
      </c>
      <c r="L132" s="20">
        <v>2873</v>
      </c>
      <c r="N132" s="452">
        <v>9.7421767752402341E-2</v>
      </c>
    </row>
    <row r="133" spans="2:14" ht="20.100000000000001" customHeight="1" x14ac:dyDescent="0.4">
      <c r="B133" s="11">
        <v>85</v>
      </c>
      <c r="C133" s="8" t="s">
        <v>915</v>
      </c>
      <c r="D133" s="19">
        <v>6932</v>
      </c>
      <c r="E133" s="19">
        <v>384</v>
      </c>
      <c r="F133" s="19">
        <v>0</v>
      </c>
      <c r="G133" s="19">
        <v>6548</v>
      </c>
      <c r="H133" s="19">
        <v>506</v>
      </c>
      <c r="I133" s="19">
        <v>5125</v>
      </c>
      <c r="J133" s="19">
        <v>3021</v>
      </c>
      <c r="K133" s="19">
        <v>2104</v>
      </c>
      <c r="L133" s="20">
        <v>917</v>
      </c>
      <c r="N133" s="452">
        <v>1.9831246630686947E-2</v>
      </c>
    </row>
    <row r="134" spans="2:14" ht="20.100000000000001" customHeight="1" x14ac:dyDescent="0.4">
      <c r="B134" s="11">
        <v>86</v>
      </c>
      <c r="C134" s="8" t="s">
        <v>916</v>
      </c>
      <c r="D134" s="19">
        <v>63468</v>
      </c>
      <c r="E134" s="19">
        <v>2821</v>
      </c>
      <c r="F134" s="19">
        <v>391</v>
      </c>
      <c r="G134" s="19">
        <v>60256</v>
      </c>
      <c r="H134" s="19">
        <v>3130</v>
      </c>
      <c r="I134" s="19">
        <v>56271</v>
      </c>
      <c r="J134" s="19">
        <v>43542</v>
      </c>
      <c r="K134" s="19">
        <v>12729</v>
      </c>
      <c r="L134" s="20">
        <v>855</v>
      </c>
      <c r="N134" s="452">
        <v>8.0812307461217314E-2</v>
      </c>
    </row>
    <row r="135" spans="2:14" ht="20.100000000000001" customHeight="1" x14ac:dyDescent="0.4">
      <c r="B135" s="11">
        <v>87</v>
      </c>
      <c r="C135" s="8" t="s">
        <v>388</v>
      </c>
      <c r="D135" s="19">
        <v>6386</v>
      </c>
      <c r="E135" s="19">
        <v>0</v>
      </c>
      <c r="F135" s="19">
        <v>0</v>
      </c>
      <c r="G135" s="19">
        <v>6386</v>
      </c>
      <c r="H135" s="19">
        <v>99</v>
      </c>
      <c r="I135" s="19">
        <v>5124</v>
      </c>
      <c r="J135" s="19">
        <v>3383</v>
      </c>
      <c r="K135" s="19">
        <v>1741</v>
      </c>
      <c r="L135" s="20">
        <v>1163</v>
      </c>
      <c r="N135" s="452">
        <v>0.1400438596491228</v>
      </c>
    </row>
    <row r="136" spans="2:14" ht="20.100000000000001" customHeight="1" x14ac:dyDescent="0.4">
      <c r="B136" s="11">
        <v>88</v>
      </c>
      <c r="C136" s="8" t="s">
        <v>917</v>
      </c>
      <c r="D136" s="19">
        <v>27614</v>
      </c>
      <c r="E136" s="19">
        <v>66</v>
      </c>
      <c r="F136" s="19">
        <v>12</v>
      </c>
      <c r="G136" s="19">
        <v>27536</v>
      </c>
      <c r="H136" s="19">
        <v>529</v>
      </c>
      <c r="I136" s="19">
        <v>26335</v>
      </c>
      <c r="J136" s="19">
        <v>16919</v>
      </c>
      <c r="K136" s="19">
        <v>9416</v>
      </c>
      <c r="L136" s="20">
        <v>672</v>
      </c>
      <c r="N136" s="452">
        <v>0.18229363203643753</v>
      </c>
    </row>
    <row r="137" spans="2:14" ht="20.100000000000001" customHeight="1" x14ac:dyDescent="0.4">
      <c r="B137" s="11">
        <v>89</v>
      </c>
      <c r="C137" s="8" t="s">
        <v>918</v>
      </c>
      <c r="D137" s="19">
        <v>31482</v>
      </c>
      <c r="E137" s="19">
        <v>75</v>
      </c>
      <c r="F137" s="19">
        <v>14</v>
      </c>
      <c r="G137" s="19">
        <v>31393</v>
      </c>
      <c r="H137" s="19">
        <v>603</v>
      </c>
      <c r="I137" s="19">
        <v>30024</v>
      </c>
      <c r="J137" s="19">
        <v>19289</v>
      </c>
      <c r="K137" s="19">
        <v>10735</v>
      </c>
      <c r="L137" s="20">
        <v>766</v>
      </c>
      <c r="N137" s="452">
        <v>0.182300165500421</v>
      </c>
    </row>
    <row r="138" spans="2:14" ht="20.100000000000001" customHeight="1" x14ac:dyDescent="0.4">
      <c r="B138" s="11">
        <v>90</v>
      </c>
      <c r="C138" s="8" t="s">
        <v>32</v>
      </c>
      <c r="D138" s="19">
        <v>13091</v>
      </c>
      <c r="E138" s="19">
        <v>0</v>
      </c>
      <c r="F138" s="19">
        <v>0</v>
      </c>
      <c r="G138" s="19">
        <v>13091</v>
      </c>
      <c r="H138" s="19">
        <v>800</v>
      </c>
      <c r="I138" s="19">
        <v>12186</v>
      </c>
      <c r="J138" s="19">
        <v>10539</v>
      </c>
      <c r="K138" s="19">
        <v>1647</v>
      </c>
      <c r="L138" s="20">
        <v>105</v>
      </c>
      <c r="N138" s="452">
        <v>0.1803068701448956</v>
      </c>
    </row>
    <row r="139" spans="2:14" ht="20.100000000000001" customHeight="1" x14ac:dyDescent="0.4">
      <c r="B139" s="11">
        <v>91</v>
      </c>
      <c r="C139" s="8" t="s">
        <v>919</v>
      </c>
      <c r="D139" s="19">
        <v>7506</v>
      </c>
      <c r="E139" s="19">
        <v>32</v>
      </c>
      <c r="F139" s="19">
        <v>5</v>
      </c>
      <c r="G139" s="19">
        <v>7469</v>
      </c>
      <c r="H139" s="19">
        <v>476</v>
      </c>
      <c r="I139" s="19">
        <v>6931</v>
      </c>
      <c r="J139" s="19">
        <v>5336</v>
      </c>
      <c r="K139" s="19">
        <v>1595</v>
      </c>
      <c r="L139" s="20">
        <v>62</v>
      </c>
      <c r="N139" s="452">
        <v>2.7327542679848087E-2</v>
      </c>
    </row>
    <row r="140" spans="2:14" ht="20.100000000000001" customHeight="1" x14ac:dyDescent="0.4">
      <c r="B140" s="11">
        <v>92</v>
      </c>
      <c r="C140" s="8" t="s">
        <v>400</v>
      </c>
      <c r="D140" s="19">
        <v>2728</v>
      </c>
      <c r="E140" s="19">
        <v>19</v>
      </c>
      <c r="F140" s="19">
        <v>3</v>
      </c>
      <c r="G140" s="19">
        <v>2706</v>
      </c>
      <c r="H140" s="19">
        <v>290</v>
      </c>
      <c r="I140" s="19">
        <v>2217</v>
      </c>
      <c r="J140" s="19">
        <v>1855</v>
      </c>
      <c r="K140" s="19">
        <v>362</v>
      </c>
      <c r="L140" s="20">
        <v>199</v>
      </c>
      <c r="N140" s="452">
        <v>3.8123415046491971E-2</v>
      </c>
    </row>
    <row r="141" spans="2:14" ht="20.100000000000001" customHeight="1" x14ac:dyDescent="0.4">
      <c r="B141" s="11">
        <v>93</v>
      </c>
      <c r="C141" s="8" t="s">
        <v>920</v>
      </c>
      <c r="D141" s="19">
        <v>19754</v>
      </c>
      <c r="E141" s="19">
        <v>1395</v>
      </c>
      <c r="F141" s="19">
        <v>480</v>
      </c>
      <c r="G141" s="19">
        <v>17879</v>
      </c>
      <c r="H141" s="19">
        <v>2485</v>
      </c>
      <c r="I141" s="19">
        <v>15108</v>
      </c>
      <c r="J141" s="19">
        <v>12977</v>
      </c>
      <c r="K141" s="19">
        <v>2131</v>
      </c>
      <c r="L141" s="20">
        <v>286</v>
      </c>
      <c r="N141" s="452">
        <v>6.9220107475260556E-2</v>
      </c>
    </row>
    <row r="142" spans="2:14" ht="20.100000000000001" customHeight="1" x14ac:dyDescent="0.4">
      <c r="B142" s="11">
        <v>94</v>
      </c>
      <c r="C142" s="8" t="s">
        <v>408</v>
      </c>
      <c r="D142" s="19">
        <v>103732</v>
      </c>
      <c r="E142" s="19">
        <v>154</v>
      </c>
      <c r="F142" s="19">
        <v>26</v>
      </c>
      <c r="G142" s="19">
        <v>103552</v>
      </c>
      <c r="H142" s="19">
        <v>2628</v>
      </c>
      <c r="I142" s="19">
        <v>95776</v>
      </c>
      <c r="J142" s="19">
        <v>42738</v>
      </c>
      <c r="K142" s="19">
        <v>53038</v>
      </c>
      <c r="L142" s="20">
        <v>5148</v>
      </c>
      <c r="N142" s="452">
        <v>0.13205148314351697</v>
      </c>
    </row>
    <row r="143" spans="2:14" ht="20.100000000000001" customHeight="1" x14ac:dyDescent="0.4">
      <c r="B143" s="11">
        <v>95</v>
      </c>
      <c r="C143" s="8" t="s">
        <v>409</v>
      </c>
      <c r="D143" s="19">
        <v>9998</v>
      </c>
      <c r="E143" s="19">
        <v>170</v>
      </c>
      <c r="F143" s="19">
        <v>120</v>
      </c>
      <c r="G143" s="19">
        <v>9708</v>
      </c>
      <c r="H143" s="19">
        <v>460</v>
      </c>
      <c r="I143" s="19">
        <v>8553</v>
      </c>
      <c r="J143" s="19">
        <v>3787</v>
      </c>
      <c r="K143" s="19">
        <v>4766</v>
      </c>
      <c r="L143" s="20">
        <v>695</v>
      </c>
      <c r="N143" s="452">
        <v>9.5899477432802208E-2</v>
      </c>
    </row>
    <row r="144" spans="2:14" ht="20.100000000000001" customHeight="1" x14ac:dyDescent="0.4">
      <c r="B144" s="11">
        <v>96</v>
      </c>
      <c r="C144" s="8" t="s">
        <v>921</v>
      </c>
      <c r="D144" s="19">
        <v>81707</v>
      </c>
      <c r="E144" s="19">
        <v>6568</v>
      </c>
      <c r="F144" s="19">
        <v>2111</v>
      </c>
      <c r="G144" s="19">
        <v>73028</v>
      </c>
      <c r="H144" s="19">
        <v>2439</v>
      </c>
      <c r="I144" s="19">
        <v>67286</v>
      </c>
      <c r="J144" s="19">
        <v>14319</v>
      </c>
      <c r="K144" s="19">
        <v>52967</v>
      </c>
      <c r="L144" s="20">
        <v>3303</v>
      </c>
      <c r="N144" s="452">
        <v>0.16032350978257051</v>
      </c>
    </row>
    <row r="145" spans="2:14" ht="20.100000000000001" customHeight="1" x14ac:dyDescent="0.4">
      <c r="B145" s="11">
        <v>97</v>
      </c>
      <c r="C145" s="8" t="s">
        <v>922</v>
      </c>
      <c r="D145" s="19">
        <v>15260</v>
      </c>
      <c r="E145" s="19">
        <v>3880</v>
      </c>
      <c r="F145" s="19">
        <v>767</v>
      </c>
      <c r="G145" s="19">
        <v>10613</v>
      </c>
      <c r="H145" s="19">
        <v>624</v>
      </c>
      <c r="I145" s="19">
        <v>9677</v>
      </c>
      <c r="J145" s="19">
        <v>5129</v>
      </c>
      <c r="K145" s="19">
        <v>4548</v>
      </c>
      <c r="L145" s="20">
        <v>312</v>
      </c>
      <c r="N145" s="452">
        <v>0.11757342107303888</v>
      </c>
    </row>
    <row r="146" spans="2:14" ht="20.100000000000001" customHeight="1" x14ac:dyDescent="0.4">
      <c r="B146" s="11">
        <v>98</v>
      </c>
      <c r="C146" s="8" t="s">
        <v>923</v>
      </c>
      <c r="D146" s="19">
        <v>11906</v>
      </c>
      <c r="E146" s="19">
        <v>131</v>
      </c>
      <c r="F146" s="19">
        <v>40</v>
      </c>
      <c r="G146" s="19">
        <v>11735</v>
      </c>
      <c r="H146" s="19">
        <v>418</v>
      </c>
      <c r="I146" s="19">
        <v>10616</v>
      </c>
      <c r="J146" s="19">
        <v>4670</v>
      </c>
      <c r="K146" s="19">
        <v>5946</v>
      </c>
      <c r="L146" s="20">
        <v>701</v>
      </c>
      <c r="N146" s="452">
        <v>0.1090795858043167</v>
      </c>
    </row>
    <row r="147" spans="2:14" ht="20.100000000000001" customHeight="1" x14ac:dyDescent="0.4">
      <c r="B147" s="11">
        <v>99</v>
      </c>
      <c r="C147" s="8" t="s">
        <v>427</v>
      </c>
      <c r="D147" s="19">
        <v>21230</v>
      </c>
      <c r="E147" s="19">
        <v>775</v>
      </c>
      <c r="F147" s="19">
        <v>209</v>
      </c>
      <c r="G147" s="19">
        <v>20246</v>
      </c>
      <c r="H147" s="19">
        <v>1367</v>
      </c>
      <c r="I147" s="19">
        <v>17922</v>
      </c>
      <c r="J147" s="19">
        <v>10049</v>
      </c>
      <c r="K147" s="19">
        <v>7873</v>
      </c>
      <c r="L147" s="20">
        <v>957</v>
      </c>
      <c r="N147" s="452">
        <v>0.1926612488818682</v>
      </c>
    </row>
    <row r="148" spans="2:14" ht="20.100000000000001" customHeight="1" x14ac:dyDescent="0.4">
      <c r="B148" s="11">
        <v>100</v>
      </c>
      <c r="C148" s="8" t="s">
        <v>851</v>
      </c>
      <c r="D148" s="19">
        <v>0</v>
      </c>
      <c r="E148" s="19">
        <v>0</v>
      </c>
      <c r="F148" s="19">
        <v>0</v>
      </c>
      <c r="G148" s="19">
        <v>0</v>
      </c>
      <c r="H148" s="19">
        <v>0</v>
      </c>
      <c r="I148" s="19">
        <v>0</v>
      </c>
      <c r="J148" s="19">
        <v>0</v>
      </c>
      <c r="K148" s="19">
        <v>0</v>
      </c>
      <c r="L148" s="20">
        <v>0</v>
      </c>
      <c r="N148" s="452">
        <v>0</v>
      </c>
    </row>
    <row r="149" spans="2:14" ht="20.100000000000001" customHeight="1" x14ac:dyDescent="0.4">
      <c r="B149" s="11">
        <v>101</v>
      </c>
      <c r="C149" s="8" t="s">
        <v>852</v>
      </c>
      <c r="D149" s="19">
        <v>131</v>
      </c>
      <c r="E149" s="19">
        <v>0</v>
      </c>
      <c r="F149" s="19">
        <v>0</v>
      </c>
      <c r="G149" s="19">
        <v>131</v>
      </c>
      <c r="H149" s="19">
        <v>22</v>
      </c>
      <c r="I149" s="19">
        <v>107</v>
      </c>
      <c r="J149" s="19">
        <v>85</v>
      </c>
      <c r="K149" s="19">
        <v>22</v>
      </c>
      <c r="L149" s="20">
        <v>2</v>
      </c>
      <c r="N149" s="452">
        <v>1.5960622342434544E-3</v>
      </c>
    </row>
    <row r="150" spans="2:14" ht="20.100000000000001" customHeight="1" x14ac:dyDescent="0.4">
      <c r="B150" s="819" t="s">
        <v>843</v>
      </c>
      <c r="C150" s="820"/>
      <c r="D150" s="21">
        <v>1224031</v>
      </c>
      <c r="E150" s="21">
        <v>62913</v>
      </c>
      <c r="F150" s="21">
        <v>33113</v>
      </c>
      <c r="G150" s="21">
        <v>1128005</v>
      </c>
      <c r="H150" s="21">
        <v>65235</v>
      </c>
      <c r="I150" s="21">
        <v>1030426</v>
      </c>
      <c r="J150" s="21">
        <v>669432</v>
      </c>
      <c r="K150" s="21">
        <v>360994</v>
      </c>
      <c r="L150" s="22">
        <v>32344</v>
      </c>
      <c r="N150" s="453">
        <v>6.340337820470196E-2</v>
      </c>
    </row>
  </sheetData>
  <sheetProtection sheet="1" objects="1" scenarios="1"/>
  <mergeCells count="24">
    <mergeCell ref="N4:N5"/>
    <mergeCell ref="N47:N48"/>
    <mergeCell ref="B150:C150"/>
    <mergeCell ref="L4:L5"/>
    <mergeCell ref="D3:D5"/>
    <mergeCell ref="E3:E5"/>
    <mergeCell ref="F3:F5"/>
    <mergeCell ref="G3:G5"/>
    <mergeCell ref="H4:H5"/>
    <mergeCell ref="I4:I5"/>
    <mergeCell ref="B3:C5"/>
    <mergeCell ref="H3:L3"/>
    <mergeCell ref="J4:K4"/>
    <mergeCell ref="B46:C48"/>
    <mergeCell ref="D46:D48"/>
    <mergeCell ref="E46:E48"/>
    <mergeCell ref="B44:C44"/>
    <mergeCell ref="F46:F48"/>
    <mergeCell ref="G46:G48"/>
    <mergeCell ref="H46:L46"/>
    <mergeCell ref="H47:H48"/>
    <mergeCell ref="I47:I48"/>
    <mergeCell ref="J47:K47"/>
    <mergeCell ref="L47:L48"/>
  </mergeCells>
  <phoneticPr fontId="2"/>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theme="0" tint="-0.499984740745262"/>
  </sheetPr>
  <dimension ref="B1:BQ399"/>
  <sheetViews>
    <sheetView workbookViewId="0"/>
  </sheetViews>
  <sheetFormatPr defaultRowHeight="13.5" x14ac:dyDescent="0.4"/>
  <cols>
    <col min="1" max="1" width="1.625" style="16" customWidth="1"/>
    <col min="2" max="2" width="8.25" style="16" hidden="1" customWidth="1"/>
    <col min="3" max="3" width="7.25" style="16" hidden="1" customWidth="1"/>
    <col min="4" max="4" width="8.5" style="16" bestFit="1" customWidth="1"/>
    <col min="5" max="5" width="7.125" style="16" bestFit="1" customWidth="1"/>
    <col min="6" max="6" width="33.625" style="16" customWidth="1"/>
    <col min="7" max="17" width="15.125" style="16" customWidth="1"/>
    <col min="18" max="18" width="9" style="16"/>
    <col min="19" max="19" width="8.25" style="16" bestFit="1" customWidth="1"/>
    <col min="20" max="30" width="15.125" style="16" customWidth="1"/>
    <col min="31" max="31" width="9" style="16"/>
    <col min="32" max="32" width="8.25" style="16" customWidth="1"/>
    <col min="33" max="43" width="15.125" style="16" customWidth="1"/>
    <col min="44" max="44" width="9" style="16"/>
    <col min="45" max="45" width="8.25" style="16" customWidth="1"/>
    <col min="46" max="56" width="15.125" style="16" customWidth="1"/>
    <col min="57" max="57" width="9" style="16"/>
    <col min="58" max="58" width="8.25" style="16" customWidth="1"/>
    <col min="59" max="69" width="15.125" style="16" customWidth="1"/>
    <col min="70" max="16384" width="9" style="16"/>
  </cols>
  <sheetData>
    <row r="1" spans="2:69" ht="9.75" customHeight="1" x14ac:dyDescent="0.4"/>
    <row r="2" spans="2:69" ht="20.100000000000001" customHeight="1" x14ac:dyDescent="0.4">
      <c r="D2" s="16" t="s">
        <v>1031</v>
      </c>
    </row>
    <row r="3" spans="2:69" ht="30" x14ac:dyDescent="0.15">
      <c r="B3" s="831" t="s">
        <v>1018</v>
      </c>
      <c r="C3" s="832"/>
      <c r="D3" s="835" t="s">
        <v>1032</v>
      </c>
      <c r="E3" s="836"/>
      <c r="F3" s="837"/>
      <c r="G3" s="173" t="s">
        <v>430</v>
      </c>
      <c r="H3" s="171" t="s">
        <v>1034</v>
      </c>
      <c r="I3" s="171" t="s">
        <v>1020</v>
      </c>
      <c r="J3" s="206" t="s">
        <v>1033</v>
      </c>
      <c r="K3" s="171" t="s">
        <v>1024</v>
      </c>
      <c r="L3" s="171" t="s">
        <v>1025</v>
      </c>
      <c r="M3" s="171" t="s">
        <v>1026</v>
      </c>
      <c r="N3" s="171" t="s">
        <v>1027</v>
      </c>
      <c r="O3" s="171" t="s">
        <v>1028</v>
      </c>
      <c r="P3" s="171" t="s">
        <v>1029</v>
      </c>
      <c r="Q3" s="172" t="s">
        <v>1030</v>
      </c>
      <c r="R3" s="175"/>
      <c r="S3" s="833" t="s">
        <v>1021</v>
      </c>
      <c r="T3" s="171" t="s">
        <v>430</v>
      </c>
      <c r="U3" s="171" t="s">
        <v>1034</v>
      </c>
      <c r="V3" s="171" t="s">
        <v>1020</v>
      </c>
      <c r="W3" s="206" t="s">
        <v>1033</v>
      </c>
      <c r="X3" s="171" t="s">
        <v>1024</v>
      </c>
      <c r="Y3" s="171" t="s">
        <v>1025</v>
      </c>
      <c r="Z3" s="171" t="s">
        <v>1026</v>
      </c>
      <c r="AA3" s="171" t="s">
        <v>1027</v>
      </c>
      <c r="AB3" s="171" t="s">
        <v>1028</v>
      </c>
      <c r="AC3" s="171" t="s">
        <v>1029</v>
      </c>
      <c r="AD3" s="172" t="s">
        <v>1030</v>
      </c>
      <c r="AE3" s="175"/>
      <c r="AF3" s="833" t="s">
        <v>1023</v>
      </c>
      <c r="AG3" s="171" t="s">
        <v>430</v>
      </c>
      <c r="AH3" s="171" t="s">
        <v>1034</v>
      </c>
      <c r="AI3" s="171" t="s">
        <v>1020</v>
      </c>
      <c r="AJ3" s="206" t="s">
        <v>1033</v>
      </c>
      <c r="AK3" s="171" t="s">
        <v>1024</v>
      </c>
      <c r="AL3" s="171" t="s">
        <v>1025</v>
      </c>
      <c r="AM3" s="171" t="s">
        <v>1026</v>
      </c>
      <c r="AN3" s="171" t="s">
        <v>1027</v>
      </c>
      <c r="AO3" s="171" t="s">
        <v>1028</v>
      </c>
      <c r="AP3" s="171" t="s">
        <v>1029</v>
      </c>
      <c r="AQ3" s="172" t="s">
        <v>1030</v>
      </c>
      <c r="AS3" s="207" t="s">
        <v>1035</v>
      </c>
      <c r="AT3" s="204" t="s">
        <v>430</v>
      </c>
      <c r="AU3" s="210" t="s">
        <v>1034</v>
      </c>
      <c r="AV3" s="210" t="s">
        <v>1020</v>
      </c>
      <c r="AW3" s="211" t="s">
        <v>1033</v>
      </c>
      <c r="AX3" s="210" t="s">
        <v>1024</v>
      </c>
      <c r="AY3" s="210" t="s">
        <v>1025</v>
      </c>
      <c r="AZ3" s="210" t="s">
        <v>1026</v>
      </c>
      <c r="BA3" s="210" t="s">
        <v>1027</v>
      </c>
      <c r="BB3" s="210" t="s">
        <v>1028</v>
      </c>
      <c r="BC3" s="210" t="s">
        <v>1029</v>
      </c>
      <c r="BD3" s="205" t="s">
        <v>1030</v>
      </c>
      <c r="BF3" s="212" t="s">
        <v>1036</v>
      </c>
      <c r="BG3" s="213" t="s">
        <v>430</v>
      </c>
      <c r="BH3" s="213" t="s">
        <v>1034</v>
      </c>
      <c r="BI3" s="213" t="s">
        <v>1020</v>
      </c>
      <c r="BJ3" s="215" t="s">
        <v>1033</v>
      </c>
      <c r="BK3" s="213" t="s">
        <v>1024</v>
      </c>
      <c r="BL3" s="213" t="s">
        <v>1025</v>
      </c>
      <c r="BM3" s="213" t="s">
        <v>1026</v>
      </c>
      <c r="BN3" s="213" t="s">
        <v>1027</v>
      </c>
      <c r="BO3" s="213" t="s">
        <v>1028</v>
      </c>
      <c r="BP3" s="213" t="s">
        <v>1029</v>
      </c>
      <c r="BQ3" s="214" t="s">
        <v>1030</v>
      </c>
    </row>
    <row r="4" spans="2:69" x14ac:dyDescent="0.4">
      <c r="B4" s="174" t="s">
        <v>1017</v>
      </c>
      <c r="C4" s="174" t="s">
        <v>1019</v>
      </c>
      <c r="D4" s="170" t="s">
        <v>434</v>
      </c>
      <c r="E4" s="176" t="s">
        <v>435</v>
      </c>
      <c r="F4" s="455" t="s">
        <v>436</v>
      </c>
      <c r="G4" s="178" t="s">
        <v>437</v>
      </c>
      <c r="H4" s="179" t="s">
        <v>834</v>
      </c>
      <c r="I4" s="179" t="s">
        <v>41</v>
      </c>
      <c r="J4" s="179" t="s">
        <v>41</v>
      </c>
      <c r="K4" s="179" t="s">
        <v>42</v>
      </c>
      <c r="L4" s="179" t="s">
        <v>42</v>
      </c>
      <c r="M4" s="179" t="s">
        <v>42</v>
      </c>
      <c r="N4" s="179" t="s">
        <v>42</v>
      </c>
      <c r="O4" s="179" t="s">
        <v>42</v>
      </c>
      <c r="P4" s="179" t="s">
        <v>42</v>
      </c>
      <c r="Q4" s="177" t="s">
        <v>42</v>
      </c>
      <c r="R4" s="175"/>
      <c r="S4" s="834"/>
      <c r="T4" s="178" t="s">
        <v>437</v>
      </c>
      <c r="U4" s="179" t="s">
        <v>834</v>
      </c>
      <c r="V4" s="179" t="s">
        <v>41</v>
      </c>
      <c r="W4" s="179" t="s">
        <v>41</v>
      </c>
      <c r="X4" s="179" t="s">
        <v>42</v>
      </c>
      <c r="Y4" s="179" t="s">
        <v>42</v>
      </c>
      <c r="Z4" s="179" t="s">
        <v>42</v>
      </c>
      <c r="AA4" s="179" t="s">
        <v>42</v>
      </c>
      <c r="AB4" s="179" t="s">
        <v>42</v>
      </c>
      <c r="AC4" s="179" t="s">
        <v>42</v>
      </c>
      <c r="AD4" s="177" t="s">
        <v>42</v>
      </c>
      <c r="AE4" s="175"/>
      <c r="AF4" s="834"/>
      <c r="AG4" s="178" t="s">
        <v>437</v>
      </c>
      <c r="AH4" s="179" t="s">
        <v>834</v>
      </c>
      <c r="AI4" s="179" t="s">
        <v>41</v>
      </c>
      <c r="AJ4" s="179" t="s">
        <v>41</v>
      </c>
      <c r="AK4" s="179" t="s">
        <v>42</v>
      </c>
      <c r="AL4" s="179" t="s">
        <v>42</v>
      </c>
      <c r="AM4" s="179" t="s">
        <v>42</v>
      </c>
      <c r="AN4" s="179" t="s">
        <v>42</v>
      </c>
      <c r="AO4" s="179" t="s">
        <v>42</v>
      </c>
      <c r="AP4" s="179" t="s">
        <v>42</v>
      </c>
      <c r="AQ4" s="177" t="s">
        <v>42</v>
      </c>
      <c r="AS4" s="4">
        <v>1</v>
      </c>
      <c r="AT4" s="510">
        <f>T5/$T5</f>
        <v>1</v>
      </c>
      <c r="AU4" s="510">
        <f>U5/$T5</f>
        <v>15.359846929584922</v>
      </c>
      <c r="AV4" s="510">
        <f t="shared" ref="AV4:BD4" si="0">V5/$T5</f>
        <v>1.052864312399395</v>
      </c>
      <c r="AW4" s="510">
        <f t="shared" si="0"/>
        <v>6.6839037120796876E-2</v>
      </c>
      <c r="AX4" s="510">
        <f t="shared" si="0"/>
        <v>9.0056219725101627</v>
      </c>
      <c r="AY4" s="510">
        <f t="shared" si="0"/>
        <v>0.74347055156761865</v>
      </c>
      <c r="AZ4" s="510">
        <f t="shared" si="0"/>
        <v>0</v>
      </c>
      <c r="BA4" s="510">
        <f t="shared" si="0"/>
        <v>0</v>
      </c>
      <c r="BB4" s="510">
        <f t="shared" si="0"/>
        <v>0</v>
      </c>
      <c r="BC4" s="510">
        <f t="shared" si="0"/>
        <v>0</v>
      </c>
      <c r="BD4" s="566">
        <f t="shared" si="0"/>
        <v>10.868795873597973</v>
      </c>
      <c r="BF4" s="167">
        <v>1</v>
      </c>
      <c r="BG4" s="569">
        <f>AG5/$AG5</f>
        <v>1</v>
      </c>
      <c r="BH4" s="569">
        <f t="shared" ref="BH4:BQ4" si="1">AH5/$AG5</f>
        <v>21.728058106394695</v>
      </c>
      <c r="BI4" s="569">
        <f t="shared" si="1"/>
        <v>1.5189625000373204</v>
      </c>
      <c r="BJ4" s="569">
        <f t="shared" si="1"/>
        <v>9.2974947225892099E-2</v>
      </c>
      <c r="BK4" s="569">
        <f t="shared" si="1"/>
        <v>2.354013155290211</v>
      </c>
      <c r="BL4" s="569">
        <f t="shared" si="1"/>
        <v>0.90631144231649585</v>
      </c>
      <c r="BM4" s="569">
        <f t="shared" si="1"/>
        <v>0</v>
      </c>
      <c r="BN4" s="569">
        <f t="shared" si="1"/>
        <v>0</v>
      </c>
      <c r="BO4" s="569">
        <f t="shared" si="1"/>
        <v>0</v>
      </c>
      <c r="BP4" s="569">
        <f t="shared" si="1"/>
        <v>0</v>
      </c>
      <c r="BQ4" s="570">
        <f t="shared" si="1"/>
        <v>4.8722620448699185</v>
      </c>
    </row>
    <row r="5" spans="2:69" x14ac:dyDescent="0.4">
      <c r="B5" s="174">
        <v>1</v>
      </c>
      <c r="C5" s="174">
        <v>1</v>
      </c>
      <c r="D5" s="167" t="s">
        <v>438</v>
      </c>
      <c r="E5" s="164">
        <v>1</v>
      </c>
      <c r="F5" s="456" t="s">
        <v>43</v>
      </c>
      <c r="G5" s="181">
        <v>1560844</v>
      </c>
      <c r="H5" s="182">
        <v>23974324.920961048</v>
      </c>
      <c r="I5" s="182">
        <v>1643356.9448227212</v>
      </c>
      <c r="J5" s="182">
        <v>104325.31005577308</v>
      </c>
      <c r="K5" s="182">
        <v>14056371.022060653</v>
      </c>
      <c r="L5" s="182">
        <v>1160441.5495910081</v>
      </c>
      <c r="M5" s="182">
        <v>0</v>
      </c>
      <c r="N5" s="182">
        <v>0</v>
      </c>
      <c r="O5" s="182">
        <v>0</v>
      </c>
      <c r="P5" s="182">
        <v>0</v>
      </c>
      <c r="Q5" s="183">
        <v>16964494.826530155</v>
      </c>
      <c r="R5" s="175"/>
      <c r="S5" s="184">
        <v>1</v>
      </c>
      <c r="T5" s="185">
        <f>SUMIF($B$5:$B$394,$S5,$G$5:$G$394)</f>
        <v>1560844</v>
      </c>
      <c r="U5" s="186">
        <f>SUMIF($B$5:$B$394,$S5,$H$5:$H$394)</f>
        <v>23974324.920961048</v>
      </c>
      <c r="V5" s="186">
        <f>SUMIF($B$5:$B$394,$S5,$I$5:$I$394)</f>
        <v>1643356.9448227212</v>
      </c>
      <c r="W5" s="186">
        <f>SUMIF($B$5:$B$394,$S5,$J$5:$J$394)</f>
        <v>104325.31005577308</v>
      </c>
      <c r="X5" s="186">
        <f>SUMIF($B$5:$B$394,$S5,$K$5:$K$394)</f>
        <v>14056371.022060653</v>
      </c>
      <c r="Y5" s="186">
        <f>SUMIF($B$5:$B$394,$S5,$L$5:$L$394)</f>
        <v>1160441.5495910081</v>
      </c>
      <c r="Z5" s="186">
        <f>SUMIF($B$5:$B$394,$S5,$M$5:$M$394)</f>
        <v>0</v>
      </c>
      <c r="AA5" s="186">
        <f>SUMIF($B$5:$B$394,$S5,$N$5:$N$394)</f>
        <v>0</v>
      </c>
      <c r="AB5" s="186">
        <f>SUMIF($B$5:$B$394,$S5,$O$5:$O$394)</f>
        <v>0</v>
      </c>
      <c r="AC5" s="186">
        <f>SUMIF($B$5:$B$394,$S5,$P$5:$P$394)</f>
        <v>0</v>
      </c>
      <c r="AD5" s="187">
        <f>SUMIF($B$5:$B$394,$S5,$Q$5:$Q$394)</f>
        <v>16964494.826530155</v>
      </c>
      <c r="AE5" s="175"/>
      <c r="AF5" s="167">
        <v>1</v>
      </c>
      <c r="AG5" s="188">
        <f>SUMIF($C$5:$C$394,$AF5,$G$5:$G$394)</f>
        <v>5997042</v>
      </c>
      <c r="AH5" s="188">
        <f>SUMIF($C$5:$C$394,$AF5,$H$5:$H$394)</f>
        <v>130304077.04248945</v>
      </c>
      <c r="AI5" s="188">
        <f>SUMIF($C$5:$C$394,$AF5,$I$5:$I$394)</f>
        <v>9109281.9091488123</v>
      </c>
      <c r="AJ5" s="188">
        <f>SUMIF($C$5:$C$394,$AF5,$J$5:$J$394)</f>
        <v>557574.6634614584</v>
      </c>
      <c r="AK5" s="188">
        <f>SUMIF($C$5:$C$394,$AF5,$K$5:$K$394)</f>
        <v>14117115.760827918</v>
      </c>
      <c r="AL5" s="188">
        <f>SUMIF($C$5:$C$394,$AF5,$L$5:$L$394)</f>
        <v>5435187.7846526029</v>
      </c>
      <c r="AM5" s="188">
        <f>SUMIF($C$5:$C$394,$AF5,$M$5:$M$394)</f>
        <v>0</v>
      </c>
      <c r="AN5" s="188">
        <f>SUMIF($C$5:$C$394,$AF5,$N$5:$N$394)</f>
        <v>0</v>
      </c>
      <c r="AO5" s="188">
        <f>SUMIF($C$5:$C$394,$AF5,$O$5:$O$394)</f>
        <v>0</v>
      </c>
      <c r="AP5" s="188">
        <f>SUMIF($C$5:$C$394,$AF5,$P$5:$P$394)</f>
        <v>0</v>
      </c>
      <c r="AQ5" s="189">
        <f>SUMIF($C$5:$C$394,$AF5,$Q$5:$Q$394)</f>
        <v>29219160.118090786</v>
      </c>
      <c r="AS5" s="208">
        <v>2</v>
      </c>
      <c r="AT5" s="510">
        <f t="shared" ref="AT5:AT68" si="2">T6/$T6</f>
        <v>1</v>
      </c>
      <c r="AU5" s="510">
        <f t="shared" ref="AU5:AU68" si="3">U6/$T6</f>
        <v>23.968666890325544</v>
      </c>
      <c r="AV5" s="510">
        <f t="shared" ref="AV5:AV68" si="4">V6/$T6</f>
        <v>1.6829557572331288</v>
      </c>
      <c r="AW5" s="510">
        <f t="shared" ref="AW5:AW68" si="5">W6/$T6</f>
        <v>0.10217067709910271</v>
      </c>
      <c r="AX5" s="510">
        <f t="shared" ref="AX5:AX68" si="6">X6/$T6</f>
        <v>1.3692972849107435E-2</v>
      </c>
      <c r="AY5" s="510">
        <f t="shared" ref="AY5:AY68" si="7">Y6/$T6</f>
        <v>0.96360582531744399</v>
      </c>
      <c r="AZ5" s="510">
        <f t="shared" ref="AZ5:AZ68" si="8">Z6/$T6</f>
        <v>0</v>
      </c>
      <c r="BA5" s="510">
        <f t="shared" ref="BA5:BA68" si="9">AA6/$T6</f>
        <v>0</v>
      </c>
      <c r="BB5" s="510">
        <f t="shared" ref="BB5:BB68" si="10">AB6/$T6</f>
        <v>0</v>
      </c>
      <c r="BC5" s="510">
        <f t="shared" ref="BC5:BC68" si="11">AC6/$T6</f>
        <v>0</v>
      </c>
      <c r="BD5" s="566">
        <f t="shared" ref="BD5:BD68" si="12">AD6/$T6</f>
        <v>2.7624252324987832</v>
      </c>
      <c r="BF5" s="167">
        <v>2</v>
      </c>
      <c r="BG5" s="569">
        <f t="shared" ref="BG5:BG42" si="13">AG6/$AG6</f>
        <v>1</v>
      </c>
      <c r="BH5" s="569">
        <f t="shared" ref="BH5:BH42" si="14">AH6/$AG6</f>
        <v>2.9363219882664064</v>
      </c>
      <c r="BI5" s="569">
        <f t="shared" ref="BI5:BI42" si="15">AI6/$AG6</f>
        <v>0.20098737220932431</v>
      </c>
      <c r="BJ5" s="569">
        <f t="shared" ref="BJ5:BJ42" si="16">AJ6/$AG6</f>
        <v>1.1912253880472783E-4</v>
      </c>
      <c r="BK5" s="569">
        <f t="shared" ref="BK5:BK42" si="17">AK6/$AG6</f>
        <v>2.7116631678216798</v>
      </c>
      <c r="BL5" s="569">
        <f t="shared" ref="BL5:BL42" si="18">AL6/$AG6</f>
        <v>1.1121847010252781</v>
      </c>
      <c r="BM5" s="569">
        <f t="shared" ref="BM5:BM42" si="19">AM6/$AG6</f>
        <v>0</v>
      </c>
      <c r="BN5" s="569">
        <f t="shared" ref="BN5:BN42" si="20">AN6/$AG6</f>
        <v>0</v>
      </c>
      <c r="BO5" s="569">
        <f t="shared" ref="BO5:BO42" si="21">AO6/$AG6</f>
        <v>0</v>
      </c>
      <c r="BP5" s="569">
        <f t="shared" ref="BP5:BP42" si="22">AP6/$AG6</f>
        <v>0</v>
      </c>
      <c r="BQ5" s="570">
        <f t="shared" ref="BQ5:BQ42" si="23">AQ6/$AG6</f>
        <v>4.0249543635950875</v>
      </c>
    </row>
    <row r="6" spans="2:69" x14ac:dyDescent="0.4">
      <c r="B6" s="174">
        <v>2</v>
      </c>
      <c r="C6" s="174">
        <v>1</v>
      </c>
      <c r="D6" s="167" t="s">
        <v>439</v>
      </c>
      <c r="E6" s="164">
        <v>2</v>
      </c>
      <c r="F6" s="456" t="s">
        <v>44</v>
      </c>
      <c r="G6" s="181">
        <v>45231</v>
      </c>
      <c r="H6" s="182">
        <v>863819.04091496009</v>
      </c>
      <c r="I6" s="182">
        <v>59312.510791714987</v>
      </c>
      <c r="J6" s="182">
        <v>31164.757780731248</v>
      </c>
      <c r="K6" s="182">
        <v>6182.3014315897726</v>
      </c>
      <c r="L6" s="182">
        <v>341335.55886816472</v>
      </c>
      <c r="M6" s="182">
        <v>0</v>
      </c>
      <c r="N6" s="182">
        <v>0</v>
      </c>
      <c r="O6" s="182">
        <v>0</v>
      </c>
      <c r="P6" s="182">
        <v>0</v>
      </c>
      <c r="Q6" s="183">
        <v>437995.12887220073</v>
      </c>
      <c r="R6" s="175"/>
      <c r="S6" s="190">
        <v>2</v>
      </c>
      <c r="T6" s="191">
        <f t="shared" ref="T6:T69" si="24">SUMIF($B$5:$B$394,$S6,$G$5:$G$394)</f>
        <v>4436198</v>
      </c>
      <c r="U6" s="192">
        <f t="shared" ref="U6:U69" si="25">SUMIF($B$5:$B$394,$S6,$H$5:$H$394)</f>
        <v>106329752.1215284</v>
      </c>
      <c r="V6" s="192">
        <f t="shared" ref="V6:V69" si="26">SUMIF($B$5:$B$394,$S6,$I$5:$I$394)</f>
        <v>7465924.964326092</v>
      </c>
      <c r="W6" s="192">
        <f t="shared" ref="W6:W69" si="27">SUMIF($B$5:$B$394,$S6,$J$5:$J$394)</f>
        <v>453249.35340568528</v>
      </c>
      <c r="X6" s="192">
        <f t="shared" ref="X6:X69" si="28">SUMIF($B$5:$B$394,$S6,$K$5:$K$394)</f>
        <v>60744.738767264702</v>
      </c>
      <c r="Y6" s="192">
        <f t="shared" ref="Y6:Y69" si="29">SUMIF($B$5:$B$394,$S6,$L$5:$L$394)</f>
        <v>4274746.2350615943</v>
      </c>
      <c r="Z6" s="192">
        <f t="shared" ref="Z6:Z69" si="30">SUMIF($B$5:$B$394,$S6,$M$5:$M$394)</f>
        <v>0</v>
      </c>
      <c r="AA6" s="192">
        <f t="shared" ref="AA6:AA69" si="31">SUMIF($B$5:$B$394,$S6,$N$5:$N$394)</f>
        <v>0</v>
      </c>
      <c r="AB6" s="192">
        <f t="shared" ref="AB6:AB69" si="32">SUMIF($B$5:$B$394,$S6,$O$5:$O$394)</f>
        <v>0</v>
      </c>
      <c r="AC6" s="192">
        <f t="shared" ref="AC6:AC69" si="33">SUMIF($B$5:$B$394,$S6,$P$5:$P$394)</f>
        <v>0</v>
      </c>
      <c r="AD6" s="193">
        <f t="shared" ref="AD6:AD69" si="34">SUMIF($B$5:$B$394,$S6,$Q$5:$Q$394)</f>
        <v>12254665.291560637</v>
      </c>
      <c r="AE6" s="175"/>
      <c r="AF6" s="167">
        <v>2</v>
      </c>
      <c r="AG6" s="188">
        <f t="shared" ref="AG6:AG42" si="35">SUMIF($C$5:$C$394,$AF6,$G$5:$G$394)</f>
        <v>3575487</v>
      </c>
      <c r="AH6" s="188">
        <f t="shared" ref="AH6:AH42" si="36">SUMIF($C$5:$C$394,$AF6,$H$5:$H$394)</f>
        <v>10498781.096860688</v>
      </c>
      <c r="AI6" s="188">
        <f t="shared" ref="AI6:AI42" si="37">SUMIF($C$5:$C$394,$AF6,$I$5:$I$394)</f>
        <v>718627.73649860034</v>
      </c>
      <c r="AJ6" s="188">
        <f t="shared" ref="AJ6:AJ42" si="38">SUMIF($C$5:$C$394,$AF6,$J$5:$J$394)</f>
        <v>425.9210889032999</v>
      </c>
      <c r="AK6" s="188">
        <f t="shared" ref="AK6:AK42" si="39">SUMIF($C$5:$C$394,$AF6,$K$5:$K$394)</f>
        <v>9695516.4049252346</v>
      </c>
      <c r="AL6" s="188">
        <f t="shared" ref="AL6:AL42" si="40">SUMIF($C$5:$C$394,$AF6,$L$5:$L$394)</f>
        <v>3976601.9401147687</v>
      </c>
      <c r="AM6" s="188">
        <f t="shared" ref="AM6:AM42" si="41">SUMIF($C$5:$C$394,$AF6,$M$5:$M$394)</f>
        <v>0</v>
      </c>
      <c r="AN6" s="188">
        <f t="shared" ref="AN6:AN42" si="42">SUMIF($C$5:$C$394,$AF6,$N$5:$N$394)</f>
        <v>0</v>
      </c>
      <c r="AO6" s="188">
        <f t="shared" ref="AO6:AO42" si="43">SUMIF($C$5:$C$394,$AF6,$O$5:$O$394)</f>
        <v>0</v>
      </c>
      <c r="AP6" s="188">
        <f t="shared" ref="AP6:AP42" si="44">SUMIF($C$5:$C$394,$AF6,$P$5:$P$394)</f>
        <v>0</v>
      </c>
      <c r="AQ6" s="189">
        <f t="shared" ref="AQ6:AQ42" si="45">SUMIF($C$5:$C$394,$AF6,$Q$5:$Q$394)</f>
        <v>14391172.002627509</v>
      </c>
      <c r="AS6" s="208">
        <v>3</v>
      </c>
      <c r="AT6" s="510">
        <f t="shared" si="2"/>
        <v>1</v>
      </c>
      <c r="AU6" s="510">
        <f t="shared" si="3"/>
        <v>2.9363219882664064</v>
      </c>
      <c r="AV6" s="510">
        <f t="shared" si="4"/>
        <v>0.20098737220932431</v>
      </c>
      <c r="AW6" s="510">
        <f t="shared" si="5"/>
        <v>1.1912253880472783E-4</v>
      </c>
      <c r="AX6" s="510">
        <f t="shared" si="6"/>
        <v>2.7116631678216798</v>
      </c>
      <c r="AY6" s="510">
        <f t="shared" si="7"/>
        <v>1.1121847010252781</v>
      </c>
      <c r="AZ6" s="510">
        <f t="shared" si="8"/>
        <v>0</v>
      </c>
      <c r="BA6" s="510">
        <f t="shared" si="9"/>
        <v>0</v>
      </c>
      <c r="BB6" s="510">
        <f t="shared" si="10"/>
        <v>0</v>
      </c>
      <c r="BC6" s="510">
        <f t="shared" si="11"/>
        <v>0</v>
      </c>
      <c r="BD6" s="566">
        <f t="shared" si="12"/>
        <v>4.0249543635950875</v>
      </c>
      <c r="BF6" s="167">
        <v>3</v>
      </c>
      <c r="BG6" s="569">
        <f t="shared" si="13"/>
        <v>1</v>
      </c>
      <c r="BH6" s="569">
        <f t="shared" si="14"/>
        <v>9.1462360989143292</v>
      </c>
      <c r="BI6" s="569">
        <f t="shared" si="15"/>
        <v>0.62760107202303139</v>
      </c>
      <c r="BJ6" s="569">
        <f t="shared" si="16"/>
        <v>7.5696182907278911E-5</v>
      </c>
      <c r="BK6" s="569">
        <f t="shared" si="17"/>
        <v>2.1929744654048108E-4</v>
      </c>
      <c r="BL6" s="569">
        <f t="shared" si="18"/>
        <v>2.2090689065450714E-3</v>
      </c>
      <c r="BM6" s="569">
        <f t="shared" si="19"/>
        <v>0</v>
      </c>
      <c r="BN6" s="569">
        <f t="shared" si="20"/>
        <v>0</v>
      </c>
      <c r="BO6" s="569">
        <f t="shared" si="21"/>
        <v>0</v>
      </c>
      <c r="BP6" s="569">
        <f t="shared" si="22"/>
        <v>0</v>
      </c>
      <c r="BQ6" s="570">
        <f t="shared" si="23"/>
        <v>0.63010513455902417</v>
      </c>
    </row>
    <row r="7" spans="2:69" x14ac:dyDescent="0.4">
      <c r="B7" s="174">
        <v>2</v>
      </c>
      <c r="C7" s="174">
        <v>1</v>
      </c>
      <c r="D7" s="167" t="s">
        <v>440</v>
      </c>
      <c r="E7" s="164">
        <v>3</v>
      </c>
      <c r="F7" s="456" t="s">
        <v>45</v>
      </c>
      <c r="G7" s="181">
        <v>238892</v>
      </c>
      <c r="H7" s="182">
        <v>2432565.3479638891</v>
      </c>
      <c r="I7" s="182">
        <v>166830.41836023043</v>
      </c>
      <c r="J7" s="182">
        <v>14055.772554219977</v>
      </c>
      <c r="K7" s="182">
        <v>6825.8035524954576</v>
      </c>
      <c r="L7" s="182">
        <v>167882.72115781798</v>
      </c>
      <c r="M7" s="182">
        <v>0</v>
      </c>
      <c r="N7" s="182">
        <v>0</v>
      </c>
      <c r="O7" s="182">
        <v>0</v>
      </c>
      <c r="P7" s="182">
        <v>0</v>
      </c>
      <c r="Q7" s="183">
        <v>355594.71562476386</v>
      </c>
      <c r="R7" s="175"/>
      <c r="S7" s="190">
        <v>3</v>
      </c>
      <c r="T7" s="191">
        <f t="shared" si="24"/>
        <v>3575487</v>
      </c>
      <c r="U7" s="192">
        <f t="shared" si="25"/>
        <v>10498781.096860688</v>
      </c>
      <c r="V7" s="192">
        <f t="shared" si="26"/>
        <v>718627.73649860034</v>
      </c>
      <c r="W7" s="192">
        <f t="shared" si="27"/>
        <v>425.9210889032999</v>
      </c>
      <c r="X7" s="192">
        <f t="shared" si="28"/>
        <v>9695516.4049252346</v>
      </c>
      <c r="Y7" s="192">
        <f t="shared" si="29"/>
        <v>3976601.9401147687</v>
      </c>
      <c r="Z7" s="192">
        <f t="shared" si="30"/>
        <v>0</v>
      </c>
      <c r="AA7" s="192">
        <f t="shared" si="31"/>
        <v>0</v>
      </c>
      <c r="AB7" s="192">
        <f t="shared" si="32"/>
        <v>0</v>
      </c>
      <c r="AC7" s="192">
        <f t="shared" si="33"/>
        <v>0</v>
      </c>
      <c r="AD7" s="193">
        <f t="shared" si="34"/>
        <v>14391172.002627509</v>
      </c>
      <c r="AE7" s="175"/>
      <c r="AF7" s="167">
        <v>3</v>
      </c>
      <c r="AG7" s="188">
        <f t="shared" si="35"/>
        <v>917361</v>
      </c>
      <c r="AH7" s="188">
        <f t="shared" si="36"/>
        <v>8390400.2939361483</v>
      </c>
      <c r="AI7" s="188">
        <f t="shared" si="37"/>
        <v>575736.74703212013</v>
      </c>
      <c r="AJ7" s="188">
        <f t="shared" si="38"/>
        <v>69.440726048004294</v>
      </c>
      <c r="AK7" s="188">
        <f t="shared" si="39"/>
        <v>201.17492485582227</v>
      </c>
      <c r="AL7" s="188">
        <f t="shared" si="40"/>
        <v>2026.5136611770934</v>
      </c>
      <c r="AM7" s="188">
        <f t="shared" si="41"/>
        <v>0</v>
      </c>
      <c r="AN7" s="188">
        <f t="shared" si="42"/>
        <v>0</v>
      </c>
      <c r="AO7" s="188">
        <f t="shared" si="43"/>
        <v>0</v>
      </c>
      <c r="AP7" s="188">
        <f t="shared" si="44"/>
        <v>0</v>
      </c>
      <c r="AQ7" s="189">
        <f t="shared" si="45"/>
        <v>578033.87634420092</v>
      </c>
      <c r="AS7" s="208">
        <v>4</v>
      </c>
      <c r="AT7" s="510">
        <f t="shared" si="2"/>
        <v>1</v>
      </c>
      <c r="AU7" s="510">
        <f t="shared" si="3"/>
        <v>9.1462360989143292</v>
      </c>
      <c r="AV7" s="510">
        <f t="shared" si="4"/>
        <v>0.62760107202303139</v>
      </c>
      <c r="AW7" s="510">
        <f t="shared" si="5"/>
        <v>7.5696182907278911E-5</v>
      </c>
      <c r="AX7" s="510">
        <f t="shared" si="6"/>
        <v>2.1929744654048108E-4</v>
      </c>
      <c r="AY7" s="510">
        <f t="shared" si="7"/>
        <v>2.2090689065450714E-3</v>
      </c>
      <c r="AZ7" s="510">
        <f t="shared" si="8"/>
        <v>0</v>
      </c>
      <c r="BA7" s="510">
        <f t="shared" si="9"/>
        <v>0</v>
      </c>
      <c r="BB7" s="510">
        <f t="shared" si="10"/>
        <v>0</v>
      </c>
      <c r="BC7" s="510">
        <f t="shared" si="11"/>
        <v>0</v>
      </c>
      <c r="BD7" s="566">
        <f t="shared" si="12"/>
        <v>0.63010513455902417</v>
      </c>
      <c r="BF7" s="167">
        <v>4</v>
      </c>
      <c r="BG7" s="569">
        <f t="shared" si="13"/>
        <v>1</v>
      </c>
      <c r="BH7" s="569">
        <f t="shared" si="14"/>
        <v>13.111948683503943</v>
      </c>
      <c r="BI7" s="569">
        <f t="shared" si="15"/>
        <v>0.89946003948539133</v>
      </c>
      <c r="BJ7" s="569">
        <f t="shared" si="16"/>
        <v>2.7564700069205644E-3</v>
      </c>
      <c r="BK7" s="569">
        <f t="shared" si="17"/>
        <v>2.5599888739905294E-2</v>
      </c>
      <c r="BL7" s="569">
        <f t="shared" si="18"/>
        <v>4.8931787542561998E-3</v>
      </c>
      <c r="BM7" s="569">
        <f t="shared" si="19"/>
        <v>0</v>
      </c>
      <c r="BN7" s="569">
        <f t="shared" si="20"/>
        <v>0</v>
      </c>
      <c r="BO7" s="569">
        <f t="shared" si="21"/>
        <v>0</v>
      </c>
      <c r="BP7" s="569">
        <f t="shared" si="22"/>
        <v>0</v>
      </c>
      <c r="BQ7" s="570">
        <f t="shared" si="23"/>
        <v>0.9327095769864735</v>
      </c>
    </row>
    <row r="8" spans="2:69" x14ac:dyDescent="0.4">
      <c r="B8" s="174">
        <v>2</v>
      </c>
      <c r="C8" s="174">
        <v>1</v>
      </c>
      <c r="D8" s="167" t="s">
        <v>441</v>
      </c>
      <c r="E8" s="164">
        <v>4</v>
      </c>
      <c r="F8" s="456" t="s">
        <v>46</v>
      </c>
      <c r="G8" s="181">
        <v>72814</v>
      </c>
      <c r="H8" s="182">
        <v>1135152.7589498295</v>
      </c>
      <c r="I8" s="182">
        <v>77978.392407998239</v>
      </c>
      <c r="J8" s="182">
        <v>6757.1328047428415</v>
      </c>
      <c r="K8" s="182">
        <v>15029.759023865647</v>
      </c>
      <c r="L8" s="182">
        <v>168078.56542244586</v>
      </c>
      <c r="M8" s="182">
        <v>0</v>
      </c>
      <c r="N8" s="182">
        <v>0</v>
      </c>
      <c r="O8" s="182">
        <v>0</v>
      </c>
      <c r="P8" s="182">
        <v>0</v>
      </c>
      <c r="Q8" s="183">
        <v>267843.84965905256</v>
      </c>
      <c r="R8" s="175"/>
      <c r="S8" s="190">
        <v>4</v>
      </c>
      <c r="T8" s="191">
        <f t="shared" si="24"/>
        <v>917361</v>
      </c>
      <c r="U8" s="192">
        <f t="shared" si="25"/>
        <v>8390400.2939361483</v>
      </c>
      <c r="V8" s="192">
        <f t="shared" si="26"/>
        <v>575736.74703212013</v>
      </c>
      <c r="W8" s="192">
        <f t="shared" si="27"/>
        <v>69.440726048004294</v>
      </c>
      <c r="X8" s="192">
        <f t="shared" si="28"/>
        <v>201.17492485582227</v>
      </c>
      <c r="Y8" s="192">
        <f t="shared" si="29"/>
        <v>2026.5136611770934</v>
      </c>
      <c r="Z8" s="192">
        <f t="shared" si="30"/>
        <v>0</v>
      </c>
      <c r="AA8" s="192">
        <f t="shared" si="31"/>
        <v>0</v>
      </c>
      <c r="AB8" s="192">
        <f t="shared" si="32"/>
        <v>0</v>
      </c>
      <c r="AC8" s="192">
        <f t="shared" si="33"/>
        <v>0</v>
      </c>
      <c r="AD8" s="193">
        <f t="shared" si="34"/>
        <v>578033.87634420092</v>
      </c>
      <c r="AE8" s="175"/>
      <c r="AF8" s="167">
        <v>4</v>
      </c>
      <c r="AG8" s="188">
        <f t="shared" si="35"/>
        <v>800154</v>
      </c>
      <c r="AH8" s="188">
        <f t="shared" si="36"/>
        <v>10491578.186900415</v>
      </c>
      <c r="AI8" s="188">
        <f t="shared" si="37"/>
        <v>719706.54843439383</v>
      </c>
      <c r="AJ8" s="188">
        <f t="shared" si="38"/>
        <v>2205.6005019175172</v>
      </c>
      <c r="AK8" s="188">
        <f t="shared" si="39"/>
        <v>20483.853374790182</v>
      </c>
      <c r="AL8" s="188">
        <f t="shared" si="40"/>
        <v>3915.296552933115</v>
      </c>
      <c r="AM8" s="188">
        <f t="shared" si="41"/>
        <v>0</v>
      </c>
      <c r="AN8" s="188">
        <f t="shared" si="42"/>
        <v>0</v>
      </c>
      <c r="AO8" s="188">
        <f t="shared" si="43"/>
        <v>0</v>
      </c>
      <c r="AP8" s="188">
        <f t="shared" si="44"/>
        <v>0</v>
      </c>
      <c r="AQ8" s="189">
        <f t="shared" si="45"/>
        <v>746311.2988640347</v>
      </c>
      <c r="AS8" s="208">
        <v>5</v>
      </c>
      <c r="AT8" s="510">
        <f t="shared" si="2"/>
        <v>1</v>
      </c>
      <c r="AU8" s="510">
        <f t="shared" si="3"/>
        <v>13.111948683503943</v>
      </c>
      <c r="AV8" s="510">
        <f t="shared" si="4"/>
        <v>0.89946003948539133</v>
      </c>
      <c r="AW8" s="510">
        <f t="shared" si="5"/>
        <v>2.7564700069205644E-3</v>
      </c>
      <c r="AX8" s="510">
        <f t="shared" si="6"/>
        <v>2.5599888739905294E-2</v>
      </c>
      <c r="AY8" s="510">
        <f t="shared" si="7"/>
        <v>4.8931787542561998E-3</v>
      </c>
      <c r="AZ8" s="510">
        <f t="shared" si="8"/>
        <v>0</v>
      </c>
      <c r="BA8" s="510">
        <f t="shared" si="9"/>
        <v>0</v>
      </c>
      <c r="BB8" s="510">
        <f t="shared" si="10"/>
        <v>0</v>
      </c>
      <c r="BC8" s="510">
        <f t="shared" si="11"/>
        <v>0</v>
      </c>
      <c r="BD8" s="566">
        <f t="shared" si="12"/>
        <v>0.9327095769864735</v>
      </c>
      <c r="BF8" s="167">
        <v>5</v>
      </c>
      <c r="BG8" s="569">
        <f t="shared" si="13"/>
        <v>1</v>
      </c>
      <c r="BH8" s="569">
        <f t="shared" si="14"/>
        <v>40.906341347113369</v>
      </c>
      <c r="BI8" s="569">
        <f t="shared" si="15"/>
        <v>2.8822472645012178</v>
      </c>
      <c r="BJ8" s="569">
        <f t="shared" si="16"/>
        <v>1.0580372274661371E-2</v>
      </c>
      <c r="BK8" s="569">
        <f t="shared" si="17"/>
        <v>2.8534738465356342E-3</v>
      </c>
      <c r="BL8" s="569">
        <f t="shared" si="18"/>
        <v>1.5265621093062214E-2</v>
      </c>
      <c r="BM8" s="569">
        <f t="shared" si="19"/>
        <v>0</v>
      </c>
      <c r="BN8" s="569">
        <f t="shared" si="20"/>
        <v>0</v>
      </c>
      <c r="BO8" s="569">
        <f t="shared" si="21"/>
        <v>0</v>
      </c>
      <c r="BP8" s="569">
        <f t="shared" si="22"/>
        <v>0</v>
      </c>
      <c r="BQ8" s="570">
        <f t="shared" si="23"/>
        <v>2.9109467317154776</v>
      </c>
    </row>
    <row r="9" spans="2:69" x14ac:dyDescent="0.4">
      <c r="B9" s="174">
        <v>2</v>
      </c>
      <c r="C9" s="174">
        <v>1</v>
      </c>
      <c r="D9" s="167" t="s">
        <v>442</v>
      </c>
      <c r="E9" s="164">
        <v>5</v>
      </c>
      <c r="F9" s="456" t="s">
        <v>47</v>
      </c>
      <c r="G9" s="181">
        <v>2391599</v>
      </c>
      <c r="H9" s="182">
        <v>49361135.424229376</v>
      </c>
      <c r="I9" s="182">
        <v>3475615.6334827398</v>
      </c>
      <c r="J9" s="182">
        <v>109310.79262837923</v>
      </c>
      <c r="K9" s="182">
        <v>17548.527660987795</v>
      </c>
      <c r="L9" s="182">
        <v>1240879.4447962116</v>
      </c>
      <c r="M9" s="182">
        <v>0</v>
      </c>
      <c r="N9" s="182">
        <v>0</v>
      </c>
      <c r="O9" s="182">
        <v>0</v>
      </c>
      <c r="P9" s="182">
        <v>0</v>
      </c>
      <c r="Q9" s="183">
        <v>4843354.3985683182</v>
      </c>
      <c r="R9" s="175"/>
      <c r="S9" s="190">
        <v>5</v>
      </c>
      <c r="T9" s="191">
        <f t="shared" si="24"/>
        <v>800154</v>
      </c>
      <c r="U9" s="192">
        <f t="shared" si="25"/>
        <v>10491578.186900415</v>
      </c>
      <c r="V9" s="192">
        <f t="shared" si="26"/>
        <v>719706.54843439383</v>
      </c>
      <c r="W9" s="192">
        <f t="shared" si="27"/>
        <v>2205.6005019175172</v>
      </c>
      <c r="X9" s="192">
        <f t="shared" si="28"/>
        <v>20483.853374790182</v>
      </c>
      <c r="Y9" s="192">
        <f t="shared" si="29"/>
        <v>3915.296552933115</v>
      </c>
      <c r="Z9" s="192">
        <f t="shared" si="30"/>
        <v>0</v>
      </c>
      <c r="AA9" s="192">
        <f t="shared" si="31"/>
        <v>0</v>
      </c>
      <c r="AB9" s="192">
        <f t="shared" si="32"/>
        <v>0</v>
      </c>
      <c r="AC9" s="192">
        <f t="shared" si="33"/>
        <v>0</v>
      </c>
      <c r="AD9" s="193">
        <f t="shared" si="34"/>
        <v>746311.2988640347</v>
      </c>
      <c r="AE9" s="175"/>
      <c r="AF9" s="167">
        <v>5</v>
      </c>
      <c r="AG9" s="188">
        <f t="shared" si="35"/>
        <v>1597578</v>
      </c>
      <c r="AH9" s="188">
        <f t="shared" si="36"/>
        <v>65351070.996638685</v>
      </c>
      <c r="AI9" s="188">
        <f t="shared" si="37"/>
        <v>4604614.8203273267</v>
      </c>
      <c r="AJ9" s="188">
        <f t="shared" si="38"/>
        <v>16902.969977808963</v>
      </c>
      <c r="AK9" s="188">
        <f t="shared" si="39"/>
        <v>4558.6470408007053</v>
      </c>
      <c r="AL9" s="188">
        <f t="shared" si="40"/>
        <v>24388.020414612147</v>
      </c>
      <c r="AM9" s="188">
        <f t="shared" si="41"/>
        <v>0</v>
      </c>
      <c r="AN9" s="188">
        <f t="shared" si="42"/>
        <v>0</v>
      </c>
      <c r="AO9" s="188">
        <f t="shared" si="43"/>
        <v>0</v>
      </c>
      <c r="AP9" s="188">
        <f t="shared" si="44"/>
        <v>0</v>
      </c>
      <c r="AQ9" s="189">
        <f t="shared" si="45"/>
        <v>4650464.4577605492</v>
      </c>
      <c r="AS9" s="208">
        <v>6</v>
      </c>
      <c r="AT9" s="510">
        <f t="shared" si="2"/>
        <v>1</v>
      </c>
      <c r="AU9" s="510">
        <f t="shared" si="3"/>
        <v>40.906341347113369</v>
      </c>
      <c r="AV9" s="510">
        <f t="shared" si="4"/>
        <v>2.8822472645012178</v>
      </c>
      <c r="AW9" s="510">
        <f t="shared" si="5"/>
        <v>1.0580372274661371E-2</v>
      </c>
      <c r="AX9" s="510">
        <f t="shared" si="6"/>
        <v>2.8534738465356342E-3</v>
      </c>
      <c r="AY9" s="510">
        <f t="shared" si="7"/>
        <v>1.5265621093062214E-2</v>
      </c>
      <c r="AZ9" s="510">
        <f t="shared" si="8"/>
        <v>0</v>
      </c>
      <c r="BA9" s="510">
        <f t="shared" si="9"/>
        <v>0</v>
      </c>
      <c r="BB9" s="510">
        <f t="shared" si="10"/>
        <v>0</v>
      </c>
      <c r="BC9" s="510">
        <f t="shared" si="11"/>
        <v>0</v>
      </c>
      <c r="BD9" s="566">
        <f t="shared" si="12"/>
        <v>2.9109467317154776</v>
      </c>
      <c r="BF9" s="167">
        <v>6</v>
      </c>
      <c r="BG9" s="569">
        <f t="shared" si="13"/>
        <v>1</v>
      </c>
      <c r="BH9" s="569">
        <f t="shared" si="14"/>
        <v>17.170425464207291</v>
      </c>
      <c r="BI9" s="569">
        <f t="shared" si="15"/>
        <v>1.0934101295972829</v>
      </c>
      <c r="BJ9" s="569">
        <f t="shared" si="16"/>
        <v>1.2095194680078207</v>
      </c>
      <c r="BK9" s="569">
        <f t="shared" si="17"/>
        <v>0.87422986029237859</v>
      </c>
      <c r="BL9" s="569">
        <f t="shared" si="18"/>
        <v>4.0955890273984361E-3</v>
      </c>
      <c r="BM9" s="569">
        <f t="shared" si="19"/>
        <v>0</v>
      </c>
      <c r="BN9" s="569">
        <f t="shared" si="20"/>
        <v>0</v>
      </c>
      <c r="BO9" s="569">
        <f t="shared" si="21"/>
        <v>0</v>
      </c>
      <c r="BP9" s="569">
        <f t="shared" si="22"/>
        <v>0</v>
      </c>
      <c r="BQ9" s="570">
        <f t="shared" si="23"/>
        <v>3.1812550469248806</v>
      </c>
    </row>
    <row r="10" spans="2:69" x14ac:dyDescent="0.4">
      <c r="B10" s="174">
        <v>2</v>
      </c>
      <c r="C10" s="174">
        <v>1</v>
      </c>
      <c r="D10" s="167" t="s">
        <v>443</v>
      </c>
      <c r="E10" s="164">
        <v>6</v>
      </c>
      <c r="F10" s="456" t="s">
        <v>48</v>
      </c>
      <c r="G10" s="181">
        <v>807179</v>
      </c>
      <c r="H10" s="182">
        <v>20766439.670672256</v>
      </c>
      <c r="I10" s="182">
        <v>1456445.0219054429</v>
      </c>
      <c r="J10" s="182">
        <v>39196.77436418453</v>
      </c>
      <c r="K10" s="182">
        <v>1448.5894004330185</v>
      </c>
      <c r="L10" s="182">
        <v>307313.22428470571</v>
      </c>
      <c r="M10" s="182">
        <v>0</v>
      </c>
      <c r="N10" s="182">
        <v>0</v>
      </c>
      <c r="O10" s="182">
        <v>0</v>
      </c>
      <c r="P10" s="182">
        <v>0</v>
      </c>
      <c r="Q10" s="183">
        <v>1804403.6099547662</v>
      </c>
      <c r="R10" s="175"/>
      <c r="S10" s="190">
        <v>6</v>
      </c>
      <c r="T10" s="191">
        <f t="shared" si="24"/>
        <v>1597578</v>
      </c>
      <c r="U10" s="192">
        <f t="shared" si="25"/>
        <v>65351070.996638685</v>
      </c>
      <c r="V10" s="192">
        <f t="shared" si="26"/>
        <v>4604614.8203273267</v>
      </c>
      <c r="W10" s="192">
        <f t="shared" si="27"/>
        <v>16902.969977808963</v>
      </c>
      <c r="X10" s="192">
        <f t="shared" si="28"/>
        <v>4558.6470408007053</v>
      </c>
      <c r="Y10" s="192">
        <f t="shared" si="29"/>
        <v>24388.020414612147</v>
      </c>
      <c r="Z10" s="192">
        <f t="shared" si="30"/>
        <v>0</v>
      </c>
      <c r="AA10" s="192">
        <f t="shared" si="31"/>
        <v>0</v>
      </c>
      <c r="AB10" s="192">
        <f t="shared" si="32"/>
        <v>0</v>
      </c>
      <c r="AC10" s="192">
        <f t="shared" si="33"/>
        <v>0</v>
      </c>
      <c r="AD10" s="193">
        <f t="shared" si="34"/>
        <v>4650464.4577605492</v>
      </c>
      <c r="AE10" s="175"/>
      <c r="AF10" s="167">
        <v>6</v>
      </c>
      <c r="AG10" s="188">
        <f t="shared" si="35"/>
        <v>847915</v>
      </c>
      <c r="AH10" s="188">
        <f t="shared" si="36"/>
        <v>14559061.307483325</v>
      </c>
      <c r="AI10" s="188">
        <f t="shared" si="37"/>
        <v>927118.85003748012</v>
      </c>
      <c r="AJ10" s="188">
        <f t="shared" si="38"/>
        <v>1025569.6997158513</v>
      </c>
      <c r="AK10" s="188">
        <f t="shared" si="39"/>
        <v>741272.61198981223</v>
      </c>
      <c r="AL10" s="188">
        <f t="shared" si="40"/>
        <v>3472.7113701665453</v>
      </c>
      <c r="AM10" s="188">
        <f t="shared" si="41"/>
        <v>0</v>
      </c>
      <c r="AN10" s="188">
        <f t="shared" si="42"/>
        <v>0</v>
      </c>
      <c r="AO10" s="188">
        <f t="shared" si="43"/>
        <v>0</v>
      </c>
      <c r="AP10" s="188">
        <f t="shared" si="44"/>
        <v>0</v>
      </c>
      <c r="AQ10" s="189">
        <f t="shared" si="45"/>
        <v>2697433.87311331</v>
      </c>
      <c r="AS10" s="208">
        <v>7</v>
      </c>
      <c r="AT10" s="510">
        <f t="shared" si="2"/>
        <v>1</v>
      </c>
      <c r="AU10" s="510">
        <f t="shared" si="3"/>
        <v>9.3873364653765421</v>
      </c>
      <c r="AV10" s="510">
        <f t="shared" si="4"/>
        <v>0.51910979195986384</v>
      </c>
      <c r="AW10" s="510">
        <f t="shared" si="5"/>
        <v>1.6021468138279977</v>
      </c>
      <c r="AX10" s="510">
        <f t="shared" si="6"/>
        <v>3.9175719273000911</v>
      </c>
      <c r="AY10" s="510">
        <f t="shared" si="7"/>
        <v>2.6300928022097458E-3</v>
      </c>
      <c r="AZ10" s="510">
        <f t="shared" si="8"/>
        <v>0</v>
      </c>
      <c r="BA10" s="510">
        <f t="shared" si="9"/>
        <v>0</v>
      </c>
      <c r="BB10" s="510">
        <f t="shared" si="10"/>
        <v>0</v>
      </c>
      <c r="BC10" s="510">
        <f t="shared" si="11"/>
        <v>0</v>
      </c>
      <c r="BD10" s="566">
        <f t="shared" si="12"/>
        <v>6.0414586258901624</v>
      </c>
      <c r="BF10" s="167">
        <v>7</v>
      </c>
      <c r="BG10" s="569">
        <f t="shared" si="13"/>
        <v>1</v>
      </c>
      <c r="BH10" s="569">
        <f t="shared" si="14"/>
        <v>4.169248750278097</v>
      </c>
      <c r="BI10" s="569">
        <f t="shared" si="15"/>
        <v>0.24361645579272226</v>
      </c>
      <c r="BJ10" s="569">
        <f t="shared" si="16"/>
        <v>3.3356593509676936E-3</v>
      </c>
      <c r="BK10" s="569">
        <f t="shared" si="17"/>
        <v>1.9032658924622466E-3</v>
      </c>
      <c r="BL10" s="569">
        <f t="shared" si="18"/>
        <v>8.2815155861285081E-4</v>
      </c>
      <c r="BM10" s="569">
        <f t="shared" si="19"/>
        <v>0</v>
      </c>
      <c r="BN10" s="569">
        <f t="shared" si="20"/>
        <v>0</v>
      </c>
      <c r="BO10" s="569">
        <f t="shared" si="21"/>
        <v>0</v>
      </c>
      <c r="BP10" s="569">
        <f t="shared" si="22"/>
        <v>0</v>
      </c>
      <c r="BQ10" s="570">
        <f t="shared" si="23"/>
        <v>0.24968353259476503</v>
      </c>
    </row>
    <row r="11" spans="2:69" x14ac:dyDescent="0.4">
      <c r="B11" s="174">
        <v>2</v>
      </c>
      <c r="C11" s="174">
        <v>1</v>
      </c>
      <c r="D11" s="167" t="s">
        <v>444</v>
      </c>
      <c r="E11" s="164">
        <v>7</v>
      </c>
      <c r="F11" s="456" t="s">
        <v>49</v>
      </c>
      <c r="G11" s="181">
        <v>72517</v>
      </c>
      <c r="H11" s="182">
        <v>1135728.0160682034</v>
      </c>
      <c r="I11" s="182">
        <v>77857.247779727986</v>
      </c>
      <c r="J11" s="182">
        <v>98727.614526254009</v>
      </c>
      <c r="K11" s="182">
        <v>3696.7645969486612</v>
      </c>
      <c r="L11" s="182">
        <v>151832.07427115101</v>
      </c>
      <c r="M11" s="182">
        <v>0</v>
      </c>
      <c r="N11" s="182">
        <v>0</v>
      </c>
      <c r="O11" s="182">
        <v>0</v>
      </c>
      <c r="P11" s="182">
        <v>0</v>
      </c>
      <c r="Q11" s="183">
        <v>332113.70117408165</v>
      </c>
      <c r="R11" s="175"/>
      <c r="S11" s="190">
        <v>7</v>
      </c>
      <c r="T11" s="191">
        <f t="shared" si="24"/>
        <v>188934</v>
      </c>
      <c r="U11" s="192">
        <f t="shared" si="25"/>
        <v>1773587.0277494516</v>
      </c>
      <c r="V11" s="192">
        <f t="shared" si="26"/>
        <v>98077.489434144925</v>
      </c>
      <c r="W11" s="192">
        <f t="shared" si="27"/>
        <v>302700.00612377893</v>
      </c>
      <c r="X11" s="192">
        <f t="shared" si="28"/>
        <v>740162.53451251541</v>
      </c>
      <c r="Y11" s="192">
        <f t="shared" si="29"/>
        <v>496.91395349269612</v>
      </c>
      <c r="Z11" s="192">
        <f t="shared" si="30"/>
        <v>0</v>
      </c>
      <c r="AA11" s="192">
        <f t="shared" si="31"/>
        <v>0</v>
      </c>
      <c r="AB11" s="192">
        <f t="shared" si="32"/>
        <v>0</v>
      </c>
      <c r="AC11" s="192">
        <f t="shared" si="33"/>
        <v>0</v>
      </c>
      <c r="AD11" s="193">
        <f t="shared" si="34"/>
        <v>1141436.9440239319</v>
      </c>
      <c r="AE11" s="175"/>
      <c r="AF11" s="167">
        <v>7</v>
      </c>
      <c r="AG11" s="188">
        <f t="shared" si="35"/>
        <v>38340649</v>
      </c>
      <c r="AH11" s="188">
        <f t="shared" si="36"/>
        <v>159851702.92810118</v>
      </c>
      <c r="AI11" s="188">
        <f t="shared" si="37"/>
        <v>9340413.0221727807</v>
      </c>
      <c r="AJ11" s="188">
        <f t="shared" si="38"/>
        <v>127891.34435902015</v>
      </c>
      <c r="AK11" s="188">
        <f t="shared" si="39"/>
        <v>72972.449536566739</v>
      </c>
      <c r="AL11" s="188">
        <f t="shared" si="40"/>
        <v>31751.868227578241</v>
      </c>
      <c r="AM11" s="188">
        <f t="shared" si="41"/>
        <v>0</v>
      </c>
      <c r="AN11" s="188">
        <f t="shared" si="42"/>
        <v>0</v>
      </c>
      <c r="AO11" s="188">
        <f t="shared" si="43"/>
        <v>0</v>
      </c>
      <c r="AP11" s="188">
        <f t="shared" si="44"/>
        <v>0</v>
      </c>
      <c r="AQ11" s="189">
        <f t="shared" si="45"/>
        <v>9573028.6842959449</v>
      </c>
      <c r="AS11" s="208">
        <v>8</v>
      </c>
      <c r="AT11" s="510">
        <f t="shared" si="2"/>
        <v>1</v>
      </c>
      <c r="AU11" s="510">
        <f t="shared" si="3"/>
        <v>19.401886063079015</v>
      </c>
      <c r="AV11" s="510">
        <f t="shared" si="4"/>
        <v>1.2580656507597869</v>
      </c>
      <c r="AW11" s="510">
        <f t="shared" si="5"/>
        <v>1.096950736959142</v>
      </c>
      <c r="AX11" s="510">
        <f t="shared" si="6"/>
        <v>1.6845363937606616E-3</v>
      </c>
      <c r="AY11" s="510">
        <f t="shared" si="7"/>
        <v>4.5157560182673695E-3</v>
      </c>
      <c r="AZ11" s="510">
        <f t="shared" si="8"/>
        <v>0</v>
      </c>
      <c r="BA11" s="510">
        <f t="shared" si="9"/>
        <v>0</v>
      </c>
      <c r="BB11" s="510">
        <f t="shared" si="10"/>
        <v>0</v>
      </c>
      <c r="BC11" s="510">
        <f t="shared" si="11"/>
        <v>0</v>
      </c>
      <c r="BD11" s="566">
        <f t="shared" si="12"/>
        <v>2.3612166801309571</v>
      </c>
      <c r="BF11" s="167">
        <v>8</v>
      </c>
      <c r="BG11" s="569">
        <f t="shared" si="13"/>
        <v>1</v>
      </c>
      <c r="BH11" s="569">
        <f t="shared" si="14"/>
        <v>6.3064219955763097</v>
      </c>
      <c r="BI11" s="569">
        <f t="shared" si="15"/>
        <v>0.38143879165406508</v>
      </c>
      <c r="BJ11" s="569">
        <f t="shared" si="16"/>
        <v>3.3030728943386229E-3</v>
      </c>
      <c r="BK11" s="569">
        <f t="shared" si="17"/>
        <v>3.453063336847462E-3</v>
      </c>
      <c r="BL11" s="569">
        <f t="shared" si="18"/>
        <v>4.1674518156723361E-3</v>
      </c>
      <c r="BM11" s="569">
        <f t="shared" si="19"/>
        <v>0</v>
      </c>
      <c r="BN11" s="569">
        <f t="shared" si="20"/>
        <v>0</v>
      </c>
      <c r="BO11" s="569">
        <f t="shared" si="21"/>
        <v>0</v>
      </c>
      <c r="BP11" s="569">
        <f t="shared" si="22"/>
        <v>0</v>
      </c>
      <c r="BQ11" s="570">
        <f t="shared" si="23"/>
        <v>0.39236237970092347</v>
      </c>
    </row>
    <row r="12" spans="2:69" x14ac:dyDescent="0.4">
      <c r="B12" s="174">
        <v>2</v>
      </c>
      <c r="C12" s="174">
        <v>1</v>
      </c>
      <c r="D12" s="167" t="s">
        <v>445</v>
      </c>
      <c r="E12" s="164">
        <v>8</v>
      </c>
      <c r="F12" s="456" t="s">
        <v>50</v>
      </c>
      <c r="G12" s="181">
        <v>67470</v>
      </c>
      <c r="H12" s="182">
        <v>476350.25224029185</v>
      </c>
      <c r="I12" s="182">
        <v>32506.996851426622</v>
      </c>
      <c r="J12" s="182">
        <v>22333.405276634414</v>
      </c>
      <c r="K12" s="182">
        <v>33.228417448148136</v>
      </c>
      <c r="L12" s="182">
        <v>491400.92796346592</v>
      </c>
      <c r="M12" s="182">
        <v>0</v>
      </c>
      <c r="N12" s="182">
        <v>0</v>
      </c>
      <c r="O12" s="182">
        <v>0</v>
      </c>
      <c r="P12" s="182">
        <v>0</v>
      </c>
      <c r="Q12" s="183">
        <v>546274.55850897508</v>
      </c>
      <c r="R12" s="175"/>
      <c r="S12" s="190">
        <v>8</v>
      </c>
      <c r="T12" s="191">
        <f t="shared" si="24"/>
        <v>658981</v>
      </c>
      <c r="U12" s="192">
        <f t="shared" si="25"/>
        <v>12785474.279733872</v>
      </c>
      <c r="V12" s="192">
        <f t="shared" si="26"/>
        <v>829041.3606033352</v>
      </c>
      <c r="W12" s="192">
        <f t="shared" si="27"/>
        <v>722869.69359207235</v>
      </c>
      <c r="X12" s="192">
        <f t="shared" si="28"/>
        <v>1110.0774772967945</v>
      </c>
      <c r="Y12" s="192">
        <f t="shared" si="29"/>
        <v>2975.7974166738495</v>
      </c>
      <c r="Z12" s="192">
        <f t="shared" si="30"/>
        <v>0</v>
      </c>
      <c r="AA12" s="192">
        <f t="shared" si="31"/>
        <v>0</v>
      </c>
      <c r="AB12" s="192">
        <f t="shared" si="32"/>
        <v>0</v>
      </c>
      <c r="AC12" s="192">
        <f t="shared" si="33"/>
        <v>0</v>
      </c>
      <c r="AD12" s="193">
        <f t="shared" si="34"/>
        <v>1555996.9290893781</v>
      </c>
      <c r="AE12" s="175"/>
      <c r="AF12" s="167">
        <v>8</v>
      </c>
      <c r="AG12" s="188">
        <f t="shared" si="35"/>
        <v>3586000</v>
      </c>
      <c r="AH12" s="188">
        <f t="shared" si="36"/>
        <v>22614829.276136648</v>
      </c>
      <c r="AI12" s="188">
        <f t="shared" si="37"/>
        <v>1367839.5068714775</v>
      </c>
      <c r="AJ12" s="188">
        <f t="shared" si="38"/>
        <v>11844.819399098302</v>
      </c>
      <c r="AK12" s="188">
        <f t="shared" si="39"/>
        <v>12382.685125934999</v>
      </c>
      <c r="AL12" s="188">
        <f t="shared" si="40"/>
        <v>14944.482211000997</v>
      </c>
      <c r="AM12" s="188">
        <f t="shared" si="41"/>
        <v>0</v>
      </c>
      <c r="AN12" s="188">
        <f t="shared" si="42"/>
        <v>0</v>
      </c>
      <c r="AO12" s="188">
        <f t="shared" si="43"/>
        <v>0</v>
      </c>
      <c r="AP12" s="188">
        <f t="shared" si="44"/>
        <v>0</v>
      </c>
      <c r="AQ12" s="189">
        <f t="shared" si="45"/>
        <v>1407011.4936075115</v>
      </c>
      <c r="AS12" s="208">
        <v>9</v>
      </c>
      <c r="AT12" s="510">
        <f t="shared" si="2"/>
        <v>1</v>
      </c>
      <c r="AU12" s="510">
        <f t="shared" si="3"/>
        <v>1.9706687171423471</v>
      </c>
      <c r="AV12" s="510">
        <f t="shared" si="4"/>
        <v>0.12285466287200307</v>
      </c>
      <c r="AW12" s="510">
        <f t="shared" si="5"/>
        <v>0</v>
      </c>
      <c r="AX12" s="510">
        <f t="shared" si="6"/>
        <v>8.4538636854512123E-4</v>
      </c>
      <c r="AY12" s="510">
        <f t="shared" si="7"/>
        <v>3.0930755997314206E-4</v>
      </c>
      <c r="AZ12" s="510">
        <f t="shared" si="8"/>
        <v>0</v>
      </c>
      <c r="BA12" s="510">
        <f t="shared" si="9"/>
        <v>0</v>
      </c>
      <c r="BB12" s="510">
        <f t="shared" si="10"/>
        <v>0</v>
      </c>
      <c r="BC12" s="510">
        <f t="shared" si="11"/>
        <v>0</v>
      </c>
      <c r="BD12" s="566">
        <f t="shared" si="12"/>
        <v>0.12400935680052132</v>
      </c>
      <c r="BF12" s="167">
        <v>9</v>
      </c>
      <c r="BG12" s="569">
        <f t="shared" si="13"/>
        <v>1</v>
      </c>
      <c r="BH12" s="569">
        <f t="shared" si="14"/>
        <v>21.769468496941339</v>
      </c>
      <c r="BI12" s="569">
        <f t="shared" si="15"/>
        <v>0.94865017706697119</v>
      </c>
      <c r="BJ12" s="569">
        <f t="shared" si="16"/>
        <v>9.8484370750575919E-3</v>
      </c>
      <c r="BK12" s="569">
        <f t="shared" si="17"/>
        <v>7.5620428423335022E-3</v>
      </c>
      <c r="BL12" s="569">
        <f t="shared" si="18"/>
        <v>1.0097832723672859E-2</v>
      </c>
      <c r="BM12" s="569">
        <f t="shared" si="19"/>
        <v>0</v>
      </c>
      <c r="BN12" s="569">
        <f t="shared" si="20"/>
        <v>0</v>
      </c>
      <c r="BO12" s="569">
        <f t="shared" si="21"/>
        <v>0</v>
      </c>
      <c r="BP12" s="569">
        <f t="shared" si="22"/>
        <v>0</v>
      </c>
      <c r="BQ12" s="570">
        <f t="shared" si="23"/>
        <v>0.9761584897080352</v>
      </c>
    </row>
    <row r="13" spans="2:69" x14ac:dyDescent="0.4">
      <c r="B13" s="174">
        <v>2</v>
      </c>
      <c r="C13" s="174">
        <v>1</v>
      </c>
      <c r="D13" s="167" t="s">
        <v>446</v>
      </c>
      <c r="E13" s="164">
        <v>9</v>
      </c>
      <c r="F13" s="456" t="s">
        <v>51</v>
      </c>
      <c r="G13" s="181">
        <v>20403</v>
      </c>
      <c r="H13" s="182">
        <v>927110.44426543382</v>
      </c>
      <c r="I13" s="182">
        <v>63631.887155339515</v>
      </c>
      <c r="J13" s="182">
        <v>5461.2571070805971</v>
      </c>
      <c r="K13" s="182">
        <v>7515.1757894352668</v>
      </c>
      <c r="L13" s="182">
        <v>52374.971030969988</v>
      </c>
      <c r="M13" s="182">
        <v>0</v>
      </c>
      <c r="N13" s="182">
        <v>0</v>
      </c>
      <c r="O13" s="182">
        <v>0</v>
      </c>
      <c r="P13" s="182">
        <v>0</v>
      </c>
      <c r="Q13" s="183">
        <v>128983.29108282537</v>
      </c>
      <c r="R13" s="175"/>
      <c r="S13" s="190">
        <v>9</v>
      </c>
      <c r="T13" s="191">
        <f t="shared" si="24"/>
        <v>5712189</v>
      </c>
      <c r="U13" s="192">
        <f t="shared" si="25"/>
        <v>11256832.168704627</v>
      </c>
      <c r="V13" s="192">
        <f t="shared" si="26"/>
        <v>701769.05385616433</v>
      </c>
      <c r="W13" s="192">
        <f t="shared" si="27"/>
        <v>0</v>
      </c>
      <c r="X13" s="192">
        <f t="shared" si="28"/>
        <v>4829.0067151533876</v>
      </c>
      <c r="Y13" s="192">
        <f t="shared" si="29"/>
        <v>1766.8232416954222</v>
      </c>
      <c r="Z13" s="192">
        <f t="shared" si="30"/>
        <v>0</v>
      </c>
      <c r="AA13" s="192">
        <f t="shared" si="31"/>
        <v>0</v>
      </c>
      <c r="AB13" s="192">
        <f t="shared" si="32"/>
        <v>0</v>
      </c>
      <c r="AC13" s="192">
        <f t="shared" si="33"/>
        <v>0</v>
      </c>
      <c r="AD13" s="193">
        <f t="shared" si="34"/>
        <v>708364.88381301309</v>
      </c>
      <c r="AE13" s="175"/>
      <c r="AF13" s="167">
        <v>9</v>
      </c>
      <c r="AG13" s="188">
        <f t="shared" si="35"/>
        <v>11953629</v>
      </c>
      <c r="AH13" s="188">
        <f t="shared" si="36"/>
        <v>260224149.9396244</v>
      </c>
      <c r="AI13" s="188">
        <f t="shared" si="37"/>
        <v>11339812.267442882</v>
      </c>
      <c r="AJ13" s="188">
        <f t="shared" si="38"/>
        <v>117724.56302508361</v>
      </c>
      <c r="AK13" s="188">
        <f t="shared" si="39"/>
        <v>90393.85461936018</v>
      </c>
      <c r="AL13" s="188">
        <f t="shared" si="40"/>
        <v>120705.74608284487</v>
      </c>
      <c r="AM13" s="188">
        <f t="shared" si="41"/>
        <v>0</v>
      </c>
      <c r="AN13" s="188">
        <f t="shared" si="42"/>
        <v>0</v>
      </c>
      <c r="AO13" s="188">
        <f t="shared" si="43"/>
        <v>0</v>
      </c>
      <c r="AP13" s="188">
        <f t="shared" si="44"/>
        <v>0</v>
      </c>
      <c r="AQ13" s="189">
        <f t="shared" si="45"/>
        <v>11668636.431170171</v>
      </c>
      <c r="AS13" s="208">
        <v>10</v>
      </c>
      <c r="AT13" s="510">
        <f t="shared" si="2"/>
        <v>1</v>
      </c>
      <c r="AU13" s="510">
        <f t="shared" si="3"/>
        <v>2.0933418207275474</v>
      </c>
      <c r="AV13" s="510">
        <f t="shared" si="4"/>
        <v>0.1320974706851481</v>
      </c>
      <c r="AW13" s="510">
        <f t="shared" si="5"/>
        <v>0</v>
      </c>
      <c r="AX13" s="510">
        <f t="shared" si="6"/>
        <v>8.5293052797971887E-4</v>
      </c>
      <c r="AY13" s="510">
        <f t="shared" si="7"/>
        <v>3.2446033800250559E-4</v>
      </c>
      <c r="AZ13" s="510">
        <f t="shared" si="8"/>
        <v>0</v>
      </c>
      <c r="BA13" s="510">
        <f t="shared" si="9"/>
        <v>0</v>
      </c>
      <c r="BB13" s="510">
        <f t="shared" si="10"/>
        <v>0</v>
      </c>
      <c r="BC13" s="510">
        <f t="shared" si="11"/>
        <v>0</v>
      </c>
      <c r="BD13" s="566">
        <f t="shared" si="12"/>
        <v>0.13327486155113033</v>
      </c>
      <c r="BF13" s="167">
        <v>10</v>
      </c>
      <c r="BG13" s="569">
        <f t="shared" si="13"/>
        <v>1</v>
      </c>
      <c r="BH13" s="569">
        <f t="shared" si="14"/>
        <v>2.2025038700936133</v>
      </c>
      <c r="BI13" s="569">
        <f t="shared" si="15"/>
        <v>0.12093101036211976</v>
      </c>
      <c r="BJ13" s="569">
        <f t="shared" si="16"/>
        <v>0.10525312985200487</v>
      </c>
      <c r="BK13" s="569">
        <f t="shared" si="17"/>
        <v>1.0789267043117508E-4</v>
      </c>
      <c r="BL13" s="569">
        <f t="shared" si="18"/>
        <v>1.038029152120018E-3</v>
      </c>
      <c r="BM13" s="569">
        <f t="shared" si="19"/>
        <v>0</v>
      </c>
      <c r="BN13" s="569">
        <f t="shared" si="20"/>
        <v>0</v>
      </c>
      <c r="BO13" s="569">
        <f t="shared" si="21"/>
        <v>0</v>
      </c>
      <c r="BP13" s="569">
        <f t="shared" si="22"/>
        <v>0</v>
      </c>
      <c r="BQ13" s="570">
        <f t="shared" si="23"/>
        <v>0.22733006203667583</v>
      </c>
    </row>
    <row r="14" spans="2:69" x14ac:dyDescent="0.4">
      <c r="B14" s="174">
        <v>2</v>
      </c>
      <c r="C14" s="174">
        <v>1</v>
      </c>
      <c r="D14" s="167" t="s">
        <v>447</v>
      </c>
      <c r="E14" s="164">
        <v>10</v>
      </c>
      <c r="F14" s="456" t="s">
        <v>52</v>
      </c>
      <c r="G14" s="181">
        <v>203678</v>
      </c>
      <c r="H14" s="182">
        <v>3368625.7804341265</v>
      </c>
      <c r="I14" s="182">
        <v>231356.61482432578</v>
      </c>
      <c r="J14" s="182">
        <v>121365.77474060285</v>
      </c>
      <c r="K14" s="182">
        <v>234.98277398286012</v>
      </c>
      <c r="L14" s="182">
        <v>1321049.6836055918</v>
      </c>
      <c r="M14" s="182">
        <v>0</v>
      </c>
      <c r="N14" s="182">
        <v>0</v>
      </c>
      <c r="O14" s="182">
        <v>0</v>
      </c>
      <c r="P14" s="182">
        <v>0</v>
      </c>
      <c r="Q14" s="183">
        <v>1674007.0559445033</v>
      </c>
      <c r="R14" s="175"/>
      <c r="S14" s="190">
        <v>10</v>
      </c>
      <c r="T14" s="191">
        <f t="shared" si="24"/>
        <v>3094752</v>
      </c>
      <c r="U14" s="192">
        <f t="shared" si="25"/>
        <v>6478373.7863802193</v>
      </c>
      <c r="V14" s="192">
        <f t="shared" si="26"/>
        <v>408808.91159780347</v>
      </c>
      <c r="W14" s="192">
        <f t="shared" si="27"/>
        <v>0</v>
      </c>
      <c r="X14" s="192">
        <f t="shared" si="28"/>
        <v>2639.608457326291</v>
      </c>
      <c r="Y14" s="192">
        <f t="shared" si="29"/>
        <v>1004.1242799539301</v>
      </c>
      <c r="Z14" s="192">
        <f t="shared" si="30"/>
        <v>0</v>
      </c>
      <c r="AA14" s="192">
        <f t="shared" si="31"/>
        <v>0</v>
      </c>
      <c r="AB14" s="192">
        <f t="shared" si="32"/>
        <v>0</v>
      </c>
      <c r="AC14" s="192">
        <f t="shared" si="33"/>
        <v>0</v>
      </c>
      <c r="AD14" s="193">
        <f t="shared" si="34"/>
        <v>412452.64433508366</v>
      </c>
      <c r="AE14" s="175"/>
      <c r="AF14" s="167">
        <v>10</v>
      </c>
      <c r="AG14" s="188">
        <f t="shared" si="35"/>
        <v>4972443</v>
      </c>
      <c r="AH14" s="188">
        <f t="shared" si="36"/>
        <v>10951824.951319898</v>
      </c>
      <c r="AI14" s="188">
        <f t="shared" si="37"/>
        <v>601322.55595804984</v>
      </c>
      <c r="AJ14" s="188">
        <f t="shared" si="38"/>
        <v>523365.18876069266</v>
      </c>
      <c r="AK14" s="188">
        <f t="shared" si="39"/>
        <v>536.49015383680353</v>
      </c>
      <c r="AL14" s="188">
        <f t="shared" si="40"/>
        <v>5161.5407912551182</v>
      </c>
      <c r="AM14" s="188">
        <f t="shared" si="41"/>
        <v>0</v>
      </c>
      <c r="AN14" s="188">
        <f t="shared" si="42"/>
        <v>0</v>
      </c>
      <c r="AO14" s="188">
        <f t="shared" si="43"/>
        <v>0</v>
      </c>
      <c r="AP14" s="188">
        <f t="shared" si="44"/>
        <v>0</v>
      </c>
      <c r="AQ14" s="189">
        <f t="shared" si="45"/>
        <v>1130385.7756638345</v>
      </c>
      <c r="AS14" s="208">
        <v>11</v>
      </c>
      <c r="AT14" s="510">
        <f t="shared" si="2"/>
        <v>1</v>
      </c>
      <c r="AU14" s="510">
        <f t="shared" si="3"/>
        <v>0.88258889692099518</v>
      </c>
      <c r="AV14" s="510">
        <f t="shared" si="4"/>
        <v>5.8381451077329255E-2</v>
      </c>
      <c r="AW14" s="510">
        <f t="shared" si="5"/>
        <v>0</v>
      </c>
      <c r="AX14" s="510">
        <f t="shared" si="6"/>
        <v>2.0354901767140159E-4</v>
      </c>
      <c r="AY14" s="510">
        <f t="shared" si="7"/>
        <v>1.2259956195027384E-4</v>
      </c>
      <c r="AZ14" s="510">
        <f t="shared" si="8"/>
        <v>0</v>
      </c>
      <c r="BA14" s="510">
        <f t="shared" si="9"/>
        <v>0</v>
      </c>
      <c r="BB14" s="510">
        <f t="shared" si="10"/>
        <v>0</v>
      </c>
      <c r="BC14" s="510">
        <f t="shared" si="11"/>
        <v>0</v>
      </c>
      <c r="BD14" s="566">
        <f t="shared" si="12"/>
        <v>5.8707599656950916E-2</v>
      </c>
      <c r="BF14" s="167">
        <v>11</v>
      </c>
      <c r="BG14" s="569">
        <f t="shared" si="13"/>
        <v>1</v>
      </c>
      <c r="BH14" s="569">
        <f t="shared" si="14"/>
        <v>24.254357161645917</v>
      </c>
      <c r="BI14" s="569">
        <f t="shared" si="15"/>
        <v>1.5467996612651478</v>
      </c>
      <c r="BJ14" s="569">
        <f t="shared" si="16"/>
        <v>0.259707478978077</v>
      </c>
      <c r="BK14" s="569">
        <f t="shared" si="17"/>
        <v>1.9261222058794788E-3</v>
      </c>
      <c r="BL14" s="569">
        <f t="shared" si="18"/>
        <v>4.9492383087961576E-2</v>
      </c>
      <c r="BM14" s="569">
        <f t="shared" si="19"/>
        <v>1.4788071229586031E-2</v>
      </c>
      <c r="BN14" s="569">
        <f t="shared" si="20"/>
        <v>0</v>
      </c>
      <c r="BO14" s="569">
        <f t="shared" si="21"/>
        <v>0</v>
      </c>
      <c r="BP14" s="569">
        <f t="shared" si="22"/>
        <v>0</v>
      </c>
      <c r="BQ14" s="570">
        <f t="shared" si="23"/>
        <v>1.8727137167666523</v>
      </c>
    </row>
    <row r="15" spans="2:69" x14ac:dyDescent="0.4">
      <c r="B15" s="174">
        <v>2</v>
      </c>
      <c r="C15" s="174">
        <v>1</v>
      </c>
      <c r="D15" s="167" t="s">
        <v>448</v>
      </c>
      <c r="E15" s="164">
        <v>11</v>
      </c>
      <c r="F15" s="456" t="s">
        <v>53</v>
      </c>
      <c r="G15" s="181">
        <v>101957</v>
      </c>
      <c r="H15" s="182">
        <v>176718.28536926184</v>
      </c>
      <c r="I15" s="182">
        <v>12127.62918332785</v>
      </c>
      <c r="J15" s="182">
        <v>27.126219940141318</v>
      </c>
      <c r="K15" s="182">
        <v>12.327208664956627</v>
      </c>
      <c r="L15" s="182">
        <v>65.948561905626406</v>
      </c>
      <c r="M15" s="182">
        <v>0</v>
      </c>
      <c r="N15" s="182">
        <v>0</v>
      </c>
      <c r="O15" s="182">
        <v>0</v>
      </c>
      <c r="P15" s="182">
        <v>0</v>
      </c>
      <c r="Q15" s="183">
        <v>12233.031173838574</v>
      </c>
      <c r="R15" s="175"/>
      <c r="S15" s="190">
        <v>11</v>
      </c>
      <c r="T15" s="191">
        <f t="shared" si="24"/>
        <v>2650093</v>
      </c>
      <c r="U15" s="192">
        <f t="shared" si="25"/>
        <v>2338942.6576080509</v>
      </c>
      <c r="V15" s="192">
        <f t="shared" si="26"/>
        <v>154716.27482987271</v>
      </c>
      <c r="W15" s="192">
        <f t="shared" si="27"/>
        <v>0</v>
      </c>
      <c r="X15" s="192">
        <f t="shared" si="28"/>
        <v>539.42382688785767</v>
      </c>
      <c r="Y15" s="192">
        <f t="shared" si="29"/>
        <v>324.90024092748706</v>
      </c>
      <c r="Z15" s="192">
        <f t="shared" si="30"/>
        <v>0</v>
      </c>
      <c r="AA15" s="192">
        <f t="shared" si="31"/>
        <v>0</v>
      </c>
      <c r="AB15" s="192">
        <f t="shared" si="32"/>
        <v>0</v>
      </c>
      <c r="AC15" s="192">
        <f t="shared" si="33"/>
        <v>0</v>
      </c>
      <c r="AD15" s="193">
        <f t="shared" si="34"/>
        <v>155580.59889768803</v>
      </c>
      <c r="AE15" s="175"/>
      <c r="AF15" s="167">
        <v>11</v>
      </c>
      <c r="AG15" s="188">
        <f t="shared" si="35"/>
        <v>28006932</v>
      </c>
      <c r="AH15" s="188">
        <f t="shared" si="36"/>
        <v>679290131.72993016</v>
      </c>
      <c r="AI15" s="188">
        <f t="shared" si="37"/>
        <v>43321112.930676028</v>
      </c>
      <c r="AJ15" s="188">
        <f t="shared" si="38"/>
        <v>7273609.7036304316</v>
      </c>
      <c r="AK15" s="188">
        <f t="shared" si="39"/>
        <v>53944.773643756562</v>
      </c>
      <c r="AL15" s="188">
        <f t="shared" si="40"/>
        <v>1386129.8076624898</v>
      </c>
      <c r="AM15" s="188">
        <f t="shared" si="41"/>
        <v>414168.50533817237</v>
      </c>
      <c r="AN15" s="188">
        <f t="shared" si="42"/>
        <v>0</v>
      </c>
      <c r="AO15" s="188">
        <f t="shared" si="43"/>
        <v>0</v>
      </c>
      <c r="AP15" s="188">
        <f t="shared" si="44"/>
        <v>0</v>
      </c>
      <c r="AQ15" s="189">
        <f t="shared" si="45"/>
        <v>52448965.720950894</v>
      </c>
      <c r="AS15" s="208">
        <v>12</v>
      </c>
      <c r="AT15" s="510">
        <f t="shared" si="2"/>
        <v>1</v>
      </c>
      <c r="AU15" s="510">
        <f t="shared" si="3"/>
        <v>6.3331903039910866</v>
      </c>
      <c r="AV15" s="510">
        <f t="shared" si="4"/>
        <v>0.36735656221378099</v>
      </c>
      <c r="AW15" s="510">
        <f t="shared" si="5"/>
        <v>9.804782160303476E-4</v>
      </c>
      <c r="AX15" s="510">
        <f t="shared" si="6"/>
        <v>2.6934048205371004E-3</v>
      </c>
      <c r="AY15" s="510">
        <f t="shared" si="7"/>
        <v>9.9189771256562266E-4</v>
      </c>
      <c r="AZ15" s="510">
        <f t="shared" si="8"/>
        <v>0</v>
      </c>
      <c r="BA15" s="510">
        <f t="shared" si="9"/>
        <v>0</v>
      </c>
      <c r="BB15" s="510">
        <f t="shared" si="10"/>
        <v>0</v>
      </c>
      <c r="BC15" s="510">
        <f t="shared" si="11"/>
        <v>0</v>
      </c>
      <c r="BD15" s="566">
        <f t="shared" si="12"/>
        <v>0.37202234296291392</v>
      </c>
      <c r="BF15" s="167">
        <v>12</v>
      </c>
      <c r="BG15" s="569">
        <f t="shared" si="13"/>
        <v>1</v>
      </c>
      <c r="BH15" s="569">
        <f t="shared" si="14"/>
        <v>37.680892296679609</v>
      </c>
      <c r="BI15" s="569">
        <f t="shared" si="15"/>
        <v>3.1126226876551812</v>
      </c>
      <c r="BJ15" s="569">
        <f t="shared" si="16"/>
        <v>3.1074121379060439E-2</v>
      </c>
      <c r="BK15" s="569">
        <f t="shared" si="17"/>
        <v>6.6555687948716188E-3</v>
      </c>
      <c r="BL15" s="569">
        <f t="shared" si="18"/>
        <v>2.1991078801180841E-2</v>
      </c>
      <c r="BM15" s="569">
        <f t="shared" si="19"/>
        <v>0</v>
      </c>
      <c r="BN15" s="569">
        <f t="shared" si="20"/>
        <v>0</v>
      </c>
      <c r="BO15" s="569">
        <f t="shared" si="21"/>
        <v>0</v>
      </c>
      <c r="BP15" s="569">
        <f t="shared" si="22"/>
        <v>0</v>
      </c>
      <c r="BQ15" s="570">
        <f t="shared" si="23"/>
        <v>3.1723434566302937</v>
      </c>
    </row>
    <row r="16" spans="2:69" x14ac:dyDescent="0.4">
      <c r="B16" s="174">
        <v>2</v>
      </c>
      <c r="C16" s="174">
        <v>1</v>
      </c>
      <c r="D16" s="167" t="s">
        <v>449</v>
      </c>
      <c r="E16" s="164">
        <v>12</v>
      </c>
      <c r="F16" s="456" t="s">
        <v>54</v>
      </c>
      <c r="G16" s="181">
        <v>368986</v>
      </c>
      <c r="H16" s="182">
        <v>25080246.302820202</v>
      </c>
      <c r="I16" s="182">
        <v>1770662.7018087737</v>
      </c>
      <c r="J16" s="182">
        <v>203.53141712872227</v>
      </c>
      <c r="K16" s="182">
        <v>1749.5044663733941</v>
      </c>
      <c r="L16" s="182">
        <v>9359.5644188928472</v>
      </c>
      <c r="M16" s="182">
        <v>0</v>
      </c>
      <c r="N16" s="182">
        <v>0</v>
      </c>
      <c r="O16" s="182">
        <v>0</v>
      </c>
      <c r="P16" s="182">
        <v>0</v>
      </c>
      <c r="Q16" s="183">
        <v>1781975.3021111686</v>
      </c>
      <c r="R16" s="175"/>
      <c r="S16" s="190">
        <v>12</v>
      </c>
      <c r="T16" s="191">
        <f t="shared" si="24"/>
        <v>16210125</v>
      </c>
      <c r="U16" s="192">
        <f t="shared" si="25"/>
        <v>102661806.47648351</v>
      </c>
      <c r="V16" s="192">
        <f t="shared" si="26"/>
        <v>5954895.7930556666</v>
      </c>
      <c r="W16" s="192">
        <f t="shared" si="27"/>
        <v>15893.674441628938</v>
      </c>
      <c r="X16" s="192">
        <f t="shared" si="28"/>
        <v>43660.428816508967</v>
      </c>
      <c r="Y16" s="192">
        <f t="shared" si="29"/>
        <v>16078.785907902813</v>
      </c>
      <c r="Z16" s="192">
        <f t="shared" si="30"/>
        <v>0</v>
      </c>
      <c r="AA16" s="192">
        <f t="shared" si="31"/>
        <v>0</v>
      </c>
      <c r="AB16" s="192">
        <f t="shared" si="32"/>
        <v>0</v>
      </c>
      <c r="AC16" s="192">
        <f t="shared" si="33"/>
        <v>0</v>
      </c>
      <c r="AD16" s="193">
        <f t="shared" si="34"/>
        <v>6030528.6822217051</v>
      </c>
      <c r="AE16" s="175"/>
      <c r="AF16" s="167">
        <v>12</v>
      </c>
      <c r="AG16" s="188">
        <f t="shared" si="35"/>
        <v>16834612</v>
      </c>
      <c r="AH16" s="188">
        <f t="shared" si="36"/>
        <v>634343201.62839007</v>
      </c>
      <c r="AI16" s="188">
        <f t="shared" si="37"/>
        <v>52399795.249072164</v>
      </c>
      <c r="AJ16" s="188">
        <f t="shared" si="38"/>
        <v>523120.77665738744</v>
      </c>
      <c r="AK16" s="188">
        <f t="shared" si="39"/>
        <v>112043.91830097129</v>
      </c>
      <c r="AL16" s="188">
        <f t="shared" si="40"/>
        <v>370211.2790793046</v>
      </c>
      <c r="AM16" s="188">
        <f t="shared" si="41"/>
        <v>0</v>
      </c>
      <c r="AN16" s="188">
        <f t="shared" si="42"/>
        <v>0</v>
      </c>
      <c r="AO16" s="188">
        <f t="shared" si="43"/>
        <v>0</v>
      </c>
      <c r="AP16" s="188">
        <f t="shared" si="44"/>
        <v>0</v>
      </c>
      <c r="AQ16" s="189">
        <f t="shared" si="45"/>
        <v>53405171.223109819</v>
      </c>
      <c r="AS16" s="208">
        <v>13</v>
      </c>
      <c r="AT16" s="510">
        <f t="shared" si="2"/>
        <v>1</v>
      </c>
      <c r="AU16" s="510">
        <f t="shared" si="3"/>
        <v>4.4804233404474072</v>
      </c>
      <c r="AV16" s="510">
        <f t="shared" si="4"/>
        <v>0.25316761194646475</v>
      </c>
      <c r="AW16" s="510">
        <f t="shared" si="5"/>
        <v>1.5992061763397264E-2</v>
      </c>
      <c r="AX16" s="510">
        <f t="shared" si="6"/>
        <v>2.3244829715401085E-3</v>
      </c>
      <c r="AY16" s="510">
        <f t="shared" si="7"/>
        <v>1.4085549699656512E-3</v>
      </c>
      <c r="AZ16" s="510">
        <f t="shared" si="8"/>
        <v>0</v>
      </c>
      <c r="BA16" s="510">
        <f t="shared" si="9"/>
        <v>0</v>
      </c>
      <c r="BB16" s="510">
        <f t="shared" si="10"/>
        <v>0</v>
      </c>
      <c r="BC16" s="510">
        <f t="shared" si="11"/>
        <v>0</v>
      </c>
      <c r="BD16" s="566">
        <f t="shared" si="12"/>
        <v>0.27289271165136775</v>
      </c>
      <c r="BF16" s="167">
        <v>13</v>
      </c>
      <c r="BG16" s="569">
        <f t="shared" si="13"/>
        <v>1</v>
      </c>
      <c r="BH16" s="569">
        <f t="shared" si="14"/>
        <v>2.637455023210427</v>
      </c>
      <c r="BI16" s="569">
        <f t="shared" si="15"/>
        <v>0.15707687896270331</v>
      </c>
      <c r="BJ16" s="569">
        <f t="shared" si="16"/>
        <v>8.0437421474823939E-3</v>
      </c>
      <c r="BK16" s="569">
        <f t="shared" si="17"/>
        <v>3.5692121211409528E-4</v>
      </c>
      <c r="BL16" s="569">
        <f t="shared" si="18"/>
        <v>6.8307460434634661E-4</v>
      </c>
      <c r="BM16" s="569">
        <f t="shared" si="19"/>
        <v>0.17743988545658493</v>
      </c>
      <c r="BN16" s="569">
        <f t="shared" si="20"/>
        <v>0</v>
      </c>
      <c r="BO16" s="569">
        <f t="shared" si="21"/>
        <v>0</v>
      </c>
      <c r="BP16" s="569">
        <f t="shared" si="22"/>
        <v>0</v>
      </c>
      <c r="BQ16" s="570">
        <f t="shared" si="23"/>
        <v>0.34360050238323109</v>
      </c>
    </row>
    <row r="17" spans="2:69" x14ac:dyDescent="0.4">
      <c r="B17" s="174">
        <v>2</v>
      </c>
      <c r="C17" s="174">
        <v>1</v>
      </c>
      <c r="D17" s="167" t="s">
        <v>450</v>
      </c>
      <c r="E17" s="164">
        <v>13</v>
      </c>
      <c r="F17" s="456" t="s">
        <v>55</v>
      </c>
      <c r="G17" s="181">
        <v>45472</v>
      </c>
      <c r="H17" s="182">
        <v>605860.79760057235</v>
      </c>
      <c r="I17" s="182">
        <v>41599.90977504506</v>
      </c>
      <c r="J17" s="182">
        <v>4645.4139857867003</v>
      </c>
      <c r="K17" s="182">
        <v>467.77444503973277</v>
      </c>
      <c r="L17" s="182">
        <v>23173.550680270819</v>
      </c>
      <c r="M17" s="182">
        <v>0</v>
      </c>
      <c r="N17" s="182">
        <v>0</v>
      </c>
      <c r="O17" s="182">
        <v>0</v>
      </c>
      <c r="P17" s="182">
        <v>0</v>
      </c>
      <c r="Q17" s="183">
        <v>69886.648886142299</v>
      </c>
      <c r="R17" s="175"/>
      <c r="S17" s="190">
        <v>13</v>
      </c>
      <c r="T17" s="191">
        <f t="shared" si="24"/>
        <v>7003329</v>
      </c>
      <c r="U17" s="192">
        <f t="shared" si="25"/>
        <v>31377878.712432202</v>
      </c>
      <c r="V17" s="192">
        <f t="shared" si="26"/>
        <v>1773016.078605423</v>
      </c>
      <c r="W17" s="192">
        <f t="shared" si="27"/>
        <v>111997.66991739121</v>
      </c>
      <c r="X17" s="192">
        <f t="shared" si="28"/>
        <v>16279.119004593016</v>
      </c>
      <c r="Y17" s="192">
        <f t="shared" si="29"/>
        <v>9864.5738692545747</v>
      </c>
      <c r="Z17" s="192">
        <f t="shared" si="30"/>
        <v>0</v>
      </c>
      <c r="AA17" s="192">
        <f t="shared" si="31"/>
        <v>0</v>
      </c>
      <c r="AB17" s="192">
        <f t="shared" si="32"/>
        <v>0</v>
      </c>
      <c r="AC17" s="192">
        <f t="shared" si="33"/>
        <v>0</v>
      </c>
      <c r="AD17" s="193">
        <f t="shared" si="34"/>
        <v>1911157.4413966616</v>
      </c>
      <c r="AE17" s="175"/>
      <c r="AF17" s="167">
        <v>13</v>
      </c>
      <c r="AG17" s="188">
        <f t="shared" si="35"/>
        <v>13997987</v>
      </c>
      <c r="AH17" s="188">
        <f t="shared" si="36"/>
        <v>36919061.127984256</v>
      </c>
      <c r="AI17" s="188">
        <f t="shared" si="37"/>
        <v>2198760.1097204946</v>
      </c>
      <c r="AJ17" s="188">
        <f t="shared" si="38"/>
        <v>112596.19801181064</v>
      </c>
      <c r="AK17" s="188">
        <f t="shared" si="39"/>
        <v>4996.1784871973487</v>
      </c>
      <c r="AL17" s="188">
        <f t="shared" si="40"/>
        <v>9561.6694316703033</v>
      </c>
      <c r="AM17" s="188">
        <f t="shared" si="41"/>
        <v>2483801.2099027648</v>
      </c>
      <c r="AN17" s="188">
        <f t="shared" si="42"/>
        <v>0</v>
      </c>
      <c r="AO17" s="188">
        <f t="shared" si="43"/>
        <v>0</v>
      </c>
      <c r="AP17" s="188">
        <f t="shared" si="44"/>
        <v>0</v>
      </c>
      <c r="AQ17" s="189">
        <f t="shared" si="45"/>
        <v>4809715.3655539379</v>
      </c>
      <c r="AS17" s="208">
        <v>14</v>
      </c>
      <c r="AT17" s="510">
        <f t="shared" si="2"/>
        <v>1</v>
      </c>
      <c r="AU17" s="510">
        <f t="shared" si="3"/>
        <v>3.5963636343091281</v>
      </c>
      <c r="AV17" s="510">
        <f t="shared" si="4"/>
        <v>0.22320553251772277</v>
      </c>
      <c r="AW17" s="510">
        <f t="shared" si="5"/>
        <v>0</v>
      </c>
      <c r="AX17" s="510">
        <f t="shared" si="6"/>
        <v>5.6473315732076253E-4</v>
      </c>
      <c r="AY17" s="510">
        <f t="shared" si="7"/>
        <v>5.5327282196943918E-4</v>
      </c>
      <c r="AZ17" s="510">
        <f t="shared" si="8"/>
        <v>0</v>
      </c>
      <c r="BA17" s="510">
        <f t="shared" si="9"/>
        <v>0</v>
      </c>
      <c r="BB17" s="510">
        <f t="shared" si="10"/>
        <v>0</v>
      </c>
      <c r="BC17" s="510">
        <f t="shared" si="11"/>
        <v>0</v>
      </c>
      <c r="BD17" s="566">
        <f t="shared" si="12"/>
        <v>0.22432353849701295</v>
      </c>
      <c r="BF17" s="167">
        <v>14</v>
      </c>
      <c r="BG17" s="569">
        <f t="shared" si="13"/>
        <v>1</v>
      </c>
      <c r="BH17" s="569">
        <f t="shared" si="14"/>
        <v>0.85953755181116342</v>
      </c>
      <c r="BI17" s="569">
        <f t="shared" si="15"/>
        <v>5.4145892173081064E-2</v>
      </c>
      <c r="BJ17" s="569">
        <f t="shared" si="16"/>
        <v>5.5656213394625733E-3</v>
      </c>
      <c r="BK17" s="569">
        <f t="shared" si="17"/>
        <v>8.4561757375328E-5</v>
      </c>
      <c r="BL17" s="569">
        <f t="shared" si="18"/>
        <v>2.0463622428175204E-4</v>
      </c>
      <c r="BM17" s="569">
        <f t="shared" si="19"/>
        <v>0</v>
      </c>
      <c r="BN17" s="569">
        <f t="shared" si="20"/>
        <v>0</v>
      </c>
      <c r="BO17" s="569">
        <f t="shared" si="21"/>
        <v>0</v>
      </c>
      <c r="BP17" s="569">
        <f t="shared" si="22"/>
        <v>0</v>
      </c>
      <c r="BQ17" s="570">
        <f t="shared" si="23"/>
        <v>6.000071149420072E-2</v>
      </c>
    </row>
    <row r="18" spans="2:69" x14ac:dyDescent="0.4">
      <c r="B18" s="174">
        <v>3</v>
      </c>
      <c r="C18" s="174">
        <v>2</v>
      </c>
      <c r="D18" s="167" t="s">
        <v>451</v>
      </c>
      <c r="E18" s="164">
        <v>14</v>
      </c>
      <c r="F18" s="456" t="s">
        <v>56</v>
      </c>
      <c r="G18" s="181">
        <v>959594</v>
      </c>
      <c r="H18" s="182">
        <v>3283794.9615088133</v>
      </c>
      <c r="I18" s="182">
        <v>225310.06626501054</v>
      </c>
      <c r="J18" s="182">
        <v>71.346261052526842</v>
      </c>
      <c r="K18" s="182">
        <v>5449551.6894987319</v>
      </c>
      <c r="L18" s="182">
        <v>804172.9431618274</v>
      </c>
      <c r="M18" s="182">
        <v>0</v>
      </c>
      <c r="N18" s="182">
        <v>0</v>
      </c>
      <c r="O18" s="182">
        <v>0</v>
      </c>
      <c r="P18" s="182">
        <v>0</v>
      </c>
      <c r="Q18" s="183">
        <v>6479106.0451866221</v>
      </c>
      <c r="R18" s="175"/>
      <c r="S18" s="190">
        <v>14</v>
      </c>
      <c r="T18" s="191">
        <f t="shared" si="24"/>
        <v>1508574</v>
      </c>
      <c r="U18" s="192">
        <f t="shared" si="25"/>
        <v>5425380.6732642585</v>
      </c>
      <c r="V18" s="192">
        <f t="shared" si="26"/>
        <v>336722.0630123911</v>
      </c>
      <c r="W18" s="192">
        <f t="shared" si="27"/>
        <v>0</v>
      </c>
      <c r="X18" s="192">
        <f t="shared" si="28"/>
        <v>851.94175807201202</v>
      </c>
      <c r="Y18" s="192">
        <f t="shared" si="29"/>
        <v>834.65299412972479</v>
      </c>
      <c r="Z18" s="192">
        <f t="shared" si="30"/>
        <v>0</v>
      </c>
      <c r="AA18" s="192">
        <f t="shared" si="31"/>
        <v>0</v>
      </c>
      <c r="AB18" s="192">
        <f t="shared" si="32"/>
        <v>0</v>
      </c>
      <c r="AC18" s="192">
        <f t="shared" si="33"/>
        <v>0</v>
      </c>
      <c r="AD18" s="193">
        <f t="shared" si="34"/>
        <v>338408.65776459279</v>
      </c>
      <c r="AE18" s="175"/>
      <c r="AF18" s="167">
        <v>14</v>
      </c>
      <c r="AG18" s="188">
        <f t="shared" si="35"/>
        <v>4956870</v>
      </c>
      <c r="AH18" s="188">
        <f t="shared" si="36"/>
        <v>4260615.9044462014</v>
      </c>
      <c r="AI18" s="188">
        <f t="shared" si="37"/>
        <v>268394.14853598032</v>
      </c>
      <c r="AJ18" s="188">
        <f t="shared" si="38"/>
        <v>27588.061448941848</v>
      </c>
      <c r="AK18" s="188">
        <f t="shared" si="39"/>
        <v>419.16163828104209</v>
      </c>
      <c r="AL18" s="188">
        <f t="shared" si="40"/>
        <v>1014.3551610554882</v>
      </c>
      <c r="AM18" s="188">
        <f t="shared" si="41"/>
        <v>0</v>
      </c>
      <c r="AN18" s="188">
        <f t="shared" si="42"/>
        <v>0</v>
      </c>
      <c r="AO18" s="188">
        <f t="shared" si="43"/>
        <v>0</v>
      </c>
      <c r="AP18" s="188">
        <f t="shared" si="44"/>
        <v>0</v>
      </c>
      <c r="AQ18" s="189">
        <f t="shared" si="45"/>
        <v>297415.72678425873</v>
      </c>
      <c r="AS18" s="208">
        <v>15</v>
      </c>
      <c r="AT18" s="510">
        <f t="shared" si="2"/>
        <v>1</v>
      </c>
      <c r="AU18" s="510">
        <f t="shared" si="3"/>
        <v>0.14456436554637303</v>
      </c>
      <c r="AV18" s="510">
        <f t="shared" si="4"/>
        <v>4.8505321393302967E-3</v>
      </c>
      <c r="AW18" s="510">
        <f t="shared" si="5"/>
        <v>0</v>
      </c>
      <c r="AX18" s="510">
        <f t="shared" si="6"/>
        <v>1.9304894774187674E-3</v>
      </c>
      <c r="AY18" s="510">
        <f t="shared" si="7"/>
        <v>8.6880967257588573E-4</v>
      </c>
      <c r="AZ18" s="510">
        <f t="shared" si="8"/>
        <v>0</v>
      </c>
      <c r="BA18" s="510">
        <f t="shared" si="9"/>
        <v>0</v>
      </c>
      <c r="BB18" s="510">
        <f t="shared" si="10"/>
        <v>0</v>
      </c>
      <c r="BC18" s="510">
        <f t="shared" si="11"/>
        <v>0</v>
      </c>
      <c r="BD18" s="566">
        <f t="shared" si="12"/>
        <v>7.6498312893249487E-3</v>
      </c>
      <c r="BF18" s="167">
        <v>15</v>
      </c>
      <c r="BG18" s="569">
        <f t="shared" si="13"/>
        <v>1</v>
      </c>
      <c r="BH18" s="569">
        <f t="shared" si="14"/>
        <v>46.518714114061432</v>
      </c>
      <c r="BI18" s="569">
        <f t="shared" si="15"/>
        <v>3.6391577048020962</v>
      </c>
      <c r="BJ18" s="569">
        <f t="shared" si="16"/>
        <v>5.2020696646582545</v>
      </c>
      <c r="BK18" s="569">
        <f t="shared" si="17"/>
        <v>4.0389097565728272E-3</v>
      </c>
      <c r="BL18" s="569">
        <f t="shared" si="18"/>
        <v>1.0827151676886776E-2</v>
      </c>
      <c r="BM18" s="569">
        <f t="shared" si="19"/>
        <v>0</v>
      </c>
      <c r="BN18" s="569">
        <f t="shared" si="20"/>
        <v>0</v>
      </c>
      <c r="BO18" s="569">
        <f t="shared" si="21"/>
        <v>0</v>
      </c>
      <c r="BP18" s="569">
        <f t="shared" si="22"/>
        <v>0</v>
      </c>
      <c r="BQ18" s="570">
        <f t="shared" si="23"/>
        <v>8.8560934308938091</v>
      </c>
    </row>
    <row r="19" spans="2:69" x14ac:dyDescent="0.4">
      <c r="B19" s="174">
        <v>3</v>
      </c>
      <c r="C19" s="174">
        <v>2</v>
      </c>
      <c r="D19" s="167" t="s">
        <v>452</v>
      </c>
      <c r="E19" s="164">
        <v>15</v>
      </c>
      <c r="F19" s="456" t="s">
        <v>57</v>
      </c>
      <c r="G19" s="181">
        <v>982147</v>
      </c>
      <c r="H19" s="182">
        <v>1089275.1830752357</v>
      </c>
      <c r="I19" s="182">
        <v>74020.13697774992</v>
      </c>
      <c r="J19" s="182">
        <v>16.879525310240197</v>
      </c>
      <c r="K19" s="182">
        <v>3688149.2043970772</v>
      </c>
      <c r="L19" s="182">
        <v>957493.2526440752</v>
      </c>
      <c r="M19" s="182">
        <v>0</v>
      </c>
      <c r="N19" s="182">
        <v>0</v>
      </c>
      <c r="O19" s="182">
        <v>0</v>
      </c>
      <c r="P19" s="182">
        <v>0</v>
      </c>
      <c r="Q19" s="183">
        <v>4719679.473544213</v>
      </c>
      <c r="R19" s="175"/>
      <c r="S19" s="190">
        <v>15</v>
      </c>
      <c r="T19" s="191">
        <f t="shared" si="24"/>
        <v>2161587</v>
      </c>
      <c r="U19" s="192">
        <f t="shared" si="25"/>
        <v>312488.45322828786</v>
      </c>
      <c r="V19" s="192">
        <f t="shared" si="26"/>
        <v>10484.847215458558</v>
      </c>
      <c r="W19" s="192">
        <f t="shared" si="27"/>
        <v>0</v>
      </c>
      <c r="X19" s="192">
        <f t="shared" si="28"/>
        <v>4172.9209580252009</v>
      </c>
      <c r="Y19" s="192">
        <f t="shared" si="29"/>
        <v>1878.007693714291</v>
      </c>
      <c r="Z19" s="192">
        <f t="shared" si="30"/>
        <v>0</v>
      </c>
      <c r="AA19" s="192">
        <f t="shared" si="31"/>
        <v>0</v>
      </c>
      <c r="AB19" s="192">
        <f t="shared" si="32"/>
        <v>0</v>
      </c>
      <c r="AC19" s="192">
        <f t="shared" si="33"/>
        <v>0</v>
      </c>
      <c r="AD19" s="193">
        <f t="shared" si="34"/>
        <v>16535.775867198048</v>
      </c>
      <c r="AE19" s="175"/>
      <c r="AF19" s="167">
        <v>15</v>
      </c>
      <c r="AG19" s="188">
        <f t="shared" si="35"/>
        <v>6310618</v>
      </c>
      <c r="AH19" s="188">
        <f t="shared" si="36"/>
        <v>293561834.62505013</v>
      </c>
      <c r="AI19" s="188">
        <f t="shared" si="37"/>
        <v>22965334.116762795</v>
      </c>
      <c r="AJ19" s="188">
        <f t="shared" si="38"/>
        <v>32828274.463046342</v>
      </c>
      <c r="AK19" s="188">
        <f t="shared" si="39"/>
        <v>25488.0166102041</v>
      </c>
      <c r="AL19" s="188">
        <f t="shared" si="40"/>
        <v>68326.018260891869</v>
      </c>
      <c r="AM19" s="188">
        <f t="shared" si="41"/>
        <v>0</v>
      </c>
      <c r="AN19" s="188">
        <f t="shared" si="42"/>
        <v>0</v>
      </c>
      <c r="AO19" s="188">
        <f t="shared" si="43"/>
        <v>0</v>
      </c>
      <c r="AP19" s="188">
        <f t="shared" si="44"/>
        <v>0</v>
      </c>
      <c r="AQ19" s="189">
        <f t="shared" si="45"/>
        <v>55887422.614680231</v>
      </c>
      <c r="AS19" s="208">
        <v>16</v>
      </c>
      <c r="AT19" s="510">
        <f t="shared" si="2"/>
        <v>1</v>
      </c>
      <c r="AU19" s="510">
        <f t="shared" si="3"/>
        <v>6.3064219955763097</v>
      </c>
      <c r="AV19" s="510">
        <f t="shared" si="4"/>
        <v>0.38143879165406508</v>
      </c>
      <c r="AW19" s="510">
        <f t="shared" si="5"/>
        <v>3.3030728943386229E-3</v>
      </c>
      <c r="AX19" s="510">
        <f t="shared" si="6"/>
        <v>3.453063336847462E-3</v>
      </c>
      <c r="AY19" s="510">
        <f t="shared" si="7"/>
        <v>4.1674518156723361E-3</v>
      </c>
      <c r="AZ19" s="510">
        <f t="shared" si="8"/>
        <v>0</v>
      </c>
      <c r="BA19" s="510">
        <f t="shared" si="9"/>
        <v>0</v>
      </c>
      <c r="BB19" s="510">
        <f t="shared" si="10"/>
        <v>0</v>
      </c>
      <c r="BC19" s="510">
        <f t="shared" si="11"/>
        <v>0</v>
      </c>
      <c r="BD19" s="566">
        <f t="shared" si="12"/>
        <v>0.39236237970092347</v>
      </c>
      <c r="BF19" s="167">
        <v>16</v>
      </c>
      <c r="BG19" s="569">
        <f t="shared" si="13"/>
        <v>1</v>
      </c>
      <c r="BH19" s="569">
        <f t="shared" si="14"/>
        <v>44.082380786266448</v>
      </c>
      <c r="BI19" s="569">
        <f t="shared" si="15"/>
        <v>4.0701429483154588</v>
      </c>
      <c r="BJ19" s="569">
        <f t="shared" si="16"/>
        <v>0.16584742933072755</v>
      </c>
      <c r="BK19" s="569">
        <f t="shared" si="17"/>
        <v>4.2129620611875088E-3</v>
      </c>
      <c r="BL19" s="569">
        <f t="shared" si="18"/>
        <v>1.1364072685616717E-2</v>
      </c>
      <c r="BM19" s="569">
        <f t="shared" si="19"/>
        <v>2.3734862005982568E-5</v>
      </c>
      <c r="BN19" s="569">
        <f t="shared" si="20"/>
        <v>0</v>
      </c>
      <c r="BO19" s="569">
        <f t="shared" si="21"/>
        <v>6.3071661274638991E-3</v>
      </c>
      <c r="BP19" s="569">
        <f t="shared" si="22"/>
        <v>0</v>
      </c>
      <c r="BQ19" s="570">
        <f t="shared" si="23"/>
        <v>4.2578983133824613</v>
      </c>
    </row>
    <row r="20" spans="2:69" x14ac:dyDescent="0.4">
      <c r="B20" s="174">
        <v>3</v>
      </c>
      <c r="C20" s="174">
        <v>2</v>
      </c>
      <c r="D20" s="167" t="s">
        <v>453</v>
      </c>
      <c r="E20" s="164">
        <v>16</v>
      </c>
      <c r="F20" s="456" t="s">
        <v>58</v>
      </c>
      <c r="G20" s="181">
        <v>627169</v>
      </c>
      <c r="H20" s="182">
        <v>946926.07923283579</v>
      </c>
      <c r="I20" s="182">
        <v>64589.29934531347</v>
      </c>
      <c r="J20" s="182">
        <v>188.44411622617756</v>
      </c>
      <c r="K20" s="182">
        <v>447466.3061933078</v>
      </c>
      <c r="L20" s="182">
        <v>1303268.9030911801</v>
      </c>
      <c r="M20" s="182">
        <v>0</v>
      </c>
      <c r="N20" s="182">
        <v>0</v>
      </c>
      <c r="O20" s="182">
        <v>0</v>
      </c>
      <c r="P20" s="182">
        <v>0</v>
      </c>
      <c r="Q20" s="183">
        <v>1815512.9527460276</v>
      </c>
      <c r="R20" s="175"/>
      <c r="S20" s="190">
        <v>16</v>
      </c>
      <c r="T20" s="191">
        <f t="shared" si="24"/>
        <v>3586000</v>
      </c>
      <c r="U20" s="192">
        <f t="shared" si="25"/>
        <v>22614829.276136648</v>
      </c>
      <c r="V20" s="192">
        <f t="shared" si="26"/>
        <v>1367839.5068714775</v>
      </c>
      <c r="W20" s="192">
        <f t="shared" si="27"/>
        <v>11844.819399098302</v>
      </c>
      <c r="X20" s="192">
        <f t="shared" si="28"/>
        <v>12382.685125934999</v>
      </c>
      <c r="Y20" s="192">
        <f t="shared" si="29"/>
        <v>14944.482211000997</v>
      </c>
      <c r="Z20" s="192">
        <f t="shared" si="30"/>
        <v>0</v>
      </c>
      <c r="AA20" s="192">
        <f t="shared" si="31"/>
        <v>0</v>
      </c>
      <c r="AB20" s="192">
        <f t="shared" si="32"/>
        <v>0</v>
      </c>
      <c r="AC20" s="192">
        <f t="shared" si="33"/>
        <v>0</v>
      </c>
      <c r="AD20" s="193">
        <f t="shared" si="34"/>
        <v>1407011.4936075115</v>
      </c>
      <c r="AE20" s="175"/>
      <c r="AF20" s="167">
        <v>16</v>
      </c>
      <c r="AG20" s="188">
        <f t="shared" si="35"/>
        <v>36149357</v>
      </c>
      <c r="AH20" s="188">
        <f t="shared" si="36"/>
        <v>1593549720.4526865</v>
      </c>
      <c r="AI20" s="188">
        <f t="shared" si="37"/>
        <v>147133050.47968808</v>
      </c>
      <c r="AJ20" s="188">
        <f t="shared" si="38"/>
        <v>5995277.9304087413</v>
      </c>
      <c r="AK20" s="188">
        <f t="shared" si="39"/>
        <v>152295.86957732309</v>
      </c>
      <c r="AL20" s="188">
        <f t="shared" si="40"/>
        <v>410803.92048630747</v>
      </c>
      <c r="AM20" s="188">
        <f t="shared" si="41"/>
        <v>858</v>
      </c>
      <c r="AN20" s="188">
        <f t="shared" si="42"/>
        <v>0</v>
      </c>
      <c r="AO20" s="188">
        <f t="shared" si="43"/>
        <v>228000</v>
      </c>
      <c r="AP20" s="188">
        <f t="shared" si="44"/>
        <v>0</v>
      </c>
      <c r="AQ20" s="189">
        <f t="shared" si="45"/>
        <v>153920286.20016047</v>
      </c>
      <c r="AS20" s="208">
        <v>17</v>
      </c>
      <c r="AT20" s="510">
        <f t="shared" si="2"/>
        <v>1</v>
      </c>
      <c r="AU20" s="510">
        <f t="shared" si="3"/>
        <v>2.6304787032384116</v>
      </c>
      <c r="AV20" s="510">
        <f t="shared" si="4"/>
        <v>0.13580319359370915</v>
      </c>
      <c r="AW20" s="510">
        <f t="shared" si="5"/>
        <v>1.295490012766887E-2</v>
      </c>
      <c r="AX20" s="510">
        <f t="shared" si="6"/>
        <v>2.283869255912045E-4</v>
      </c>
      <c r="AY20" s="510">
        <f t="shared" si="7"/>
        <v>6.1223944911610866E-4</v>
      </c>
      <c r="AZ20" s="510">
        <f t="shared" si="8"/>
        <v>0</v>
      </c>
      <c r="BA20" s="510">
        <f t="shared" si="9"/>
        <v>0</v>
      </c>
      <c r="BB20" s="510">
        <f t="shared" si="10"/>
        <v>0</v>
      </c>
      <c r="BC20" s="510">
        <f t="shared" si="11"/>
        <v>0</v>
      </c>
      <c r="BD20" s="566">
        <f t="shared" si="12"/>
        <v>0.14959872009608535</v>
      </c>
      <c r="BF20" s="167">
        <v>17</v>
      </c>
      <c r="BG20" s="569">
        <f t="shared" si="13"/>
        <v>1</v>
      </c>
      <c r="BH20" s="569">
        <f t="shared" si="14"/>
        <v>2.8526724934799446</v>
      </c>
      <c r="BI20" s="569">
        <f t="shared" si="15"/>
        <v>0.16574019070283083</v>
      </c>
      <c r="BJ20" s="569">
        <f t="shared" si="16"/>
        <v>8.4957278561308535E-3</v>
      </c>
      <c r="BK20" s="569">
        <f t="shared" si="17"/>
        <v>2.476785307945641E-4</v>
      </c>
      <c r="BL20" s="569">
        <f t="shared" si="18"/>
        <v>6.6395467629777008E-4</v>
      </c>
      <c r="BM20" s="569">
        <f t="shared" si="19"/>
        <v>0</v>
      </c>
      <c r="BN20" s="569">
        <f t="shared" si="20"/>
        <v>0</v>
      </c>
      <c r="BO20" s="569">
        <f t="shared" si="21"/>
        <v>0</v>
      </c>
      <c r="BP20" s="569">
        <f t="shared" si="22"/>
        <v>0</v>
      </c>
      <c r="BQ20" s="570">
        <f t="shared" si="23"/>
        <v>0.17514755176605398</v>
      </c>
    </row>
    <row r="21" spans="2:69" x14ac:dyDescent="0.4">
      <c r="B21" s="174">
        <v>3</v>
      </c>
      <c r="C21" s="174">
        <v>2</v>
      </c>
      <c r="D21" s="167" t="s">
        <v>454</v>
      </c>
      <c r="E21" s="164">
        <v>17</v>
      </c>
      <c r="F21" s="456" t="s">
        <v>59</v>
      </c>
      <c r="G21" s="181">
        <v>571562</v>
      </c>
      <c r="H21" s="182">
        <v>1721705.1983394995</v>
      </c>
      <c r="I21" s="182">
        <v>117743.90328922975</v>
      </c>
      <c r="J21" s="182">
        <v>55.149419514230317</v>
      </c>
      <c r="K21" s="182">
        <v>32140.787053565025</v>
      </c>
      <c r="L21" s="182">
        <v>580608.82865872956</v>
      </c>
      <c r="M21" s="182">
        <v>0</v>
      </c>
      <c r="N21" s="182">
        <v>0</v>
      </c>
      <c r="O21" s="182">
        <v>0</v>
      </c>
      <c r="P21" s="182">
        <v>0</v>
      </c>
      <c r="Q21" s="183">
        <v>730548.66842103854</v>
      </c>
      <c r="R21" s="175"/>
      <c r="S21" s="190">
        <v>17</v>
      </c>
      <c r="T21" s="191">
        <f t="shared" si="24"/>
        <v>2406885</v>
      </c>
      <c r="U21" s="192">
        <f t="shared" si="25"/>
        <v>6331259.7336439844</v>
      </c>
      <c r="V21" s="192">
        <f t="shared" si="26"/>
        <v>326862.66961279465</v>
      </c>
      <c r="W21" s="192">
        <f t="shared" si="27"/>
        <v>31180.954793784287</v>
      </c>
      <c r="X21" s="192">
        <f t="shared" si="28"/>
        <v>549.70106540158622</v>
      </c>
      <c r="Y21" s="192">
        <f t="shared" si="29"/>
        <v>1473.5899464858251</v>
      </c>
      <c r="Z21" s="192">
        <f t="shared" si="30"/>
        <v>0</v>
      </c>
      <c r="AA21" s="192">
        <f t="shared" si="31"/>
        <v>0</v>
      </c>
      <c r="AB21" s="192">
        <f t="shared" si="32"/>
        <v>0</v>
      </c>
      <c r="AC21" s="192">
        <f t="shared" si="33"/>
        <v>0</v>
      </c>
      <c r="AD21" s="193">
        <f t="shared" si="34"/>
        <v>360066.91541846638</v>
      </c>
      <c r="AE21" s="175"/>
      <c r="AF21" s="167">
        <v>17</v>
      </c>
      <c r="AG21" s="188">
        <f t="shared" si="35"/>
        <v>11736949</v>
      </c>
      <c r="AH21" s="188">
        <f t="shared" si="36"/>
        <v>33481671.569676943</v>
      </c>
      <c r="AI21" s="188">
        <f t="shared" si="37"/>
        <v>1945284.1655293996</v>
      </c>
      <c r="AJ21" s="188">
        <f t="shared" si="38"/>
        <v>99713.924565287161</v>
      </c>
      <c r="AK21" s="188">
        <f t="shared" si="39"/>
        <v>2906.9902843307282</v>
      </c>
      <c r="AL21" s="188">
        <f t="shared" si="40"/>
        <v>7792.8021740184358</v>
      </c>
      <c r="AM21" s="188">
        <f t="shared" si="41"/>
        <v>0</v>
      </c>
      <c r="AN21" s="188">
        <f t="shared" si="42"/>
        <v>0</v>
      </c>
      <c r="AO21" s="188">
        <f t="shared" si="43"/>
        <v>0</v>
      </c>
      <c r="AP21" s="188">
        <f t="shared" si="44"/>
        <v>0</v>
      </c>
      <c r="AQ21" s="189">
        <f t="shared" si="45"/>
        <v>2055697.8825530356</v>
      </c>
      <c r="AS21" s="208">
        <v>18</v>
      </c>
      <c r="AT21" s="510">
        <f t="shared" si="2"/>
        <v>1</v>
      </c>
      <c r="AU21" s="510">
        <f t="shared" si="3"/>
        <v>1.138719056502824</v>
      </c>
      <c r="AV21" s="510">
        <f t="shared" si="4"/>
        <v>7.0181530415596369E-2</v>
      </c>
      <c r="AW21" s="510">
        <f t="shared" si="5"/>
        <v>1.9263069815544841E-2</v>
      </c>
      <c r="AX21" s="510">
        <f t="shared" si="6"/>
        <v>9.8867382619986124E-5</v>
      </c>
      <c r="AY21" s="510">
        <f t="shared" si="7"/>
        <v>2.650349257695992E-4</v>
      </c>
      <c r="AZ21" s="510">
        <f t="shared" si="8"/>
        <v>0</v>
      </c>
      <c r="BA21" s="510">
        <f t="shared" si="9"/>
        <v>0</v>
      </c>
      <c r="BB21" s="510">
        <f t="shared" si="10"/>
        <v>0</v>
      </c>
      <c r="BC21" s="510">
        <f t="shared" si="11"/>
        <v>0</v>
      </c>
      <c r="BD21" s="566">
        <f t="shared" si="12"/>
        <v>8.980850253953078E-2</v>
      </c>
      <c r="BF21" s="167">
        <v>18</v>
      </c>
      <c r="BG21" s="569">
        <f t="shared" si="13"/>
        <v>1</v>
      </c>
      <c r="BH21" s="569">
        <f t="shared" si="14"/>
        <v>0.68970452028464602</v>
      </c>
      <c r="BI21" s="569">
        <f t="shared" si="15"/>
        <v>4.0578777778575749E-2</v>
      </c>
      <c r="BJ21" s="569">
        <f t="shared" si="16"/>
        <v>2.1053046629748947E-3</v>
      </c>
      <c r="BK21" s="569">
        <f t="shared" si="17"/>
        <v>5.9882444499642897E-5</v>
      </c>
      <c r="BL21" s="569">
        <f t="shared" si="18"/>
        <v>1.6052755531991469E-4</v>
      </c>
      <c r="BM21" s="569">
        <f t="shared" si="19"/>
        <v>0.7494106053376054</v>
      </c>
      <c r="BN21" s="569">
        <f t="shared" si="20"/>
        <v>0</v>
      </c>
      <c r="BO21" s="569">
        <f t="shared" si="21"/>
        <v>8.3539648414019119E-3</v>
      </c>
      <c r="BP21" s="569">
        <f t="shared" si="22"/>
        <v>0</v>
      </c>
      <c r="BQ21" s="570">
        <f t="shared" si="23"/>
        <v>0.80066906262037729</v>
      </c>
    </row>
    <row r="22" spans="2:69" x14ac:dyDescent="0.4">
      <c r="B22" s="174">
        <v>3</v>
      </c>
      <c r="C22" s="174">
        <v>2</v>
      </c>
      <c r="D22" s="167" t="s">
        <v>455</v>
      </c>
      <c r="E22" s="164">
        <v>18</v>
      </c>
      <c r="F22" s="456" t="s">
        <v>60</v>
      </c>
      <c r="G22" s="181">
        <v>359376</v>
      </c>
      <c r="H22" s="182">
        <v>3044477.4118360509</v>
      </c>
      <c r="I22" s="182">
        <v>208653.01543319097</v>
      </c>
      <c r="J22" s="182">
        <v>81.394706832862425</v>
      </c>
      <c r="K22" s="182">
        <v>34983.835312150732</v>
      </c>
      <c r="L22" s="182">
        <v>292356.35954708821</v>
      </c>
      <c r="M22" s="182">
        <v>0</v>
      </c>
      <c r="N22" s="182">
        <v>0</v>
      </c>
      <c r="O22" s="182">
        <v>0</v>
      </c>
      <c r="P22" s="182">
        <v>0</v>
      </c>
      <c r="Q22" s="183">
        <v>536074.60499926284</v>
      </c>
      <c r="R22" s="175"/>
      <c r="S22" s="190">
        <v>18</v>
      </c>
      <c r="T22" s="191">
        <f t="shared" si="24"/>
        <v>1843158</v>
      </c>
      <c r="U22" s="192">
        <f t="shared" si="25"/>
        <v>2098839.138745632</v>
      </c>
      <c r="V22" s="192">
        <f t="shared" si="26"/>
        <v>129355.64923774978</v>
      </c>
      <c r="W22" s="192">
        <f t="shared" si="27"/>
        <v>35504.88123508</v>
      </c>
      <c r="X22" s="192">
        <f t="shared" si="28"/>
        <v>182.22820721508839</v>
      </c>
      <c r="Y22" s="192">
        <f t="shared" si="29"/>
        <v>488.50124371164293</v>
      </c>
      <c r="Z22" s="192">
        <f t="shared" si="30"/>
        <v>0</v>
      </c>
      <c r="AA22" s="192">
        <f t="shared" si="31"/>
        <v>0</v>
      </c>
      <c r="AB22" s="192">
        <f t="shared" si="32"/>
        <v>0</v>
      </c>
      <c r="AC22" s="192">
        <f t="shared" si="33"/>
        <v>0</v>
      </c>
      <c r="AD22" s="193">
        <f t="shared" si="34"/>
        <v>165531.25992375647</v>
      </c>
      <c r="AE22" s="175"/>
      <c r="AF22" s="167">
        <v>18</v>
      </c>
      <c r="AG22" s="188">
        <f t="shared" si="35"/>
        <v>34066781</v>
      </c>
      <c r="AH22" s="188">
        <f t="shared" si="36"/>
        <v>23496012.847247094</v>
      </c>
      <c r="AI22" s="188">
        <f t="shared" si="37"/>
        <v>1382388.3358304065</v>
      </c>
      <c r="AJ22" s="188">
        <f t="shared" si="38"/>
        <v>71720.952891844543</v>
      </c>
      <c r="AK22" s="188">
        <f t="shared" si="39"/>
        <v>2040.0021225139892</v>
      </c>
      <c r="AL22" s="188">
        <f t="shared" si="40"/>
        <v>5468.6570715489188</v>
      </c>
      <c r="AM22" s="188">
        <f t="shared" si="41"/>
        <v>25530006.971113633</v>
      </c>
      <c r="AN22" s="188">
        <f t="shared" si="42"/>
        <v>0</v>
      </c>
      <c r="AO22" s="188">
        <f t="shared" si="43"/>
        <v>284592.69073373865</v>
      </c>
      <c r="AP22" s="188">
        <f t="shared" si="44"/>
        <v>0</v>
      </c>
      <c r="AQ22" s="189">
        <f t="shared" si="45"/>
        <v>27276217.609763678</v>
      </c>
      <c r="AS22" s="208">
        <v>19</v>
      </c>
      <c r="AT22" s="510">
        <f t="shared" si="2"/>
        <v>1</v>
      </c>
      <c r="AU22" s="510">
        <f t="shared" si="3"/>
        <v>43.105046084708839</v>
      </c>
      <c r="AV22" s="510">
        <f t="shared" si="4"/>
        <v>2.3071124117491189</v>
      </c>
      <c r="AW22" s="510">
        <f t="shared" si="5"/>
        <v>4.9579839224599747E-3</v>
      </c>
      <c r="AX22" s="510">
        <f t="shared" si="6"/>
        <v>1.7222677933503884E-2</v>
      </c>
      <c r="AY22" s="510">
        <f t="shared" si="7"/>
        <v>2.0329727109232604E-2</v>
      </c>
      <c r="AZ22" s="510">
        <f t="shared" si="8"/>
        <v>0</v>
      </c>
      <c r="BA22" s="510">
        <f t="shared" si="9"/>
        <v>0</v>
      </c>
      <c r="BB22" s="510">
        <f t="shared" si="10"/>
        <v>0</v>
      </c>
      <c r="BC22" s="510">
        <f t="shared" si="11"/>
        <v>0</v>
      </c>
      <c r="BD22" s="566">
        <f t="shared" si="12"/>
        <v>2.3496228007143154</v>
      </c>
      <c r="BF22" s="167">
        <v>19</v>
      </c>
      <c r="BG22" s="569">
        <f t="shared" si="13"/>
        <v>1</v>
      </c>
      <c r="BH22" s="569">
        <f t="shared" si="14"/>
        <v>0.88427475072366357</v>
      </c>
      <c r="BI22" s="569">
        <f t="shared" si="15"/>
        <v>5.0404726574672501E-2</v>
      </c>
      <c r="BJ22" s="569">
        <f t="shared" si="16"/>
        <v>1.2580975657146098E-3</v>
      </c>
      <c r="BK22" s="569">
        <f t="shared" si="17"/>
        <v>7.6775680201126485E-5</v>
      </c>
      <c r="BL22" s="569">
        <f t="shared" si="18"/>
        <v>9.5144737111944374E-3</v>
      </c>
      <c r="BM22" s="569">
        <f t="shared" si="19"/>
        <v>4.5102869413355803E-3</v>
      </c>
      <c r="BN22" s="569">
        <f t="shared" si="20"/>
        <v>9.2765369954537866E-2</v>
      </c>
      <c r="BO22" s="569">
        <f t="shared" si="21"/>
        <v>2.1844700342711423E-2</v>
      </c>
      <c r="BP22" s="569">
        <f t="shared" si="22"/>
        <v>1.6289457842653437E-2</v>
      </c>
      <c r="BQ22" s="570">
        <f t="shared" si="23"/>
        <v>0.196663888613021</v>
      </c>
    </row>
    <row r="23" spans="2:69" x14ac:dyDescent="0.4">
      <c r="B23" s="174">
        <v>3</v>
      </c>
      <c r="C23" s="174">
        <v>2</v>
      </c>
      <c r="D23" s="167" t="s">
        <v>456</v>
      </c>
      <c r="E23" s="164">
        <v>19</v>
      </c>
      <c r="F23" s="456" t="s">
        <v>61</v>
      </c>
      <c r="G23" s="181">
        <v>75639</v>
      </c>
      <c r="H23" s="182">
        <v>412602.26286825398</v>
      </c>
      <c r="I23" s="182">
        <v>28311.31518810564</v>
      </c>
      <c r="J23" s="182">
        <v>12.70705996726257</v>
      </c>
      <c r="K23" s="182">
        <v>43224.582470404137</v>
      </c>
      <c r="L23" s="182">
        <v>38701.653011867689</v>
      </c>
      <c r="M23" s="182">
        <v>0</v>
      </c>
      <c r="N23" s="182">
        <v>0</v>
      </c>
      <c r="O23" s="182">
        <v>0</v>
      </c>
      <c r="P23" s="182">
        <v>0</v>
      </c>
      <c r="Q23" s="183">
        <v>110250.25773034473</v>
      </c>
      <c r="R23" s="175"/>
      <c r="S23" s="190">
        <v>19</v>
      </c>
      <c r="T23" s="191">
        <f t="shared" si="24"/>
        <v>4247250</v>
      </c>
      <c r="U23" s="192">
        <f t="shared" si="25"/>
        <v>183077906.98327962</v>
      </c>
      <c r="V23" s="192">
        <f t="shared" si="26"/>
        <v>9798883.1908014454</v>
      </c>
      <c r="W23" s="192">
        <f t="shared" si="27"/>
        <v>21057.797214668128</v>
      </c>
      <c r="X23" s="192">
        <f t="shared" si="28"/>
        <v>73149.018853074376</v>
      </c>
      <c r="Y23" s="192">
        <f t="shared" si="29"/>
        <v>86345.433464688176</v>
      </c>
      <c r="Z23" s="192">
        <f t="shared" si="30"/>
        <v>0</v>
      </c>
      <c r="AA23" s="192">
        <f t="shared" si="31"/>
        <v>0</v>
      </c>
      <c r="AB23" s="192">
        <f t="shared" si="32"/>
        <v>0</v>
      </c>
      <c r="AC23" s="192">
        <f t="shared" si="33"/>
        <v>0</v>
      </c>
      <c r="AD23" s="193">
        <f t="shared" si="34"/>
        <v>9979435.4403338768</v>
      </c>
      <c r="AE23" s="175"/>
      <c r="AF23" s="167">
        <v>19</v>
      </c>
      <c r="AG23" s="188">
        <f t="shared" si="35"/>
        <v>35055254</v>
      </c>
      <c r="AH23" s="188">
        <f t="shared" si="36"/>
        <v>30998475.992404711</v>
      </c>
      <c r="AI23" s="188">
        <f t="shared" si="37"/>
        <v>1766950.4928756945</v>
      </c>
      <c r="AJ23" s="188">
        <f t="shared" si="38"/>
        <v>44102.929722907342</v>
      </c>
      <c r="AK23" s="188">
        <f t="shared" si="39"/>
        <v>2691.39097047326</v>
      </c>
      <c r="AL23" s="188">
        <f t="shared" si="40"/>
        <v>333532.29262224364</v>
      </c>
      <c r="AM23" s="188">
        <f t="shared" si="41"/>
        <v>158109.25434140186</v>
      </c>
      <c r="AN23" s="188">
        <f t="shared" si="42"/>
        <v>3251913.6061602933</v>
      </c>
      <c r="AO23" s="188">
        <f t="shared" si="43"/>
        <v>765771.51906763599</v>
      </c>
      <c r="AP23" s="188">
        <f t="shared" si="44"/>
        <v>571031.0821965083</v>
      </c>
      <c r="AQ23" s="189">
        <f t="shared" si="45"/>
        <v>6894102.5679571591</v>
      </c>
      <c r="AS23" s="208">
        <v>20</v>
      </c>
      <c r="AT23" s="510">
        <f t="shared" si="2"/>
        <v>1</v>
      </c>
      <c r="AU23" s="510">
        <f t="shared" si="3"/>
        <v>19.88121064733151</v>
      </c>
      <c r="AV23" s="510">
        <f t="shared" si="4"/>
        <v>0.31383255499201818</v>
      </c>
      <c r="AW23" s="510">
        <f t="shared" si="5"/>
        <v>8.674194228093339E-3</v>
      </c>
      <c r="AX23" s="510">
        <f t="shared" si="6"/>
        <v>4.777575586884234E-3</v>
      </c>
      <c r="AY23" s="510">
        <f t="shared" si="7"/>
        <v>9.3735740471873174E-3</v>
      </c>
      <c r="AZ23" s="510">
        <f t="shared" si="8"/>
        <v>0</v>
      </c>
      <c r="BA23" s="510">
        <f t="shared" si="9"/>
        <v>0</v>
      </c>
      <c r="BB23" s="510">
        <f t="shared" si="10"/>
        <v>0</v>
      </c>
      <c r="BC23" s="510">
        <f t="shared" si="11"/>
        <v>0</v>
      </c>
      <c r="BD23" s="566">
        <f t="shared" si="12"/>
        <v>0.33665789885418307</v>
      </c>
      <c r="BF23" s="167">
        <v>20</v>
      </c>
      <c r="BG23" s="569">
        <f t="shared" si="13"/>
        <v>1</v>
      </c>
      <c r="BH23" s="569">
        <f t="shared" si="14"/>
        <v>1.2285869707695367</v>
      </c>
      <c r="BI23" s="569">
        <f t="shared" si="15"/>
        <v>7.1925526681435425E-2</v>
      </c>
      <c r="BJ23" s="569">
        <f t="shared" si="16"/>
        <v>4.4210838386552036E-3</v>
      </c>
      <c r="BK23" s="569">
        <f t="shared" si="17"/>
        <v>1.0667001437039732E-4</v>
      </c>
      <c r="BL23" s="569">
        <f t="shared" si="18"/>
        <v>2.859515301337133E-4</v>
      </c>
      <c r="BM23" s="569">
        <f t="shared" si="19"/>
        <v>2.0213298292667543E-4</v>
      </c>
      <c r="BN23" s="569">
        <f t="shared" si="20"/>
        <v>8.7339320728302796E-4</v>
      </c>
      <c r="BO23" s="569">
        <f t="shared" si="21"/>
        <v>1.2576565974329007E-3</v>
      </c>
      <c r="BP23" s="569">
        <f t="shared" si="22"/>
        <v>0</v>
      </c>
      <c r="BQ23" s="570">
        <f t="shared" si="23"/>
        <v>7.9072414852237344E-2</v>
      </c>
    </row>
    <row r="24" spans="2:69" x14ac:dyDescent="0.4">
      <c r="B24" s="174">
        <v>4</v>
      </c>
      <c r="C24" s="174">
        <v>3</v>
      </c>
      <c r="D24" s="167" t="s">
        <v>457</v>
      </c>
      <c r="E24" s="164">
        <v>20</v>
      </c>
      <c r="F24" s="456" t="s">
        <v>62</v>
      </c>
      <c r="G24" s="181">
        <v>456903</v>
      </c>
      <c r="H24" s="182">
        <v>36517.957626527801</v>
      </c>
      <c r="I24" s="182">
        <v>2149.0787634955286</v>
      </c>
      <c r="J24" s="182">
        <v>0</v>
      </c>
      <c r="K24" s="182">
        <v>0.87558365799474913</v>
      </c>
      <c r="L24" s="182">
        <v>8.8200964692862822</v>
      </c>
      <c r="M24" s="182">
        <v>0</v>
      </c>
      <c r="N24" s="182">
        <v>0</v>
      </c>
      <c r="O24" s="182">
        <v>0</v>
      </c>
      <c r="P24" s="182">
        <v>0</v>
      </c>
      <c r="Q24" s="183">
        <v>2158.7744436228099</v>
      </c>
      <c r="R24" s="175"/>
      <c r="S24" s="190">
        <v>20</v>
      </c>
      <c r="T24" s="191">
        <f t="shared" si="24"/>
        <v>3456336</v>
      </c>
      <c r="U24" s="192">
        <f t="shared" si="25"/>
        <v>68716144.083955199</v>
      </c>
      <c r="V24" s="192">
        <f t="shared" si="26"/>
        <v>1084710.7577908922</v>
      </c>
      <c r="W24" s="192">
        <f t="shared" si="27"/>
        <v>29980.929781551222</v>
      </c>
      <c r="X24" s="192">
        <f t="shared" si="28"/>
        <v>16512.906493669107</v>
      </c>
      <c r="Y24" s="192">
        <f t="shared" si="29"/>
        <v>32398.221427959223</v>
      </c>
      <c r="Z24" s="192">
        <f t="shared" si="30"/>
        <v>0</v>
      </c>
      <c r="AA24" s="192">
        <f t="shared" si="31"/>
        <v>0</v>
      </c>
      <c r="AB24" s="192">
        <f t="shared" si="32"/>
        <v>0</v>
      </c>
      <c r="AC24" s="192">
        <f t="shared" si="33"/>
        <v>0</v>
      </c>
      <c r="AD24" s="193">
        <f t="shared" si="34"/>
        <v>1163602.8154940717</v>
      </c>
      <c r="AE24" s="175"/>
      <c r="AF24" s="167">
        <v>20</v>
      </c>
      <c r="AG24" s="188">
        <f t="shared" si="35"/>
        <v>55377713</v>
      </c>
      <c r="AH24" s="188">
        <f t="shared" si="36"/>
        <v>68036336.662814796</v>
      </c>
      <c r="AI24" s="188">
        <f t="shared" si="37"/>
        <v>3983071.1739383731</v>
      </c>
      <c r="AJ24" s="188">
        <f t="shared" si="38"/>
        <v>244829.51196598617</v>
      </c>
      <c r="AK24" s="188">
        <f t="shared" si="39"/>
        <v>5907.1414415097388</v>
      </c>
      <c r="AL24" s="188">
        <f t="shared" si="40"/>
        <v>15835.341767655627</v>
      </c>
      <c r="AM24" s="188">
        <f t="shared" si="41"/>
        <v>11193.662316347332</v>
      </c>
      <c r="AN24" s="188">
        <f t="shared" si="42"/>
        <v>48366.518369069032</v>
      </c>
      <c r="AO24" s="188">
        <f t="shared" si="43"/>
        <v>69646.146105195716</v>
      </c>
      <c r="AP24" s="188">
        <f t="shared" si="44"/>
        <v>0</v>
      </c>
      <c r="AQ24" s="189">
        <f t="shared" si="45"/>
        <v>4378849.4959041374</v>
      </c>
      <c r="AS24" s="208">
        <v>21</v>
      </c>
      <c r="AT24" s="510">
        <f t="shared" si="2"/>
        <v>1</v>
      </c>
      <c r="AU24" s="510">
        <f t="shared" si="3"/>
        <v>2.2025038700936133</v>
      </c>
      <c r="AV24" s="510">
        <f t="shared" si="4"/>
        <v>0.12093101036211976</v>
      </c>
      <c r="AW24" s="510">
        <f t="shared" si="5"/>
        <v>0.10525312985200487</v>
      </c>
      <c r="AX24" s="510">
        <f t="shared" si="6"/>
        <v>1.0789267043117508E-4</v>
      </c>
      <c r="AY24" s="510">
        <f t="shared" si="7"/>
        <v>1.038029152120018E-3</v>
      </c>
      <c r="AZ24" s="510">
        <f t="shared" si="8"/>
        <v>0</v>
      </c>
      <c r="BA24" s="510">
        <f t="shared" si="9"/>
        <v>0</v>
      </c>
      <c r="BB24" s="510">
        <f t="shared" si="10"/>
        <v>0</v>
      </c>
      <c r="BC24" s="510">
        <f t="shared" si="11"/>
        <v>0</v>
      </c>
      <c r="BD24" s="566">
        <f t="shared" si="12"/>
        <v>0.22733006203667583</v>
      </c>
      <c r="BF24" s="167">
        <v>21</v>
      </c>
      <c r="BG24" s="569">
        <f t="shared" si="13"/>
        <v>1</v>
      </c>
      <c r="BH24" s="569">
        <f t="shared" si="14"/>
        <v>0.65588685110599809</v>
      </c>
      <c r="BI24" s="569">
        <f t="shared" si="15"/>
        <v>4.4003602180242379E-2</v>
      </c>
      <c r="BJ24" s="569">
        <f t="shared" si="16"/>
        <v>7.0839431904278051E-3</v>
      </c>
      <c r="BK24" s="569">
        <f t="shared" si="17"/>
        <v>5.6946281783380165E-5</v>
      </c>
      <c r="BL24" s="569">
        <f t="shared" si="18"/>
        <v>1.5265655027325286E-4</v>
      </c>
      <c r="BM24" s="569">
        <f t="shared" si="19"/>
        <v>0</v>
      </c>
      <c r="BN24" s="569">
        <f t="shared" si="20"/>
        <v>0</v>
      </c>
      <c r="BO24" s="569">
        <f t="shared" si="21"/>
        <v>0</v>
      </c>
      <c r="BP24" s="569">
        <f t="shared" si="22"/>
        <v>0</v>
      </c>
      <c r="BQ24" s="570">
        <f t="shared" si="23"/>
        <v>5.1297148202726822E-2</v>
      </c>
    </row>
    <row r="25" spans="2:69" x14ac:dyDescent="0.4">
      <c r="B25" s="174">
        <v>4</v>
      </c>
      <c r="C25" s="174">
        <v>3</v>
      </c>
      <c r="D25" s="167" t="s">
        <v>458</v>
      </c>
      <c r="E25" s="164">
        <v>21</v>
      </c>
      <c r="F25" s="456" t="s">
        <v>63</v>
      </c>
      <c r="G25" s="181">
        <v>460458</v>
      </c>
      <c r="H25" s="182">
        <v>8353882.3363096202</v>
      </c>
      <c r="I25" s="182">
        <v>573587.66826862458</v>
      </c>
      <c r="J25" s="182">
        <v>69.440726048004294</v>
      </c>
      <c r="K25" s="182">
        <v>200.29934119782752</v>
      </c>
      <c r="L25" s="182">
        <v>2017.6935647078071</v>
      </c>
      <c r="M25" s="182">
        <v>0</v>
      </c>
      <c r="N25" s="182">
        <v>0</v>
      </c>
      <c r="O25" s="182">
        <v>0</v>
      </c>
      <c r="P25" s="182">
        <v>0</v>
      </c>
      <c r="Q25" s="183">
        <v>575875.10190057813</v>
      </c>
      <c r="R25" s="175"/>
      <c r="S25" s="190">
        <v>21</v>
      </c>
      <c r="T25" s="191">
        <f t="shared" si="24"/>
        <v>4972443</v>
      </c>
      <c r="U25" s="192">
        <f t="shared" si="25"/>
        <v>10951824.951319898</v>
      </c>
      <c r="V25" s="192">
        <f t="shared" si="26"/>
        <v>601322.55595804984</v>
      </c>
      <c r="W25" s="192">
        <f t="shared" si="27"/>
        <v>523365.18876069266</v>
      </c>
      <c r="X25" s="192">
        <f t="shared" si="28"/>
        <v>536.49015383680353</v>
      </c>
      <c r="Y25" s="192">
        <f t="shared" si="29"/>
        <v>5161.5407912551182</v>
      </c>
      <c r="Z25" s="192">
        <f t="shared" si="30"/>
        <v>0</v>
      </c>
      <c r="AA25" s="192">
        <f t="shared" si="31"/>
        <v>0</v>
      </c>
      <c r="AB25" s="192">
        <f t="shared" si="32"/>
        <v>0</v>
      </c>
      <c r="AC25" s="192">
        <f t="shared" si="33"/>
        <v>0</v>
      </c>
      <c r="AD25" s="193">
        <f t="shared" si="34"/>
        <v>1130385.7756638345</v>
      </c>
      <c r="AE25" s="175"/>
      <c r="AF25" s="167">
        <v>21</v>
      </c>
      <c r="AG25" s="188">
        <f t="shared" si="35"/>
        <v>40460003</v>
      </c>
      <c r="AH25" s="188">
        <f t="shared" si="36"/>
        <v>26537183.963409238</v>
      </c>
      <c r="AI25" s="188">
        <f t="shared" si="37"/>
        <v>1780385.8762234133</v>
      </c>
      <c r="AJ25" s="188">
        <f t="shared" si="38"/>
        <v>286616.36273653858</v>
      </c>
      <c r="AK25" s="188">
        <f t="shared" si="39"/>
        <v>2304.0467317944067</v>
      </c>
      <c r="AL25" s="188">
        <f t="shared" si="40"/>
        <v>6176.4844820254611</v>
      </c>
      <c r="AM25" s="188">
        <f t="shared" si="41"/>
        <v>0</v>
      </c>
      <c r="AN25" s="188">
        <f t="shared" si="42"/>
        <v>0</v>
      </c>
      <c r="AO25" s="188">
        <f t="shared" si="43"/>
        <v>0</v>
      </c>
      <c r="AP25" s="188">
        <f t="shared" si="44"/>
        <v>0</v>
      </c>
      <c r="AQ25" s="189">
        <f t="shared" si="45"/>
        <v>2075482.7701737718</v>
      </c>
      <c r="AS25" s="208">
        <v>22</v>
      </c>
      <c r="AT25" s="510">
        <f t="shared" si="2"/>
        <v>1</v>
      </c>
      <c r="AU25" s="510">
        <f t="shared" si="3"/>
        <v>24.254357161645917</v>
      </c>
      <c r="AV25" s="510">
        <f t="shared" si="4"/>
        <v>1.5467996612651478</v>
      </c>
      <c r="AW25" s="510">
        <f t="shared" si="5"/>
        <v>0.259707478978077</v>
      </c>
      <c r="AX25" s="510">
        <f t="shared" si="6"/>
        <v>1.9261222058794788E-3</v>
      </c>
      <c r="AY25" s="510">
        <f t="shared" si="7"/>
        <v>4.9492383087961576E-2</v>
      </c>
      <c r="AZ25" s="510">
        <f t="shared" si="8"/>
        <v>1.4788071229586031E-2</v>
      </c>
      <c r="BA25" s="510">
        <f t="shared" si="9"/>
        <v>0</v>
      </c>
      <c r="BB25" s="510">
        <f t="shared" si="10"/>
        <v>0</v>
      </c>
      <c r="BC25" s="510">
        <f t="shared" si="11"/>
        <v>0</v>
      </c>
      <c r="BD25" s="566">
        <f t="shared" si="12"/>
        <v>1.8727137167666523</v>
      </c>
      <c r="BF25" s="167">
        <v>22</v>
      </c>
      <c r="BG25" s="569">
        <f t="shared" si="13"/>
        <v>1</v>
      </c>
      <c r="BH25" s="569">
        <f t="shared" si="14"/>
        <v>2.3772630430487847</v>
      </c>
      <c r="BI25" s="569">
        <f t="shared" si="15"/>
        <v>0.16284833686889194</v>
      </c>
      <c r="BJ25" s="569">
        <f t="shared" si="16"/>
        <v>5.0136880469743902E-3</v>
      </c>
      <c r="BK25" s="569">
        <f t="shared" si="17"/>
        <v>2.0640189827619168E-4</v>
      </c>
      <c r="BL25" s="569">
        <f t="shared" si="18"/>
        <v>5.5330393440876239E-4</v>
      </c>
      <c r="BM25" s="569">
        <f t="shared" si="19"/>
        <v>0</v>
      </c>
      <c r="BN25" s="569">
        <f t="shared" si="20"/>
        <v>0</v>
      </c>
      <c r="BO25" s="569">
        <f t="shared" si="21"/>
        <v>0</v>
      </c>
      <c r="BP25" s="569">
        <f t="shared" si="22"/>
        <v>0</v>
      </c>
      <c r="BQ25" s="570">
        <f t="shared" si="23"/>
        <v>0.1686217307485513</v>
      </c>
    </row>
    <row r="26" spans="2:69" x14ac:dyDescent="0.4">
      <c r="B26" s="174">
        <v>5</v>
      </c>
      <c r="C26" s="174">
        <v>4</v>
      </c>
      <c r="D26" s="167" t="s">
        <v>459</v>
      </c>
      <c r="E26" s="164">
        <v>22</v>
      </c>
      <c r="F26" s="456" t="s">
        <v>64</v>
      </c>
      <c r="G26" s="181">
        <v>325587</v>
      </c>
      <c r="H26" s="182">
        <v>356245.31781987246</v>
      </c>
      <c r="I26" s="182">
        <v>24469.679528687258</v>
      </c>
      <c r="J26" s="182">
        <v>7.7542052943937883</v>
      </c>
      <c r="K26" s="182">
        <v>24.850345053445228</v>
      </c>
      <c r="L26" s="182">
        <v>132.94530527354189</v>
      </c>
      <c r="M26" s="182">
        <v>0</v>
      </c>
      <c r="N26" s="182">
        <v>0</v>
      </c>
      <c r="O26" s="182">
        <v>0</v>
      </c>
      <c r="P26" s="182">
        <v>0</v>
      </c>
      <c r="Q26" s="183">
        <v>24635.229384308637</v>
      </c>
      <c r="R26" s="175"/>
      <c r="S26" s="190">
        <v>22</v>
      </c>
      <c r="T26" s="191">
        <f t="shared" si="24"/>
        <v>28006932</v>
      </c>
      <c r="U26" s="192">
        <f t="shared" si="25"/>
        <v>679290131.72993016</v>
      </c>
      <c r="V26" s="192">
        <f t="shared" si="26"/>
        <v>43321112.930676028</v>
      </c>
      <c r="W26" s="192">
        <f t="shared" si="27"/>
        <v>7273609.7036304316</v>
      </c>
      <c r="X26" s="192">
        <f t="shared" si="28"/>
        <v>53944.773643756562</v>
      </c>
      <c r="Y26" s="192">
        <f t="shared" si="29"/>
        <v>1386129.8076624898</v>
      </c>
      <c r="Z26" s="192">
        <f t="shared" si="30"/>
        <v>414168.50533817237</v>
      </c>
      <c r="AA26" s="192">
        <f t="shared" si="31"/>
        <v>0</v>
      </c>
      <c r="AB26" s="192">
        <f t="shared" si="32"/>
        <v>0</v>
      </c>
      <c r="AC26" s="192">
        <f t="shared" si="33"/>
        <v>0</v>
      </c>
      <c r="AD26" s="193">
        <f t="shared" si="34"/>
        <v>52448965.720950894</v>
      </c>
      <c r="AE26" s="175"/>
      <c r="AF26" s="167">
        <v>22</v>
      </c>
      <c r="AG26" s="188">
        <f t="shared" si="35"/>
        <v>20376566</v>
      </c>
      <c r="AH26" s="188">
        <f t="shared" si="36"/>
        <v>48440457.296044402</v>
      </c>
      <c r="AI26" s="188">
        <f t="shared" si="37"/>
        <v>3318289.88419921</v>
      </c>
      <c r="AJ26" s="188">
        <f t="shared" si="38"/>
        <v>102161.74539258477</v>
      </c>
      <c r="AK26" s="188">
        <f t="shared" si="39"/>
        <v>4205.7619027501059</v>
      </c>
      <c r="AL26" s="188">
        <f t="shared" si="40"/>
        <v>11274.434137539818</v>
      </c>
      <c r="AM26" s="188">
        <f t="shared" si="41"/>
        <v>0</v>
      </c>
      <c r="AN26" s="188">
        <f t="shared" si="42"/>
        <v>0</v>
      </c>
      <c r="AO26" s="188">
        <f t="shared" si="43"/>
        <v>0</v>
      </c>
      <c r="AP26" s="188">
        <f t="shared" si="44"/>
        <v>0</v>
      </c>
      <c r="AQ26" s="189">
        <f t="shared" si="45"/>
        <v>3435931.8256320851</v>
      </c>
      <c r="AS26" s="208">
        <v>23</v>
      </c>
      <c r="AT26" s="510">
        <f t="shared" si="2"/>
        <v>1</v>
      </c>
      <c r="AU26" s="510">
        <f t="shared" si="3"/>
        <v>37.680892296679609</v>
      </c>
      <c r="AV26" s="510">
        <f t="shared" si="4"/>
        <v>3.1126226876551812</v>
      </c>
      <c r="AW26" s="510">
        <f t="shared" si="5"/>
        <v>3.1074121379060439E-2</v>
      </c>
      <c r="AX26" s="510">
        <f t="shared" si="6"/>
        <v>6.6555687948716188E-3</v>
      </c>
      <c r="AY26" s="510">
        <f t="shared" si="7"/>
        <v>2.1991078801180841E-2</v>
      </c>
      <c r="AZ26" s="510">
        <f t="shared" si="8"/>
        <v>0</v>
      </c>
      <c r="BA26" s="510">
        <f t="shared" si="9"/>
        <v>0</v>
      </c>
      <c r="BB26" s="510">
        <f t="shared" si="10"/>
        <v>0</v>
      </c>
      <c r="BC26" s="510">
        <f t="shared" si="11"/>
        <v>0</v>
      </c>
      <c r="BD26" s="566">
        <f t="shared" si="12"/>
        <v>3.1723434566302937</v>
      </c>
      <c r="BF26" s="167">
        <v>23</v>
      </c>
      <c r="BG26" s="569">
        <f t="shared" si="13"/>
        <v>1</v>
      </c>
      <c r="BH26" s="569">
        <f t="shared" si="14"/>
        <v>321.29392132638253</v>
      </c>
      <c r="BI26" s="569">
        <f t="shared" si="15"/>
        <v>20.883168030266972</v>
      </c>
      <c r="BJ26" s="569">
        <f t="shared" si="16"/>
        <v>8.5947831212917786E-3</v>
      </c>
      <c r="BK26" s="569">
        <f t="shared" si="17"/>
        <v>1.1401440811448046E-2</v>
      </c>
      <c r="BL26" s="569">
        <f t="shared" si="18"/>
        <v>0.10648552080255061</v>
      </c>
      <c r="BM26" s="569">
        <f t="shared" si="19"/>
        <v>0</v>
      </c>
      <c r="BN26" s="569">
        <f t="shared" si="20"/>
        <v>0</v>
      </c>
      <c r="BO26" s="569">
        <f t="shared" si="21"/>
        <v>1.8132281892610472E-2</v>
      </c>
      <c r="BP26" s="569">
        <f t="shared" si="22"/>
        <v>0</v>
      </c>
      <c r="BQ26" s="570">
        <f t="shared" si="23"/>
        <v>21.027782056894868</v>
      </c>
    </row>
    <row r="27" spans="2:69" x14ac:dyDescent="0.4">
      <c r="B27" s="174">
        <v>5</v>
      </c>
      <c r="C27" s="174">
        <v>4</v>
      </c>
      <c r="D27" s="167" t="s">
        <v>460</v>
      </c>
      <c r="E27" s="164">
        <v>23</v>
      </c>
      <c r="F27" s="456" t="s">
        <v>65</v>
      </c>
      <c r="G27" s="181">
        <v>250110</v>
      </c>
      <c r="H27" s="182">
        <v>5315091.0979370512</v>
      </c>
      <c r="I27" s="182">
        <v>366034.80021640024</v>
      </c>
      <c r="J27" s="182">
        <v>17.317134097066326</v>
      </c>
      <c r="K27" s="182">
        <v>370.76093682448067</v>
      </c>
      <c r="L27" s="182">
        <v>1983.5107248461047</v>
      </c>
      <c r="M27" s="182">
        <v>0</v>
      </c>
      <c r="N27" s="182">
        <v>0</v>
      </c>
      <c r="O27" s="182">
        <v>0</v>
      </c>
      <c r="P27" s="182">
        <v>0</v>
      </c>
      <c r="Q27" s="183">
        <v>368406.38901216787</v>
      </c>
      <c r="R27" s="175"/>
      <c r="S27" s="190">
        <v>23</v>
      </c>
      <c r="T27" s="191">
        <f t="shared" si="24"/>
        <v>16834612</v>
      </c>
      <c r="U27" s="192">
        <f t="shared" si="25"/>
        <v>634343201.62839007</v>
      </c>
      <c r="V27" s="192">
        <f t="shared" si="26"/>
        <v>52399795.249072164</v>
      </c>
      <c r="W27" s="192">
        <f t="shared" si="27"/>
        <v>523120.77665738744</v>
      </c>
      <c r="X27" s="192">
        <f t="shared" si="28"/>
        <v>112043.91830097129</v>
      </c>
      <c r="Y27" s="192">
        <f t="shared" si="29"/>
        <v>370211.2790793046</v>
      </c>
      <c r="Z27" s="192">
        <f t="shared" si="30"/>
        <v>0</v>
      </c>
      <c r="AA27" s="192">
        <f t="shared" si="31"/>
        <v>0</v>
      </c>
      <c r="AB27" s="192">
        <f t="shared" si="32"/>
        <v>0</v>
      </c>
      <c r="AC27" s="192">
        <f t="shared" si="33"/>
        <v>0</v>
      </c>
      <c r="AD27" s="193">
        <f t="shared" si="34"/>
        <v>53405171.223109819</v>
      </c>
      <c r="AE27" s="175"/>
      <c r="AF27" s="167">
        <v>23</v>
      </c>
      <c r="AG27" s="188">
        <f t="shared" si="35"/>
        <v>24633709</v>
      </c>
      <c r="AH27" s="188">
        <f t="shared" si="36"/>
        <v>7914660961.4230013</v>
      </c>
      <c r="AI27" s="188">
        <f t="shared" si="37"/>
        <v>514429884.25569975</v>
      </c>
      <c r="AJ27" s="188">
        <f t="shared" si="38"/>
        <v>211721.38632801338</v>
      </c>
      <c r="AK27" s="188">
        <f t="shared" si="39"/>
        <v>280859.77512993506</v>
      </c>
      <c r="AL27" s="188">
        <f t="shared" si="40"/>
        <v>2623133.3321634782</v>
      </c>
      <c r="AM27" s="188">
        <f t="shared" si="41"/>
        <v>0</v>
      </c>
      <c r="AN27" s="188">
        <f t="shared" si="42"/>
        <v>0</v>
      </c>
      <c r="AO27" s="188">
        <f t="shared" si="43"/>
        <v>446665.35564853565</v>
      </c>
      <c r="AP27" s="188">
        <f t="shared" si="44"/>
        <v>0</v>
      </c>
      <c r="AQ27" s="189">
        <f t="shared" si="45"/>
        <v>517992264.10496962</v>
      </c>
      <c r="AS27" s="208">
        <v>24</v>
      </c>
      <c r="AT27" s="510">
        <f t="shared" si="2"/>
        <v>1</v>
      </c>
      <c r="AU27" s="510">
        <f t="shared" si="3"/>
        <v>2.157750082833509</v>
      </c>
      <c r="AV27" s="510">
        <f t="shared" si="4"/>
        <v>0.129282167864193</v>
      </c>
      <c r="AW27" s="510">
        <f t="shared" si="5"/>
        <v>7.4114821571391503E-3</v>
      </c>
      <c r="AX27" s="510">
        <f t="shared" si="6"/>
        <v>3.5030786840850017E-4</v>
      </c>
      <c r="AY27" s="510">
        <f t="shared" si="7"/>
        <v>5.8657601149125457E-4</v>
      </c>
      <c r="AZ27" s="510">
        <f t="shared" si="8"/>
        <v>0.22941303154633294</v>
      </c>
      <c r="BA27" s="510">
        <f t="shared" si="9"/>
        <v>0</v>
      </c>
      <c r="BB27" s="510">
        <f t="shared" si="10"/>
        <v>0</v>
      </c>
      <c r="BC27" s="510">
        <f t="shared" si="11"/>
        <v>0</v>
      </c>
      <c r="BD27" s="566">
        <f t="shared" si="12"/>
        <v>0.36704356544756483</v>
      </c>
      <c r="BF27" s="167">
        <v>24</v>
      </c>
      <c r="BG27" s="569">
        <f t="shared" si="13"/>
        <v>1</v>
      </c>
      <c r="BH27" s="569">
        <f t="shared" si="14"/>
        <v>2.5325993585789233</v>
      </c>
      <c r="BI27" s="569">
        <f t="shared" si="15"/>
        <v>8.5374432830102251E-2</v>
      </c>
      <c r="BJ27" s="569">
        <f t="shared" si="16"/>
        <v>0.1370461480444754</v>
      </c>
      <c r="BK27" s="569">
        <f t="shared" si="17"/>
        <v>0.34424981151857903</v>
      </c>
      <c r="BL27" s="569">
        <f t="shared" si="18"/>
        <v>0.34273753990497341</v>
      </c>
      <c r="BM27" s="569">
        <f t="shared" si="19"/>
        <v>0</v>
      </c>
      <c r="BN27" s="569">
        <f t="shared" si="20"/>
        <v>0</v>
      </c>
      <c r="BO27" s="569">
        <f t="shared" si="21"/>
        <v>0</v>
      </c>
      <c r="BP27" s="569">
        <f t="shared" si="22"/>
        <v>0</v>
      </c>
      <c r="BQ27" s="570">
        <f t="shared" si="23"/>
        <v>0.90940793229813</v>
      </c>
    </row>
    <row r="28" spans="2:69" x14ac:dyDescent="0.4">
      <c r="B28" s="174">
        <v>5</v>
      </c>
      <c r="C28" s="174">
        <v>4</v>
      </c>
      <c r="D28" s="167" t="s">
        <v>461</v>
      </c>
      <c r="E28" s="164">
        <v>24</v>
      </c>
      <c r="F28" s="456" t="s">
        <v>66</v>
      </c>
      <c r="G28" s="181">
        <v>224457</v>
      </c>
      <c r="H28" s="182">
        <v>4820241.7711434895</v>
      </c>
      <c r="I28" s="182">
        <v>329202.06868930632</v>
      </c>
      <c r="J28" s="182">
        <v>2180.529162526057</v>
      </c>
      <c r="K28" s="182">
        <v>20088.242092912256</v>
      </c>
      <c r="L28" s="182">
        <v>1798.8405228134686</v>
      </c>
      <c r="M28" s="182">
        <v>0</v>
      </c>
      <c r="N28" s="182">
        <v>0</v>
      </c>
      <c r="O28" s="182">
        <v>0</v>
      </c>
      <c r="P28" s="182">
        <v>0</v>
      </c>
      <c r="Q28" s="183">
        <v>353269.68046755815</v>
      </c>
      <c r="R28" s="175"/>
      <c r="S28" s="190">
        <v>24</v>
      </c>
      <c r="T28" s="191">
        <f t="shared" si="24"/>
        <v>10826766</v>
      </c>
      <c r="U28" s="192">
        <f t="shared" si="25"/>
        <v>23361455.233319018</v>
      </c>
      <c r="V28" s="192">
        <f t="shared" si="26"/>
        <v>1399707.7794383373</v>
      </c>
      <c r="W28" s="192">
        <f t="shared" si="27"/>
        <v>80242.38302852081</v>
      </c>
      <c r="X28" s="192">
        <f t="shared" si="28"/>
        <v>3792.7013192176237</v>
      </c>
      <c r="Y28" s="192">
        <f t="shared" si="29"/>
        <v>6350.7212176291241</v>
      </c>
      <c r="Z28" s="192">
        <f t="shared" si="30"/>
        <v>2483801.2099027648</v>
      </c>
      <c r="AA28" s="192">
        <f t="shared" si="31"/>
        <v>0</v>
      </c>
      <c r="AB28" s="192">
        <f t="shared" si="32"/>
        <v>0</v>
      </c>
      <c r="AC28" s="192">
        <f t="shared" si="33"/>
        <v>0</v>
      </c>
      <c r="AD28" s="193">
        <f t="shared" si="34"/>
        <v>3973894.7949064695</v>
      </c>
      <c r="AE28" s="175"/>
      <c r="AF28" s="167">
        <v>24</v>
      </c>
      <c r="AG28" s="188">
        <f t="shared" si="35"/>
        <v>4545590</v>
      </c>
      <c r="AH28" s="188">
        <f t="shared" si="36"/>
        <v>11512158.318362769</v>
      </c>
      <c r="AI28" s="188">
        <f t="shared" si="37"/>
        <v>388077.16812818451</v>
      </c>
      <c r="AJ28" s="188">
        <f t="shared" si="38"/>
        <v>622955.60008948692</v>
      </c>
      <c r="AK28" s="188">
        <f t="shared" si="39"/>
        <v>1564818.5007407377</v>
      </c>
      <c r="AL28" s="188">
        <f t="shared" si="40"/>
        <v>1557944.3340166481</v>
      </c>
      <c r="AM28" s="188">
        <f t="shared" si="41"/>
        <v>0</v>
      </c>
      <c r="AN28" s="188">
        <f t="shared" si="42"/>
        <v>0</v>
      </c>
      <c r="AO28" s="188">
        <f t="shared" si="43"/>
        <v>0</v>
      </c>
      <c r="AP28" s="188">
        <f t="shared" si="44"/>
        <v>0</v>
      </c>
      <c r="AQ28" s="189">
        <f t="shared" si="45"/>
        <v>4133795.602975057</v>
      </c>
      <c r="AS28" s="208">
        <v>25</v>
      </c>
      <c r="AT28" s="510">
        <f t="shared" si="2"/>
        <v>1</v>
      </c>
      <c r="AU28" s="510">
        <f t="shared" si="3"/>
        <v>4.27520059140162</v>
      </c>
      <c r="AV28" s="510">
        <f t="shared" si="4"/>
        <v>0.25196992902171039</v>
      </c>
      <c r="AW28" s="510">
        <f t="shared" si="5"/>
        <v>1.0202321119622326E-2</v>
      </c>
      <c r="AX28" s="510">
        <f t="shared" si="6"/>
        <v>3.7949962111745781E-4</v>
      </c>
      <c r="AY28" s="510">
        <f t="shared" si="7"/>
        <v>1.0125274189472062E-3</v>
      </c>
      <c r="AZ28" s="510">
        <f t="shared" si="8"/>
        <v>0</v>
      </c>
      <c r="BA28" s="510">
        <f t="shared" si="9"/>
        <v>0</v>
      </c>
      <c r="BB28" s="510">
        <f t="shared" si="10"/>
        <v>0</v>
      </c>
      <c r="BC28" s="510">
        <f t="shared" si="11"/>
        <v>0</v>
      </c>
      <c r="BD28" s="566">
        <f t="shared" si="12"/>
        <v>0.26356427718139741</v>
      </c>
      <c r="BF28" s="167">
        <v>25</v>
      </c>
      <c r="BG28" s="569">
        <f t="shared" si="13"/>
        <v>1</v>
      </c>
      <c r="BH28" s="569">
        <f t="shared" si="14"/>
        <v>29.564238978041786</v>
      </c>
      <c r="BI28" s="569">
        <f t="shared" si="15"/>
        <v>0.60608519246928216</v>
      </c>
      <c r="BJ28" s="569">
        <f t="shared" si="16"/>
        <v>5.7597328725263592</v>
      </c>
      <c r="BK28" s="569">
        <f t="shared" si="17"/>
        <v>0.76214228223826475</v>
      </c>
      <c r="BL28" s="569">
        <f t="shared" si="18"/>
        <v>0.44149798703824056</v>
      </c>
      <c r="BM28" s="569">
        <f t="shared" si="19"/>
        <v>0</v>
      </c>
      <c r="BN28" s="569">
        <f t="shared" si="20"/>
        <v>0</v>
      </c>
      <c r="BO28" s="569">
        <f t="shared" si="21"/>
        <v>0</v>
      </c>
      <c r="BP28" s="569">
        <f t="shared" si="22"/>
        <v>0</v>
      </c>
      <c r="BQ28" s="570">
        <f t="shared" si="23"/>
        <v>7.5694583342721469</v>
      </c>
    </row>
    <row r="29" spans="2:69" x14ac:dyDescent="0.4">
      <c r="B29" s="174">
        <v>6</v>
      </c>
      <c r="C29" s="174">
        <v>5</v>
      </c>
      <c r="D29" s="167" t="s">
        <v>462</v>
      </c>
      <c r="E29" s="164">
        <v>25</v>
      </c>
      <c r="F29" s="456" t="s">
        <v>67</v>
      </c>
      <c r="G29" s="181">
        <v>995654</v>
      </c>
      <c r="H29" s="182">
        <v>55345070.551437669</v>
      </c>
      <c r="I29" s="182">
        <v>3900128.1907313024</v>
      </c>
      <c r="J29" s="182">
        <v>11867.234791732739</v>
      </c>
      <c r="K29" s="182">
        <v>3860.6657587171685</v>
      </c>
      <c r="L29" s="182">
        <v>20653.934049926065</v>
      </c>
      <c r="M29" s="182">
        <v>0</v>
      </c>
      <c r="N29" s="182">
        <v>0</v>
      </c>
      <c r="O29" s="182">
        <v>0</v>
      </c>
      <c r="P29" s="182">
        <v>0</v>
      </c>
      <c r="Q29" s="183">
        <v>3936510.0253316788</v>
      </c>
      <c r="R29" s="175"/>
      <c r="S29" s="190">
        <v>25</v>
      </c>
      <c r="T29" s="191">
        <f t="shared" si="24"/>
        <v>3171221</v>
      </c>
      <c r="U29" s="192">
        <f t="shared" si="25"/>
        <v>13557605.894665236</v>
      </c>
      <c r="V29" s="192">
        <f t="shared" si="26"/>
        <v>799052.33028215752</v>
      </c>
      <c r="W29" s="192">
        <f t="shared" si="27"/>
        <v>32353.814983289834</v>
      </c>
      <c r="X29" s="192">
        <f t="shared" si="28"/>
        <v>1203.4771679797257</v>
      </c>
      <c r="Y29" s="192">
        <f t="shared" si="29"/>
        <v>3210.9482140411778</v>
      </c>
      <c r="Z29" s="192">
        <f t="shared" si="30"/>
        <v>0</v>
      </c>
      <c r="AA29" s="192">
        <f t="shared" si="31"/>
        <v>0</v>
      </c>
      <c r="AB29" s="192">
        <f t="shared" si="32"/>
        <v>0</v>
      </c>
      <c r="AC29" s="192">
        <f t="shared" si="33"/>
        <v>0</v>
      </c>
      <c r="AD29" s="193">
        <f t="shared" si="34"/>
        <v>835820.57064746832</v>
      </c>
      <c r="AE29" s="175"/>
      <c r="AF29" s="167">
        <v>25</v>
      </c>
      <c r="AG29" s="188">
        <f t="shared" si="35"/>
        <v>4901980</v>
      </c>
      <c r="AH29" s="188">
        <f t="shared" si="36"/>
        <v>144923308.18558127</v>
      </c>
      <c r="AI29" s="188">
        <f t="shared" si="37"/>
        <v>2971017.4917805716</v>
      </c>
      <c r="AJ29" s="188">
        <f t="shared" si="38"/>
        <v>28234095.346466761</v>
      </c>
      <c r="AK29" s="188">
        <f t="shared" si="39"/>
        <v>3736006.2246863288</v>
      </c>
      <c r="AL29" s="188">
        <f t="shared" si="40"/>
        <v>2164214.3025017143</v>
      </c>
      <c r="AM29" s="188">
        <f t="shared" si="41"/>
        <v>0</v>
      </c>
      <c r="AN29" s="188">
        <f t="shared" si="42"/>
        <v>0</v>
      </c>
      <c r="AO29" s="188">
        <f t="shared" si="43"/>
        <v>0</v>
      </c>
      <c r="AP29" s="188">
        <f t="shared" si="44"/>
        <v>0</v>
      </c>
      <c r="AQ29" s="189">
        <f t="shared" si="45"/>
        <v>37105333.365435377</v>
      </c>
      <c r="AS29" s="208">
        <v>26</v>
      </c>
      <c r="AT29" s="510">
        <f t="shared" si="2"/>
        <v>1</v>
      </c>
      <c r="AU29" s="510">
        <f t="shared" si="3"/>
        <v>1.3296498523123188</v>
      </c>
      <c r="AV29" s="510">
        <f t="shared" si="4"/>
        <v>8.7775774612340304E-2</v>
      </c>
      <c r="AW29" s="510">
        <f t="shared" si="5"/>
        <v>8.2831775443646775E-3</v>
      </c>
      <c r="AX29" s="510">
        <f t="shared" si="6"/>
        <v>2.5886490407799973E-4</v>
      </c>
      <c r="AY29" s="510">
        <f t="shared" si="7"/>
        <v>3.7560229573679145E-4</v>
      </c>
      <c r="AZ29" s="510">
        <f t="shared" si="8"/>
        <v>0</v>
      </c>
      <c r="BA29" s="510">
        <f t="shared" si="9"/>
        <v>0</v>
      </c>
      <c r="BB29" s="510">
        <f t="shared" si="10"/>
        <v>0</v>
      </c>
      <c r="BC29" s="510">
        <f t="shared" si="11"/>
        <v>0</v>
      </c>
      <c r="BD29" s="566">
        <f t="shared" si="12"/>
        <v>9.6693419356519775E-2</v>
      </c>
      <c r="BF29" s="167">
        <v>26</v>
      </c>
      <c r="BG29" s="569">
        <f t="shared" si="13"/>
        <v>1</v>
      </c>
      <c r="BH29" s="569">
        <f t="shared" si="14"/>
        <v>8.4660224720632549</v>
      </c>
      <c r="BI29" s="569">
        <f t="shared" si="15"/>
        <v>5.8011621109301532E-2</v>
      </c>
      <c r="BJ29" s="569">
        <f t="shared" si="16"/>
        <v>0</v>
      </c>
      <c r="BK29" s="569">
        <f t="shared" si="17"/>
        <v>2.0298810247181139E-4</v>
      </c>
      <c r="BL29" s="569">
        <f t="shared" si="18"/>
        <v>2.0447785081085679E-3</v>
      </c>
      <c r="BM29" s="569">
        <f t="shared" si="19"/>
        <v>0</v>
      </c>
      <c r="BN29" s="569">
        <f t="shared" si="20"/>
        <v>0</v>
      </c>
      <c r="BO29" s="569">
        <f t="shared" si="21"/>
        <v>0</v>
      </c>
      <c r="BP29" s="569">
        <f t="shared" si="22"/>
        <v>0</v>
      </c>
      <c r="BQ29" s="570">
        <f t="shared" si="23"/>
        <v>6.0259387719881922E-2</v>
      </c>
    </row>
    <row r="30" spans="2:69" x14ac:dyDescent="0.4">
      <c r="B30" s="174">
        <v>6</v>
      </c>
      <c r="C30" s="174">
        <v>5</v>
      </c>
      <c r="D30" s="167" t="s">
        <v>463</v>
      </c>
      <c r="E30" s="164">
        <v>26</v>
      </c>
      <c r="F30" s="456" t="s">
        <v>68</v>
      </c>
      <c r="G30" s="181">
        <v>493364</v>
      </c>
      <c r="H30" s="182">
        <v>7343584.3349188911</v>
      </c>
      <c r="I30" s="182">
        <v>517617.10633869685</v>
      </c>
      <c r="J30" s="182">
        <v>4126.0821605934561</v>
      </c>
      <c r="K30" s="182">
        <v>512.26106147472763</v>
      </c>
      <c r="L30" s="182">
        <v>2740.5133832564061</v>
      </c>
      <c r="M30" s="182">
        <v>0</v>
      </c>
      <c r="N30" s="182">
        <v>0</v>
      </c>
      <c r="O30" s="182">
        <v>0</v>
      </c>
      <c r="P30" s="182">
        <v>0</v>
      </c>
      <c r="Q30" s="183">
        <v>524995.96294402145</v>
      </c>
      <c r="R30" s="175"/>
      <c r="S30" s="190">
        <v>26</v>
      </c>
      <c r="T30" s="191">
        <f t="shared" si="24"/>
        <v>343332</v>
      </c>
      <c r="U30" s="192">
        <f t="shared" si="25"/>
        <v>456511.34309409303</v>
      </c>
      <c r="V30" s="192">
        <f t="shared" si="26"/>
        <v>30136.232249204022</v>
      </c>
      <c r="W30" s="192">
        <f t="shared" si="27"/>
        <v>2843.8799126618137</v>
      </c>
      <c r="X30" s="192">
        <f t="shared" si="28"/>
        <v>88.876605246907801</v>
      </c>
      <c r="Y30" s="192">
        <f t="shared" si="29"/>
        <v>128.95628739990408</v>
      </c>
      <c r="Z30" s="192">
        <f t="shared" si="30"/>
        <v>0</v>
      </c>
      <c r="AA30" s="192">
        <f t="shared" si="31"/>
        <v>0</v>
      </c>
      <c r="AB30" s="192">
        <f t="shared" si="32"/>
        <v>0</v>
      </c>
      <c r="AC30" s="192">
        <f t="shared" si="33"/>
        <v>0</v>
      </c>
      <c r="AD30" s="193">
        <f t="shared" si="34"/>
        <v>33197.945054512646</v>
      </c>
      <c r="AE30" s="175"/>
      <c r="AF30" s="167">
        <v>26</v>
      </c>
      <c r="AG30" s="188">
        <f t="shared" si="35"/>
        <v>95478881</v>
      </c>
      <c r="AH30" s="188">
        <f t="shared" si="36"/>
        <v>808326352.15345335</v>
      </c>
      <c r="AI30" s="188">
        <f t="shared" si="37"/>
        <v>5538884.6685120892</v>
      </c>
      <c r="AJ30" s="188">
        <f t="shared" si="38"/>
        <v>0</v>
      </c>
      <c r="AK30" s="188">
        <f t="shared" si="39"/>
        <v>19381.076880321885</v>
      </c>
      <c r="AL30" s="188">
        <f t="shared" si="40"/>
        <v>195233.16384705549</v>
      </c>
      <c r="AM30" s="188">
        <f t="shared" si="41"/>
        <v>0</v>
      </c>
      <c r="AN30" s="188">
        <f t="shared" si="42"/>
        <v>0</v>
      </c>
      <c r="AO30" s="188">
        <f t="shared" si="43"/>
        <v>0</v>
      </c>
      <c r="AP30" s="188">
        <f t="shared" si="44"/>
        <v>0</v>
      </c>
      <c r="AQ30" s="189">
        <f t="shared" si="45"/>
        <v>5753498.9092394672</v>
      </c>
      <c r="AS30" s="208">
        <v>27</v>
      </c>
      <c r="AT30" s="510">
        <f t="shared" si="2"/>
        <v>1</v>
      </c>
      <c r="AU30" s="510">
        <f t="shared" si="3"/>
        <v>24.656630441631361</v>
      </c>
      <c r="AV30" s="510">
        <f t="shared" si="4"/>
        <v>1.5341325084782393</v>
      </c>
      <c r="AW30" s="510">
        <f t="shared" si="5"/>
        <v>0.15643652284191589</v>
      </c>
      <c r="AX30" s="510">
        <f t="shared" si="6"/>
        <v>2.1407708091572804E-3</v>
      </c>
      <c r="AY30" s="510">
        <f t="shared" si="7"/>
        <v>5.7387888448058137E-3</v>
      </c>
      <c r="AZ30" s="510">
        <f t="shared" si="8"/>
        <v>0</v>
      </c>
      <c r="BA30" s="510">
        <f t="shared" si="9"/>
        <v>0</v>
      </c>
      <c r="BB30" s="510">
        <f t="shared" si="10"/>
        <v>0</v>
      </c>
      <c r="BC30" s="510">
        <f t="shared" si="11"/>
        <v>0</v>
      </c>
      <c r="BD30" s="566">
        <f t="shared" si="12"/>
        <v>1.6984485909741185</v>
      </c>
      <c r="BF30" s="167">
        <v>27</v>
      </c>
      <c r="BG30" s="569">
        <f t="shared" si="13"/>
        <v>1</v>
      </c>
      <c r="BH30" s="569">
        <f t="shared" si="14"/>
        <v>0.13111215789614047</v>
      </c>
      <c r="BI30" s="569">
        <f t="shared" si="15"/>
        <v>7.3993985998794514E-3</v>
      </c>
      <c r="BJ30" s="569">
        <f t="shared" si="16"/>
        <v>0</v>
      </c>
      <c r="BK30" s="569">
        <f t="shared" si="17"/>
        <v>3.1436495981608155E-6</v>
      </c>
      <c r="BL30" s="569">
        <f t="shared" si="18"/>
        <v>3.1667211314692822E-5</v>
      </c>
      <c r="BM30" s="569">
        <f t="shared" si="19"/>
        <v>0</v>
      </c>
      <c r="BN30" s="569">
        <f t="shared" si="20"/>
        <v>0</v>
      </c>
      <c r="BO30" s="569">
        <f t="shared" si="21"/>
        <v>0</v>
      </c>
      <c r="BP30" s="569">
        <f t="shared" si="22"/>
        <v>0</v>
      </c>
      <c r="BQ30" s="570">
        <f t="shared" si="23"/>
        <v>7.4342094607923034E-3</v>
      </c>
    </row>
    <row r="31" spans="2:69" x14ac:dyDescent="0.4">
      <c r="B31" s="174">
        <v>6</v>
      </c>
      <c r="C31" s="174">
        <v>5</v>
      </c>
      <c r="D31" s="167" t="s">
        <v>464</v>
      </c>
      <c r="E31" s="164">
        <v>27</v>
      </c>
      <c r="F31" s="456" t="s">
        <v>69</v>
      </c>
      <c r="G31" s="181">
        <v>108560</v>
      </c>
      <c r="H31" s="182">
        <v>2662416.1102821226</v>
      </c>
      <c r="I31" s="182">
        <v>186869.52325732759</v>
      </c>
      <c r="J31" s="182">
        <v>909.65302548276702</v>
      </c>
      <c r="K31" s="182">
        <v>185.72022060880968</v>
      </c>
      <c r="L31" s="182">
        <v>993.57298142967477</v>
      </c>
      <c r="M31" s="182">
        <v>0</v>
      </c>
      <c r="N31" s="182">
        <v>0</v>
      </c>
      <c r="O31" s="182">
        <v>0</v>
      </c>
      <c r="P31" s="182">
        <v>0</v>
      </c>
      <c r="Q31" s="183">
        <v>188958.46948484884</v>
      </c>
      <c r="R31" s="175"/>
      <c r="S31" s="190">
        <v>27</v>
      </c>
      <c r="T31" s="191">
        <f t="shared" si="24"/>
        <v>1238037</v>
      </c>
      <c r="U31" s="192">
        <f t="shared" si="25"/>
        <v>30525820.782065965</v>
      </c>
      <c r="V31" s="192">
        <f t="shared" si="26"/>
        <v>1899312.808398874</v>
      </c>
      <c r="W31" s="192">
        <f t="shared" si="27"/>
        <v>193674.20342963701</v>
      </c>
      <c r="X31" s="192">
        <f t="shared" si="28"/>
        <v>2650.3534702566521</v>
      </c>
      <c r="Y31" s="192">
        <f t="shared" si="29"/>
        <v>7104.8329250568549</v>
      </c>
      <c r="Z31" s="192">
        <f t="shared" si="30"/>
        <v>0</v>
      </c>
      <c r="AA31" s="192">
        <f t="shared" si="31"/>
        <v>0</v>
      </c>
      <c r="AB31" s="192">
        <f t="shared" si="32"/>
        <v>0</v>
      </c>
      <c r="AC31" s="192">
        <f t="shared" si="33"/>
        <v>0</v>
      </c>
      <c r="AD31" s="193">
        <f t="shared" si="34"/>
        <v>2102742.1982238246</v>
      </c>
      <c r="AE31" s="175"/>
      <c r="AF31" s="167">
        <v>27</v>
      </c>
      <c r="AG31" s="188">
        <f t="shared" si="35"/>
        <v>35448224</v>
      </c>
      <c r="AH31" s="188">
        <f t="shared" si="36"/>
        <v>4647693.1422257563</v>
      </c>
      <c r="AI31" s="188">
        <f t="shared" si="37"/>
        <v>262295.53903381317</v>
      </c>
      <c r="AJ31" s="188">
        <f t="shared" si="38"/>
        <v>0</v>
      </c>
      <c r="AK31" s="188">
        <f t="shared" si="39"/>
        <v>111.43679513311457</v>
      </c>
      <c r="AL31" s="188">
        <f t="shared" si="40"/>
        <v>1122.5464001385656</v>
      </c>
      <c r="AM31" s="188">
        <f t="shared" si="41"/>
        <v>0</v>
      </c>
      <c r="AN31" s="188">
        <f t="shared" si="42"/>
        <v>0</v>
      </c>
      <c r="AO31" s="188">
        <f t="shared" si="43"/>
        <v>0</v>
      </c>
      <c r="AP31" s="188">
        <f t="shared" si="44"/>
        <v>0</v>
      </c>
      <c r="AQ31" s="189">
        <f t="shared" si="45"/>
        <v>263529.5222290848</v>
      </c>
      <c r="AS31" s="208">
        <v>28</v>
      </c>
      <c r="AT31" s="510">
        <f t="shared" si="2"/>
        <v>1</v>
      </c>
      <c r="AU31" s="510">
        <f t="shared" si="3"/>
        <v>72.504860632285514</v>
      </c>
      <c r="AV31" s="510">
        <f t="shared" si="4"/>
        <v>6.3704112622489122</v>
      </c>
      <c r="AW31" s="510">
        <f t="shared" si="5"/>
        <v>9.7846276377858494</v>
      </c>
      <c r="AX31" s="510">
        <f t="shared" si="6"/>
        <v>6.2951135813569866E-3</v>
      </c>
      <c r="AY31" s="510">
        <f t="shared" si="7"/>
        <v>1.6875383129732729E-2</v>
      </c>
      <c r="AZ31" s="510">
        <f t="shared" si="8"/>
        <v>0</v>
      </c>
      <c r="BA31" s="510">
        <f t="shared" si="9"/>
        <v>0</v>
      </c>
      <c r="BB31" s="510">
        <f t="shared" si="10"/>
        <v>0</v>
      </c>
      <c r="BC31" s="510">
        <f t="shared" si="11"/>
        <v>0</v>
      </c>
      <c r="BD31" s="566">
        <f t="shared" si="12"/>
        <v>16.178209396745853</v>
      </c>
      <c r="BF31" s="167">
        <v>28</v>
      </c>
      <c r="BG31" s="569">
        <f t="shared" si="13"/>
        <v>1</v>
      </c>
      <c r="BH31" s="569">
        <f t="shared" si="14"/>
        <v>0.19662744458682868</v>
      </c>
      <c r="BI31" s="569">
        <f t="shared" si="15"/>
        <v>1.0832390590944527E-2</v>
      </c>
      <c r="BJ31" s="569">
        <f t="shared" si="16"/>
        <v>0</v>
      </c>
      <c r="BK31" s="569">
        <f t="shared" si="17"/>
        <v>4.7144963295655411E-6</v>
      </c>
      <c r="BL31" s="569">
        <f t="shared" si="18"/>
        <v>4.7490964513996822E-5</v>
      </c>
      <c r="BM31" s="569">
        <f t="shared" si="19"/>
        <v>0</v>
      </c>
      <c r="BN31" s="569">
        <f t="shared" si="20"/>
        <v>0</v>
      </c>
      <c r="BO31" s="569">
        <f t="shared" si="21"/>
        <v>0</v>
      </c>
      <c r="BP31" s="569">
        <f t="shared" si="22"/>
        <v>0</v>
      </c>
      <c r="BQ31" s="570">
        <f t="shared" si="23"/>
        <v>1.0884596051788089E-2</v>
      </c>
    </row>
    <row r="32" spans="2:69" x14ac:dyDescent="0.4">
      <c r="B32" s="174">
        <v>7</v>
      </c>
      <c r="C32" s="174">
        <v>6</v>
      </c>
      <c r="D32" s="167" t="s">
        <v>465</v>
      </c>
      <c r="E32" s="164">
        <v>28</v>
      </c>
      <c r="F32" s="456" t="s">
        <v>70</v>
      </c>
      <c r="G32" s="181">
        <v>188934</v>
      </c>
      <c r="H32" s="182">
        <v>1773587.0277494516</v>
      </c>
      <c r="I32" s="182">
        <v>98077.489434144925</v>
      </c>
      <c r="J32" s="182">
        <v>302700.00612377893</v>
      </c>
      <c r="K32" s="182">
        <v>740162.53451251541</v>
      </c>
      <c r="L32" s="182">
        <v>496.91395349269612</v>
      </c>
      <c r="M32" s="182">
        <v>0</v>
      </c>
      <c r="N32" s="182">
        <v>0</v>
      </c>
      <c r="O32" s="182">
        <v>0</v>
      </c>
      <c r="P32" s="182">
        <v>0</v>
      </c>
      <c r="Q32" s="183">
        <v>1141436.9440239319</v>
      </c>
      <c r="R32" s="175"/>
      <c r="S32" s="190">
        <v>28</v>
      </c>
      <c r="T32" s="191">
        <f t="shared" si="24"/>
        <v>2666761</v>
      </c>
      <c r="U32" s="192">
        <f t="shared" si="25"/>
        <v>193353134.64461434</v>
      </c>
      <c r="V32" s="192">
        <f t="shared" si="26"/>
        <v>16988364.30812617</v>
      </c>
      <c r="W32" s="192">
        <f t="shared" si="27"/>
        <v>26093263.38396943</v>
      </c>
      <c r="X32" s="192">
        <f t="shared" si="28"/>
        <v>16787.56338933314</v>
      </c>
      <c r="Y32" s="192">
        <f t="shared" si="29"/>
        <v>45002.61359042918</v>
      </c>
      <c r="Z32" s="192">
        <f t="shared" si="30"/>
        <v>0</v>
      </c>
      <c r="AA32" s="192">
        <f t="shared" si="31"/>
        <v>0</v>
      </c>
      <c r="AB32" s="192">
        <f t="shared" si="32"/>
        <v>0</v>
      </c>
      <c r="AC32" s="192">
        <f t="shared" si="33"/>
        <v>0</v>
      </c>
      <c r="AD32" s="193">
        <f t="shared" si="34"/>
        <v>43143417.869075365</v>
      </c>
      <c r="AE32" s="175"/>
      <c r="AF32" s="167">
        <v>28</v>
      </c>
      <c r="AG32" s="188">
        <f t="shared" si="35"/>
        <v>80718943</v>
      </c>
      <c r="AH32" s="188">
        <f t="shared" si="36"/>
        <v>15871559.491839882</v>
      </c>
      <c r="AI32" s="188">
        <f t="shared" si="37"/>
        <v>874379.11866418761</v>
      </c>
      <c r="AJ32" s="188">
        <f t="shared" si="38"/>
        <v>0</v>
      </c>
      <c r="AK32" s="188">
        <f t="shared" si="39"/>
        <v>380.5491604999101</v>
      </c>
      <c r="AL32" s="188">
        <f t="shared" si="40"/>
        <v>3833.4204576203324</v>
      </c>
      <c r="AM32" s="188">
        <f t="shared" si="41"/>
        <v>0</v>
      </c>
      <c r="AN32" s="188">
        <f t="shared" si="42"/>
        <v>0</v>
      </c>
      <c r="AO32" s="188">
        <f t="shared" si="43"/>
        <v>0</v>
      </c>
      <c r="AP32" s="188">
        <f t="shared" si="44"/>
        <v>0</v>
      </c>
      <c r="AQ32" s="189">
        <f t="shared" si="45"/>
        <v>878593.08828230784</v>
      </c>
      <c r="AS32" s="208">
        <v>29</v>
      </c>
      <c r="AT32" s="510">
        <f t="shared" si="2"/>
        <v>1</v>
      </c>
      <c r="AU32" s="510">
        <f t="shared" si="3"/>
        <v>55.04701013792976</v>
      </c>
      <c r="AV32" s="510">
        <f t="shared" si="4"/>
        <v>3.1163035934847478</v>
      </c>
      <c r="AW32" s="510">
        <f t="shared" si="5"/>
        <v>1.024407364992872</v>
      </c>
      <c r="AX32" s="510">
        <f t="shared" si="6"/>
        <v>4.7793648330671113E-3</v>
      </c>
      <c r="AY32" s="510">
        <f t="shared" si="7"/>
        <v>1.2812098087258458E-2</v>
      </c>
      <c r="AZ32" s="510">
        <f t="shared" si="8"/>
        <v>0</v>
      </c>
      <c r="BA32" s="510">
        <f t="shared" si="9"/>
        <v>0</v>
      </c>
      <c r="BB32" s="510">
        <f t="shared" si="10"/>
        <v>0</v>
      </c>
      <c r="BC32" s="510">
        <f t="shared" si="11"/>
        <v>0</v>
      </c>
      <c r="BD32" s="566">
        <f t="shared" si="12"/>
        <v>4.1583024213979449</v>
      </c>
      <c r="BF32" s="167">
        <v>29</v>
      </c>
      <c r="BG32" s="569">
        <f t="shared" si="13"/>
        <v>1</v>
      </c>
      <c r="BH32" s="569">
        <f t="shared" si="14"/>
        <v>58.990634276793443</v>
      </c>
      <c r="BI32" s="569">
        <f t="shared" si="15"/>
        <v>4.1331963984908127</v>
      </c>
      <c r="BJ32" s="569">
        <f t="shared" si="16"/>
        <v>6.6218422266447093E-3</v>
      </c>
      <c r="BK32" s="569">
        <f t="shared" si="17"/>
        <v>2.6287166255408211E-3</v>
      </c>
      <c r="BL32" s="569">
        <f t="shared" si="18"/>
        <v>3.1361772247130972E-2</v>
      </c>
      <c r="BM32" s="569">
        <f t="shared" si="19"/>
        <v>2.7721515432578746E-2</v>
      </c>
      <c r="BN32" s="569">
        <f t="shared" si="20"/>
        <v>1.4224023577429781E-4</v>
      </c>
      <c r="BO32" s="569">
        <f t="shared" si="21"/>
        <v>0</v>
      </c>
      <c r="BP32" s="569">
        <f t="shared" si="22"/>
        <v>0</v>
      </c>
      <c r="BQ32" s="570">
        <f t="shared" si="23"/>
        <v>4.2016724852584817</v>
      </c>
    </row>
    <row r="33" spans="2:69" x14ac:dyDescent="0.4">
      <c r="B33" s="174">
        <v>8</v>
      </c>
      <c r="C33" s="174">
        <v>6</v>
      </c>
      <c r="D33" s="167" t="s">
        <v>466</v>
      </c>
      <c r="E33" s="164">
        <v>29</v>
      </c>
      <c r="F33" s="456" t="s">
        <v>71</v>
      </c>
      <c r="G33" s="181">
        <v>213879</v>
      </c>
      <c r="H33" s="182">
        <v>3491598.9987852145</v>
      </c>
      <c r="I33" s="182">
        <v>220393.64692528977</v>
      </c>
      <c r="J33" s="182">
        <v>319.28362339290817</v>
      </c>
      <c r="K33" s="182">
        <v>303.15225884480691</v>
      </c>
      <c r="L33" s="182">
        <v>812.66373490075273</v>
      </c>
      <c r="M33" s="182">
        <v>0</v>
      </c>
      <c r="N33" s="182">
        <v>0</v>
      </c>
      <c r="O33" s="182">
        <v>0</v>
      </c>
      <c r="P33" s="182">
        <v>0</v>
      </c>
      <c r="Q33" s="183">
        <v>221828.74654242824</v>
      </c>
      <c r="R33" s="175"/>
      <c r="S33" s="190">
        <v>29</v>
      </c>
      <c r="T33" s="191">
        <f t="shared" si="24"/>
        <v>669082</v>
      </c>
      <c r="U33" s="192">
        <f t="shared" si="25"/>
        <v>36830963.637106322</v>
      </c>
      <c r="V33" s="192">
        <f t="shared" si="26"/>
        <v>2085062.6409359621</v>
      </c>
      <c r="W33" s="192">
        <f t="shared" si="27"/>
        <v>685412.52858416073</v>
      </c>
      <c r="X33" s="192">
        <f t="shared" si="28"/>
        <v>3197.7869812382087</v>
      </c>
      <c r="Y33" s="192">
        <f t="shared" si="29"/>
        <v>8572.3442124190642</v>
      </c>
      <c r="Z33" s="192">
        <f t="shared" si="30"/>
        <v>0</v>
      </c>
      <c r="AA33" s="192">
        <f t="shared" si="31"/>
        <v>0</v>
      </c>
      <c r="AB33" s="192">
        <f t="shared" si="32"/>
        <v>0</v>
      </c>
      <c r="AC33" s="192">
        <f t="shared" si="33"/>
        <v>0</v>
      </c>
      <c r="AD33" s="193">
        <f t="shared" si="34"/>
        <v>2782245.3007137799</v>
      </c>
      <c r="AE33" s="175"/>
      <c r="AF33" s="167">
        <v>29</v>
      </c>
      <c r="AG33" s="188">
        <f t="shared" si="35"/>
        <v>55009418</v>
      </c>
      <c r="AH33" s="188">
        <f t="shared" si="36"/>
        <v>3245040459.0172582</v>
      </c>
      <c r="AI33" s="188">
        <f t="shared" si="37"/>
        <v>227364728.36067566</v>
      </c>
      <c r="AJ33" s="188">
        <f t="shared" si="38"/>
        <v>364263.68697554956</v>
      </c>
      <c r="AK33" s="188">
        <f t="shared" si="39"/>
        <v>144604.17165792451</v>
      </c>
      <c r="AL33" s="188">
        <f t="shared" si="40"/>
        <v>1725192.8387632268</v>
      </c>
      <c r="AM33" s="188">
        <f t="shared" si="41"/>
        <v>1524944.430024175</v>
      </c>
      <c r="AN33" s="188">
        <f t="shared" si="42"/>
        <v>7824.5525861269016</v>
      </c>
      <c r="AO33" s="188">
        <f t="shared" si="43"/>
        <v>0</v>
      </c>
      <c r="AP33" s="188">
        <f t="shared" si="44"/>
        <v>0</v>
      </c>
      <c r="AQ33" s="189">
        <f t="shared" si="45"/>
        <v>231131558.04068264</v>
      </c>
      <c r="AS33" s="208">
        <v>30</v>
      </c>
      <c r="AT33" s="510">
        <f t="shared" si="2"/>
        <v>1</v>
      </c>
      <c r="AU33" s="510">
        <f t="shared" si="3"/>
        <v>18.915873068513196</v>
      </c>
      <c r="AV33" s="510">
        <f t="shared" si="4"/>
        <v>1.1473200674493136</v>
      </c>
      <c r="AW33" s="510">
        <f t="shared" si="5"/>
        <v>3.3717949092281709</v>
      </c>
      <c r="AX33" s="510">
        <f t="shared" si="6"/>
        <v>1.6423391262102302E-3</v>
      </c>
      <c r="AY33" s="510">
        <f t="shared" si="7"/>
        <v>4.4026373194959549E-3</v>
      </c>
      <c r="AZ33" s="510">
        <f t="shared" si="8"/>
        <v>0</v>
      </c>
      <c r="BA33" s="510">
        <f t="shared" si="9"/>
        <v>0</v>
      </c>
      <c r="BB33" s="510">
        <f t="shared" si="10"/>
        <v>0</v>
      </c>
      <c r="BC33" s="510">
        <f t="shared" si="11"/>
        <v>0</v>
      </c>
      <c r="BD33" s="566">
        <f t="shared" si="12"/>
        <v>4.5251599531231905</v>
      </c>
      <c r="BF33" s="167">
        <v>30</v>
      </c>
      <c r="BG33" s="569">
        <f t="shared" si="13"/>
        <v>1</v>
      </c>
      <c r="BH33" s="569">
        <f t="shared" si="14"/>
        <v>0.15171802561673634</v>
      </c>
      <c r="BI33" s="569">
        <f t="shared" si="15"/>
        <v>8.2189523588627085E-3</v>
      </c>
      <c r="BJ33" s="569">
        <f t="shared" si="16"/>
        <v>2.803672445534142E-4</v>
      </c>
      <c r="BK33" s="569">
        <f t="shared" si="17"/>
        <v>3.6377123061433907E-6</v>
      </c>
      <c r="BL33" s="569">
        <f t="shared" si="18"/>
        <v>3.6644098110710728E-5</v>
      </c>
      <c r="BM33" s="569">
        <f t="shared" si="19"/>
        <v>0</v>
      </c>
      <c r="BN33" s="569">
        <f t="shared" si="20"/>
        <v>0</v>
      </c>
      <c r="BO33" s="569">
        <f t="shared" si="21"/>
        <v>0</v>
      </c>
      <c r="BP33" s="569">
        <f t="shared" si="22"/>
        <v>0</v>
      </c>
      <c r="BQ33" s="570">
        <f t="shared" si="23"/>
        <v>8.5396014138329757E-3</v>
      </c>
    </row>
    <row r="34" spans="2:69" x14ac:dyDescent="0.4">
      <c r="B34" s="174">
        <v>8</v>
      </c>
      <c r="C34" s="174">
        <v>6</v>
      </c>
      <c r="D34" s="167" t="s">
        <v>467</v>
      </c>
      <c r="E34" s="164">
        <v>30</v>
      </c>
      <c r="F34" s="456" t="s">
        <v>72</v>
      </c>
      <c r="G34" s="181">
        <v>284865</v>
      </c>
      <c r="H34" s="182">
        <v>7003561.8461262351</v>
      </c>
      <c r="I34" s="182">
        <v>465856.91482158739</v>
      </c>
      <c r="J34" s="182">
        <v>414.21625413473157</v>
      </c>
      <c r="K34" s="182">
        <v>608.07257487218658</v>
      </c>
      <c r="L34" s="182">
        <v>1630.0671209556249</v>
      </c>
      <c r="M34" s="182">
        <v>0</v>
      </c>
      <c r="N34" s="182">
        <v>0</v>
      </c>
      <c r="O34" s="182">
        <v>0</v>
      </c>
      <c r="P34" s="182">
        <v>0</v>
      </c>
      <c r="Q34" s="183">
        <v>468509.2707715499</v>
      </c>
      <c r="R34" s="175"/>
      <c r="S34" s="190">
        <v>30</v>
      </c>
      <c r="T34" s="191">
        <f t="shared" si="24"/>
        <v>1736738</v>
      </c>
      <c r="U34" s="192">
        <f t="shared" si="25"/>
        <v>32851915.561263472</v>
      </c>
      <c r="V34" s="192">
        <f t="shared" si="26"/>
        <v>1992594.3593017859</v>
      </c>
      <c r="W34" s="192">
        <f t="shared" si="27"/>
        <v>5855924.3470631149</v>
      </c>
      <c r="X34" s="192">
        <f t="shared" si="28"/>
        <v>2852.312769376103</v>
      </c>
      <c r="Y34" s="192">
        <f t="shared" si="29"/>
        <v>7646.2275329867662</v>
      </c>
      <c r="Z34" s="192">
        <f t="shared" si="30"/>
        <v>0</v>
      </c>
      <c r="AA34" s="192">
        <f t="shared" si="31"/>
        <v>0</v>
      </c>
      <c r="AB34" s="192">
        <f t="shared" si="32"/>
        <v>0</v>
      </c>
      <c r="AC34" s="192">
        <f t="shared" si="33"/>
        <v>0</v>
      </c>
      <c r="AD34" s="193">
        <f t="shared" si="34"/>
        <v>7859017.246667264</v>
      </c>
      <c r="AE34" s="175"/>
      <c r="AF34" s="167">
        <v>30</v>
      </c>
      <c r="AG34" s="188">
        <f t="shared" si="35"/>
        <v>49974511</v>
      </c>
      <c r="AH34" s="188">
        <f t="shared" si="36"/>
        <v>7582034.1400818713</v>
      </c>
      <c r="AI34" s="188">
        <f t="shared" si="37"/>
        <v>410738.12506646034</v>
      </c>
      <c r="AJ34" s="188">
        <f t="shared" si="38"/>
        <v>14011.215946974287</v>
      </c>
      <c r="AK34" s="188">
        <f t="shared" si="39"/>
        <v>181.79289365819824</v>
      </c>
      <c r="AL34" s="188">
        <f t="shared" si="40"/>
        <v>1831.2708841187925</v>
      </c>
      <c r="AM34" s="188">
        <f t="shared" si="41"/>
        <v>0</v>
      </c>
      <c r="AN34" s="188">
        <f t="shared" si="42"/>
        <v>0</v>
      </c>
      <c r="AO34" s="188">
        <f t="shared" si="43"/>
        <v>0</v>
      </c>
      <c r="AP34" s="188">
        <f t="shared" si="44"/>
        <v>0</v>
      </c>
      <c r="AQ34" s="189">
        <f t="shared" si="45"/>
        <v>426762.40479121159</v>
      </c>
      <c r="AS34" s="208">
        <v>31</v>
      </c>
      <c r="AT34" s="510">
        <f t="shared" si="2"/>
        <v>1</v>
      </c>
      <c r="AU34" s="510">
        <f t="shared" si="3"/>
        <v>129.12128462109874</v>
      </c>
      <c r="AV34" s="510">
        <f t="shared" si="4"/>
        <v>12.95938946955936</v>
      </c>
      <c r="AW34" s="510">
        <f t="shared" si="5"/>
        <v>0.62297426182812021</v>
      </c>
      <c r="AX34" s="510">
        <f t="shared" si="6"/>
        <v>1.2448132416391797E-2</v>
      </c>
      <c r="AY34" s="510">
        <f t="shared" si="7"/>
        <v>2.4715850908439776E-2</v>
      </c>
      <c r="AZ34" s="510">
        <f t="shared" si="8"/>
        <v>0</v>
      </c>
      <c r="BA34" s="510">
        <f t="shared" si="9"/>
        <v>0</v>
      </c>
      <c r="BB34" s="510">
        <f t="shared" si="10"/>
        <v>0</v>
      </c>
      <c r="BC34" s="510">
        <f t="shared" si="11"/>
        <v>0</v>
      </c>
      <c r="BD34" s="566">
        <f t="shared" si="12"/>
        <v>13.619527714712312</v>
      </c>
      <c r="BF34" s="167">
        <v>31</v>
      </c>
      <c r="BG34" s="569">
        <f t="shared" si="13"/>
        <v>1</v>
      </c>
      <c r="BH34" s="569">
        <f t="shared" si="14"/>
        <v>2.5739645854424813</v>
      </c>
      <c r="BI34" s="569">
        <f t="shared" si="15"/>
        <v>0.17221646901114473</v>
      </c>
      <c r="BJ34" s="569">
        <f t="shared" si="16"/>
        <v>0</v>
      </c>
      <c r="BK34" s="569">
        <f t="shared" si="17"/>
        <v>6.1715426429913246E-5</v>
      </c>
      <c r="BL34" s="569">
        <f t="shared" si="18"/>
        <v>6.2168361616251125E-4</v>
      </c>
      <c r="BM34" s="569">
        <f t="shared" si="19"/>
        <v>0</v>
      </c>
      <c r="BN34" s="569">
        <f t="shared" si="20"/>
        <v>0</v>
      </c>
      <c r="BO34" s="569">
        <f t="shared" si="21"/>
        <v>7.0570410177297962E-4</v>
      </c>
      <c r="BP34" s="569">
        <f t="shared" si="22"/>
        <v>0</v>
      </c>
      <c r="BQ34" s="570">
        <f t="shared" si="23"/>
        <v>0.17360557215551015</v>
      </c>
    </row>
    <row r="35" spans="2:69" x14ac:dyDescent="0.4">
      <c r="B35" s="174">
        <v>8</v>
      </c>
      <c r="C35" s="174">
        <v>6</v>
      </c>
      <c r="D35" s="167" t="s">
        <v>468</v>
      </c>
      <c r="E35" s="164">
        <v>31</v>
      </c>
      <c r="F35" s="456" t="s">
        <v>73</v>
      </c>
      <c r="G35" s="181">
        <v>160237</v>
      </c>
      <c r="H35" s="182">
        <v>2290313.4348224234</v>
      </c>
      <c r="I35" s="182">
        <v>142790.79885645802</v>
      </c>
      <c r="J35" s="182">
        <v>722136.19371454476</v>
      </c>
      <c r="K35" s="182">
        <v>198.85264357980094</v>
      </c>
      <c r="L35" s="182">
        <v>533.0665608174719</v>
      </c>
      <c r="M35" s="182">
        <v>0</v>
      </c>
      <c r="N35" s="182">
        <v>0</v>
      </c>
      <c r="O35" s="182">
        <v>0</v>
      </c>
      <c r="P35" s="182">
        <v>0</v>
      </c>
      <c r="Q35" s="183">
        <v>865658.91177540005</v>
      </c>
      <c r="R35" s="175"/>
      <c r="S35" s="190">
        <v>31</v>
      </c>
      <c r="T35" s="191">
        <f t="shared" si="24"/>
        <v>9302671</v>
      </c>
      <c r="U35" s="192">
        <f t="shared" si="25"/>
        <v>1201172829.9274411</v>
      </c>
      <c r="V35" s="192">
        <f t="shared" si="26"/>
        <v>120556936.59617524</v>
      </c>
      <c r="W35" s="192">
        <f t="shared" si="27"/>
        <v>5795324.5992548605</v>
      </c>
      <c r="X35" s="192">
        <f t="shared" si="28"/>
        <v>115800.88043412789</v>
      </c>
      <c r="Y35" s="192">
        <f t="shared" si="29"/>
        <v>229923.42948626637</v>
      </c>
      <c r="Z35" s="192">
        <f t="shared" si="30"/>
        <v>0</v>
      </c>
      <c r="AA35" s="192">
        <f t="shared" si="31"/>
        <v>0</v>
      </c>
      <c r="AB35" s="192">
        <f t="shared" si="32"/>
        <v>0</v>
      </c>
      <c r="AC35" s="192">
        <f t="shared" si="33"/>
        <v>0</v>
      </c>
      <c r="AD35" s="193">
        <f t="shared" si="34"/>
        <v>126697985.5053505</v>
      </c>
      <c r="AE35" s="175"/>
      <c r="AF35" s="167">
        <v>31</v>
      </c>
      <c r="AG35" s="188">
        <f t="shared" si="35"/>
        <v>39739035</v>
      </c>
      <c r="AH35" s="188">
        <f t="shared" si="36"/>
        <v>102286868.74965926</v>
      </c>
      <c r="AI35" s="188">
        <f t="shared" si="37"/>
        <v>6843716.2896102956</v>
      </c>
      <c r="AJ35" s="188">
        <f t="shared" si="38"/>
        <v>0</v>
      </c>
      <c r="AK35" s="188">
        <f t="shared" si="39"/>
        <v>2452.5114909382473</v>
      </c>
      <c r="AL35" s="188">
        <f t="shared" si="40"/>
        <v>24705.106981608598</v>
      </c>
      <c r="AM35" s="188">
        <f t="shared" si="41"/>
        <v>0</v>
      </c>
      <c r="AN35" s="188">
        <f t="shared" si="42"/>
        <v>0</v>
      </c>
      <c r="AO35" s="188">
        <f t="shared" si="43"/>
        <v>28044</v>
      </c>
      <c r="AP35" s="188">
        <f t="shared" si="44"/>
        <v>0</v>
      </c>
      <c r="AQ35" s="189">
        <f t="shared" si="45"/>
        <v>6898917.9080828428</v>
      </c>
      <c r="AS35" s="208">
        <v>32</v>
      </c>
      <c r="AT35" s="510">
        <f t="shared" si="2"/>
        <v>1</v>
      </c>
      <c r="AU35" s="510">
        <f t="shared" si="3"/>
        <v>16.479707724267097</v>
      </c>
      <c r="AV35" s="510">
        <f t="shared" si="4"/>
        <v>1.1142399721732259</v>
      </c>
      <c r="AW35" s="510">
        <f t="shared" si="5"/>
        <v>2.096944843366553E-4</v>
      </c>
      <c r="AX35" s="510">
        <f t="shared" si="6"/>
        <v>1.4180878354861984E-3</v>
      </c>
      <c r="AY35" s="510">
        <f t="shared" si="7"/>
        <v>9.5253668728273282E-3</v>
      </c>
      <c r="AZ35" s="510">
        <f t="shared" si="8"/>
        <v>0</v>
      </c>
      <c r="BA35" s="510">
        <f t="shared" si="9"/>
        <v>0</v>
      </c>
      <c r="BB35" s="510">
        <f t="shared" si="10"/>
        <v>0</v>
      </c>
      <c r="BC35" s="510">
        <f t="shared" si="11"/>
        <v>0</v>
      </c>
      <c r="BD35" s="566">
        <f t="shared" si="12"/>
        <v>1.1253931213658761</v>
      </c>
      <c r="BF35" s="167">
        <v>32</v>
      </c>
      <c r="BG35" s="569">
        <f t="shared" si="13"/>
        <v>1</v>
      </c>
      <c r="BH35" s="569">
        <f t="shared" si="14"/>
        <v>2.4717179521172503</v>
      </c>
      <c r="BI35" s="569">
        <f t="shared" si="15"/>
        <v>0.14624119675549352</v>
      </c>
      <c r="BJ35" s="569">
        <f t="shared" si="16"/>
        <v>1.7779308502959023E-4</v>
      </c>
      <c r="BK35" s="569">
        <f t="shared" si="17"/>
        <v>5.9263879655579963E-5</v>
      </c>
      <c r="BL35" s="569">
        <f t="shared" si="18"/>
        <v>5.9698822714839049E-4</v>
      </c>
      <c r="BM35" s="569">
        <f t="shared" si="19"/>
        <v>0</v>
      </c>
      <c r="BN35" s="569">
        <f t="shared" si="20"/>
        <v>0</v>
      </c>
      <c r="BO35" s="569">
        <f t="shared" si="21"/>
        <v>6.9761776778947552E-3</v>
      </c>
      <c r="BP35" s="569">
        <f t="shared" si="22"/>
        <v>0</v>
      </c>
      <c r="BQ35" s="570">
        <f t="shared" si="23"/>
        <v>0.15405141962522184</v>
      </c>
    </row>
    <row r="36" spans="2:69" x14ac:dyDescent="0.4">
      <c r="B36" s="174">
        <v>9</v>
      </c>
      <c r="C36" s="174">
        <v>7</v>
      </c>
      <c r="D36" s="167" t="s">
        <v>469</v>
      </c>
      <c r="E36" s="164">
        <v>32</v>
      </c>
      <c r="F36" s="456" t="s">
        <v>74</v>
      </c>
      <c r="G36" s="181">
        <v>2351583</v>
      </c>
      <c r="H36" s="182">
        <v>2706931.6718873181</v>
      </c>
      <c r="I36" s="182">
        <v>173720.69853428393</v>
      </c>
      <c r="J36" s="182">
        <v>0</v>
      </c>
      <c r="K36" s="182">
        <v>1528.3128119480448</v>
      </c>
      <c r="L36" s="182">
        <v>458.26533036882341</v>
      </c>
      <c r="M36" s="182">
        <v>0</v>
      </c>
      <c r="N36" s="182">
        <v>0</v>
      </c>
      <c r="O36" s="182">
        <v>0</v>
      </c>
      <c r="P36" s="182">
        <v>0</v>
      </c>
      <c r="Q36" s="183">
        <v>175707.2766766008</v>
      </c>
      <c r="R36" s="175"/>
      <c r="S36" s="190">
        <v>32</v>
      </c>
      <c r="T36" s="191">
        <f t="shared" si="24"/>
        <v>13960703</v>
      </c>
      <c r="U36" s="192">
        <f t="shared" si="25"/>
        <v>230068305.06529883</v>
      </c>
      <c r="V36" s="192">
        <f t="shared" si="26"/>
        <v>15555573.322238673</v>
      </c>
      <c r="W36" s="192">
        <f t="shared" si="27"/>
        <v>2927.4824165621967</v>
      </c>
      <c r="X36" s="192">
        <f t="shared" si="28"/>
        <v>19797.503099135676</v>
      </c>
      <c r="Y36" s="192">
        <f t="shared" si="29"/>
        <v>132980.81787758111</v>
      </c>
      <c r="Z36" s="192">
        <f t="shared" si="30"/>
        <v>0</v>
      </c>
      <c r="AA36" s="192">
        <f t="shared" si="31"/>
        <v>0</v>
      </c>
      <c r="AB36" s="192">
        <f t="shared" si="32"/>
        <v>0</v>
      </c>
      <c r="AC36" s="192">
        <f t="shared" si="33"/>
        <v>0</v>
      </c>
      <c r="AD36" s="193">
        <f t="shared" si="34"/>
        <v>15711279.125631951</v>
      </c>
      <c r="AE36" s="175"/>
      <c r="AF36" s="167">
        <v>32</v>
      </c>
      <c r="AG36" s="188">
        <f t="shared" si="35"/>
        <v>43680514</v>
      </c>
      <c r="AH36" s="188">
        <f t="shared" si="36"/>
        <v>107965910.61150888</v>
      </c>
      <c r="AI36" s="188">
        <f t="shared" si="37"/>
        <v>6387890.6422550892</v>
      </c>
      <c r="AJ36" s="188">
        <f t="shared" si="38"/>
        <v>7766.0933397382069</v>
      </c>
      <c r="AK36" s="188">
        <f t="shared" si="39"/>
        <v>2588.6767249898758</v>
      </c>
      <c r="AL36" s="188">
        <f t="shared" si="40"/>
        <v>26076.75261379045</v>
      </c>
      <c r="AM36" s="188">
        <f t="shared" si="41"/>
        <v>0</v>
      </c>
      <c r="AN36" s="188">
        <f t="shared" si="42"/>
        <v>0</v>
      </c>
      <c r="AO36" s="188">
        <f t="shared" si="43"/>
        <v>304723.02672576933</v>
      </c>
      <c r="AP36" s="188">
        <f t="shared" si="44"/>
        <v>0</v>
      </c>
      <c r="AQ36" s="189">
        <f t="shared" si="45"/>
        <v>6729045.1916593779</v>
      </c>
      <c r="AS36" s="208">
        <v>33</v>
      </c>
      <c r="AT36" s="510">
        <f t="shared" si="2"/>
        <v>1</v>
      </c>
      <c r="AU36" s="510">
        <f t="shared" si="3"/>
        <v>27.499943210508814</v>
      </c>
      <c r="AV36" s="510">
        <f t="shared" si="4"/>
        <v>1.7668513629833158</v>
      </c>
      <c r="AW36" s="510">
        <f t="shared" si="5"/>
        <v>9.8912666720122944E-2</v>
      </c>
      <c r="AX36" s="510">
        <f t="shared" si="6"/>
        <v>2.296087599441604E-3</v>
      </c>
      <c r="AY36" s="510">
        <f t="shared" si="7"/>
        <v>8.6353612603093446E-3</v>
      </c>
      <c r="AZ36" s="510">
        <f t="shared" si="8"/>
        <v>0</v>
      </c>
      <c r="BA36" s="510">
        <f t="shared" si="9"/>
        <v>0</v>
      </c>
      <c r="BB36" s="510">
        <f t="shared" si="10"/>
        <v>0</v>
      </c>
      <c r="BC36" s="510">
        <f t="shared" si="11"/>
        <v>0</v>
      </c>
      <c r="BD36" s="566">
        <f t="shared" si="12"/>
        <v>1.8766954785631893</v>
      </c>
      <c r="BF36" s="167">
        <v>33</v>
      </c>
      <c r="BG36" s="569">
        <f t="shared" si="13"/>
        <v>1</v>
      </c>
      <c r="BH36" s="569">
        <f t="shared" si="14"/>
        <v>2.2741089707903286</v>
      </c>
      <c r="BI36" s="569">
        <f t="shared" si="15"/>
        <v>0.13523689225501598</v>
      </c>
      <c r="BJ36" s="569">
        <f t="shared" si="16"/>
        <v>0</v>
      </c>
      <c r="BK36" s="569">
        <f t="shared" si="17"/>
        <v>5.4525849218818819E-5</v>
      </c>
      <c r="BL36" s="569">
        <f t="shared" si="18"/>
        <v>2.4984306130660943E-3</v>
      </c>
      <c r="BM36" s="569">
        <f t="shared" si="19"/>
        <v>2.2959089425813213E-3</v>
      </c>
      <c r="BN36" s="569">
        <f t="shared" si="20"/>
        <v>0</v>
      </c>
      <c r="BO36" s="569">
        <f t="shared" si="21"/>
        <v>3.7388914179356438E-4</v>
      </c>
      <c r="BP36" s="569">
        <f t="shared" si="22"/>
        <v>0</v>
      </c>
      <c r="BQ36" s="570">
        <f t="shared" si="23"/>
        <v>0.1404596468016758</v>
      </c>
    </row>
    <row r="37" spans="2:69" x14ac:dyDescent="0.4">
      <c r="B37" s="174">
        <v>9</v>
      </c>
      <c r="C37" s="174">
        <v>7</v>
      </c>
      <c r="D37" s="167" t="s">
        <v>470</v>
      </c>
      <c r="E37" s="164">
        <v>33</v>
      </c>
      <c r="F37" s="456" t="s">
        <v>75</v>
      </c>
      <c r="G37" s="181">
        <v>2093642</v>
      </c>
      <c r="H37" s="182">
        <v>4726404.6857578168</v>
      </c>
      <c r="I37" s="182">
        <v>297796.68799072184</v>
      </c>
      <c r="J37" s="182">
        <v>0</v>
      </c>
      <c r="K37" s="182">
        <v>1974.0482410315776</v>
      </c>
      <c r="L37" s="182">
        <v>736.96783837781038</v>
      </c>
      <c r="M37" s="182">
        <v>0</v>
      </c>
      <c r="N37" s="182">
        <v>0</v>
      </c>
      <c r="O37" s="182">
        <v>0</v>
      </c>
      <c r="P37" s="182">
        <v>0</v>
      </c>
      <c r="Q37" s="183">
        <v>300507.70407013124</v>
      </c>
      <c r="R37" s="175"/>
      <c r="S37" s="190">
        <v>33</v>
      </c>
      <c r="T37" s="191">
        <f t="shared" si="24"/>
        <v>1820289</v>
      </c>
      <c r="U37" s="192">
        <f t="shared" si="25"/>
        <v>50057844.126713879</v>
      </c>
      <c r="V37" s="192">
        <f t="shared" si="26"/>
        <v>3216180.1006735368</v>
      </c>
      <c r="W37" s="192">
        <f t="shared" si="27"/>
        <v>180049.63919130588</v>
      </c>
      <c r="X37" s="192">
        <f t="shared" si="28"/>
        <v>4179.5430002999583</v>
      </c>
      <c r="Y37" s="192">
        <f t="shared" si="29"/>
        <v>15718.853113167235</v>
      </c>
      <c r="Z37" s="192">
        <f t="shared" si="30"/>
        <v>0</v>
      </c>
      <c r="AA37" s="192">
        <f t="shared" si="31"/>
        <v>0</v>
      </c>
      <c r="AB37" s="192">
        <f t="shared" si="32"/>
        <v>0</v>
      </c>
      <c r="AC37" s="192">
        <f t="shared" si="33"/>
        <v>0</v>
      </c>
      <c r="AD37" s="193">
        <f t="shared" si="34"/>
        <v>3416128.1359783094</v>
      </c>
      <c r="AE37" s="175"/>
      <c r="AF37" s="167">
        <v>33</v>
      </c>
      <c r="AG37" s="188">
        <f t="shared" si="35"/>
        <v>67586805</v>
      </c>
      <c r="AH37" s="188">
        <f t="shared" si="36"/>
        <v>153699759.55755663</v>
      </c>
      <c r="AI37" s="188">
        <f t="shared" si="37"/>
        <v>9140229.4656457752</v>
      </c>
      <c r="AJ37" s="188">
        <f t="shared" si="38"/>
        <v>0</v>
      </c>
      <c r="AK37" s="188">
        <f t="shared" si="39"/>
        <v>3685.2279386117098</v>
      </c>
      <c r="AL37" s="188">
        <f t="shared" si="40"/>
        <v>168860.94265132857</v>
      </c>
      <c r="AM37" s="188">
        <f t="shared" si="41"/>
        <v>155173.14999999997</v>
      </c>
      <c r="AN37" s="188">
        <f t="shared" si="42"/>
        <v>0</v>
      </c>
      <c r="AO37" s="188">
        <f t="shared" si="43"/>
        <v>25269.972518018985</v>
      </c>
      <c r="AP37" s="188">
        <f t="shared" si="44"/>
        <v>0</v>
      </c>
      <c r="AQ37" s="189">
        <f t="shared" si="45"/>
        <v>9493218.7587537356</v>
      </c>
      <c r="AS37" s="208">
        <v>34</v>
      </c>
      <c r="AT37" s="510">
        <f t="shared" si="2"/>
        <v>1</v>
      </c>
      <c r="AU37" s="510">
        <f t="shared" si="3"/>
        <v>27.513485291079284</v>
      </c>
      <c r="AV37" s="510">
        <f t="shared" si="4"/>
        <v>1.8857253241440664</v>
      </c>
      <c r="AW37" s="510">
        <f t="shared" si="5"/>
        <v>0</v>
      </c>
      <c r="AX37" s="510">
        <f t="shared" si="6"/>
        <v>2.2705684233819707E-3</v>
      </c>
      <c r="AY37" s="510">
        <f t="shared" si="7"/>
        <v>5.8874285333492381E-3</v>
      </c>
      <c r="AZ37" s="510">
        <f t="shared" si="8"/>
        <v>0</v>
      </c>
      <c r="BA37" s="510">
        <f t="shared" si="9"/>
        <v>0</v>
      </c>
      <c r="BB37" s="510">
        <f t="shared" si="10"/>
        <v>0</v>
      </c>
      <c r="BC37" s="510">
        <f t="shared" si="11"/>
        <v>0</v>
      </c>
      <c r="BD37" s="566">
        <f t="shared" si="12"/>
        <v>1.8938833211007977</v>
      </c>
      <c r="BF37" s="167">
        <v>34</v>
      </c>
      <c r="BG37" s="569">
        <f t="shared" si="13"/>
        <v>1</v>
      </c>
      <c r="BH37" s="569">
        <f t="shared" si="14"/>
        <v>2.9417885080137012</v>
      </c>
      <c r="BI37" s="569">
        <f t="shared" si="15"/>
        <v>0.17387885329475133</v>
      </c>
      <c r="BJ37" s="569">
        <f t="shared" si="16"/>
        <v>0</v>
      </c>
      <c r="BK37" s="569">
        <f t="shared" si="17"/>
        <v>7.0534665964517744E-5</v>
      </c>
      <c r="BL37" s="569">
        <f t="shared" si="18"/>
        <v>7.1052326360305498E-4</v>
      </c>
      <c r="BM37" s="569">
        <f t="shared" si="19"/>
        <v>0</v>
      </c>
      <c r="BN37" s="569">
        <f t="shared" si="20"/>
        <v>0</v>
      </c>
      <c r="BO37" s="569">
        <f t="shared" si="21"/>
        <v>0</v>
      </c>
      <c r="BP37" s="569">
        <f t="shared" si="22"/>
        <v>0</v>
      </c>
      <c r="BQ37" s="570">
        <f t="shared" si="23"/>
        <v>0.1746599112243189</v>
      </c>
    </row>
    <row r="38" spans="2:69" x14ac:dyDescent="0.4">
      <c r="B38" s="174">
        <v>9</v>
      </c>
      <c r="C38" s="174">
        <v>7</v>
      </c>
      <c r="D38" s="167" t="s">
        <v>471</v>
      </c>
      <c r="E38" s="164">
        <v>34</v>
      </c>
      <c r="F38" s="456" t="s">
        <v>76</v>
      </c>
      <c r="G38" s="181">
        <v>1266964</v>
      </c>
      <c r="H38" s="182">
        <v>3823495.8110594912</v>
      </c>
      <c r="I38" s="182">
        <v>230251.66733115853</v>
      </c>
      <c r="J38" s="182">
        <v>0</v>
      </c>
      <c r="K38" s="182">
        <v>1326.6456621737652</v>
      </c>
      <c r="L38" s="182">
        <v>571.59007294878847</v>
      </c>
      <c r="M38" s="182">
        <v>0</v>
      </c>
      <c r="N38" s="182">
        <v>0</v>
      </c>
      <c r="O38" s="182">
        <v>0</v>
      </c>
      <c r="P38" s="182">
        <v>0</v>
      </c>
      <c r="Q38" s="183">
        <v>232149.90306628108</v>
      </c>
      <c r="R38" s="175"/>
      <c r="S38" s="190">
        <v>34</v>
      </c>
      <c r="T38" s="191">
        <f t="shared" si="24"/>
        <v>2259059</v>
      </c>
      <c r="U38" s="192">
        <f t="shared" si="25"/>
        <v>62154586.568180278</v>
      </c>
      <c r="V38" s="192">
        <f t="shared" si="26"/>
        <v>4259964.7650355706</v>
      </c>
      <c r="W38" s="192">
        <f t="shared" si="27"/>
        <v>0</v>
      </c>
      <c r="X38" s="192">
        <f t="shared" si="28"/>
        <v>5129.3480319568516</v>
      </c>
      <c r="Y38" s="192">
        <f t="shared" si="29"/>
        <v>13300.048415119396</v>
      </c>
      <c r="Z38" s="192">
        <f t="shared" si="30"/>
        <v>0</v>
      </c>
      <c r="AA38" s="192">
        <f t="shared" si="31"/>
        <v>0</v>
      </c>
      <c r="AB38" s="192">
        <f t="shared" si="32"/>
        <v>0</v>
      </c>
      <c r="AC38" s="192">
        <f t="shared" si="33"/>
        <v>0</v>
      </c>
      <c r="AD38" s="193">
        <f t="shared" si="34"/>
        <v>4278394.1614826471</v>
      </c>
      <c r="AE38" s="175"/>
      <c r="AF38" s="167">
        <v>34</v>
      </c>
      <c r="AG38" s="188">
        <f t="shared" si="35"/>
        <v>4431793</v>
      </c>
      <c r="AH38" s="188">
        <f t="shared" si="36"/>
        <v>13037397.717295565</v>
      </c>
      <c r="AI38" s="188">
        <f t="shared" si="37"/>
        <v>770595.08487970592</v>
      </c>
      <c r="AJ38" s="188">
        <f t="shared" si="38"/>
        <v>0</v>
      </c>
      <c r="AK38" s="188">
        <f t="shared" si="39"/>
        <v>312.59503887888798</v>
      </c>
      <c r="AL38" s="188">
        <f t="shared" si="40"/>
        <v>3148.892025973174</v>
      </c>
      <c r="AM38" s="188">
        <f t="shared" si="41"/>
        <v>0</v>
      </c>
      <c r="AN38" s="188">
        <f t="shared" si="42"/>
        <v>0</v>
      </c>
      <c r="AO38" s="188">
        <f t="shared" si="43"/>
        <v>0</v>
      </c>
      <c r="AP38" s="188">
        <f t="shared" si="44"/>
        <v>0</v>
      </c>
      <c r="AQ38" s="189">
        <f t="shared" si="45"/>
        <v>774056.57194455795</v>
      </c>
      <c r="AS38" s="208">
        <v>35</v>
      </c>
      <c r="AT38" s="510">
        <f t="shared" si="2"/>
        <v>1</v>
      </c>
      <c r="AU38" s="510">
        <f t="shared" si="3"/>
        <v>5.6884558932046607</v>
      </c>
      <c r="AV38" s="510">
        <f t="shared" si="4"/>
        <v>0.40246878581490469</v>
      </c>
      <c r="AW38" s="510">
        <f t="shared" si="5"/>
        <v>1.9276613083218151E-3</v>
      </c>
      <c r="AX38" s="510">
        <f t="shared" si="6"/>
        <v>8.3898049729581696E-4</v>
      </c>
      <c r="AY38" s="510">
        <f t="shared" si="7"/>
        <v>2.1439257553166938E-3</v>
      </c>
      <c r="AZ38" s="510">
        <f t="shared" si="8"/>
        <v>9.7426542601118359E-5</v>
      </c>
      <c r="BA38" s="510">
        <f t="shared" si="9"/>
        <v>0</v>
      </c>
      <c r="BB38" s="510">
        <f t="shared" si="10"/>
        <v>2.5889570761136349E-2</v>
      </c>
      <c r="BC38" s="510">
        <f t="shared" si="11"/>
        <v>0</v>
      </c>
      <c r="BD38" s="566">
        <f t="shared" si="12"/>
        <v>0.43336635067957641</v>
      </c>
      <c r="BF38" s="167">
        <v>35</v>
      </c>
      <c r="BG38" s="569">
        <f t="shared" si="13"/>
        <v>1</v>
      </c>
      <c r="BH38" s="569">
        <f t="shared" si="14"/>
        <v>0.49546651229569499</v>
      </c>
      <c r="BI38" s="569">
        <f t="shared" si="15"/>
        <v>3.2103811769293139E-2</v>
      </c>
      <c r="BJ38" s="569">
        <f t="shared" si="16"/>
        <v>8.1374794606335133E-4</v>
      </c>
      <c r="BK38" s="569">
        <f t="shared" si="17"/>
        <v>1.1879700000928383E-5</v>
      </c>
      <c r="BL38" s="569">
        <f t="shared" si="18"/>
        <v>1.1966886211002927E-4</v>
      </c>
      <c r="BM38" s="569">
        <f t="shared" si="19"/>
        <v>0</v>
      </c>
      <c r="BN38" s="569">
        <f t="shared" si="20"/>
        <v>0</v>
      </c>
      <c r="BO38" s="569">
        <f t="shared" si="21"/>
        <v>0</v>
      </c>
      <c r="BP38" s="569">
        <f t="shared" si="22"/>
        <v>0</v>
      </c>
      <c r="BQ38" s="570">
        <f t="shared" si="23"/>
        <v>3.3049108277467446E-2</v>
      </c>
    </row>
    <row r="39" spans="2:69" x14ac:dyDescent="0.4">
      <c r="B39" s="174">
        <v>10</v>
      </c>
      <c r="C39" s="174">
        <v>7</v>
      </c>
      <c r="D39" s="167" t="s">
        <v>472</v>
      </c>
      <c r="E39" s="164">
        <v>35</v>
      </c>
      <c r="F39" s="456" t="s">
        <v>77</v>
      </c>
      <c r="G39" s="181">
        <v>1162833</v>
      </c>
      <c r="H39" s="182">
        <v>1513209.3524619672</v>
      </c>
      <c r="I39" s="182">
        <v>102877.3193263743</v>
      </c>
      <c r="J39" s="182">
        <v>0</v>
      </c>
      <c r="K39" s="182">
        <v>1147.5897384849725</v>
      </c>
      <c r="L39" s="182">
        <v>282.85554472739364</v>
      </c>
      <c r="M39" s="182">
        <v>0</v>
      </c>
      <c r="N39" s="182">
        <v>0</v>
      </c>
      <c r="O39" s="182">
        <v>0</v>
      </c>
      <c r="P39" s="182">
        <v>0</v>
      </c>
      <c r="Q39" s="183">
        <v>104307.76460958667</v>
      </c>
      <c r="R39" s="175"/>
      <c r="S39" s="190">
        <v>35</v>
      </c>
      <c r="T39" s="191">
        <f t="shared" si="24"/>
        <v>8806635</v>
      </c>
      <c r="U39" s="192">
        <f t="shared" si="25"/>
        <v>50096154.76505243</v>
      </c>
      <c r="V39" s="192">
        <f t="shared" si="26"/>
        <v>3544395.695565043</v>
      </c>
      <c r="W39" s="192">
        <f t="shared" si="27"/>
        <v>16976.209546012687</v>
      </c>
      <c r="X39" s="192">
        <f t="shared" si="28"/>
        <v>7388.5950118027467</v>
      </c>
      <c r="Y39" s="192">
        <f t="shared" si="29"/>
        <v>18880.771594173431</v>
      </c>
      <c r="Z39" s="192">
        <f t="shared" si="30"/>
        <v>858</v>
      </c>
      <c r="AA39" s="192">
        <f t="shared" si="31"/>
        <v>0</v>
      </c>
      <c r="AB39" s="192">
        <f t="shared" si="32"/>
        <v>228000</v>
      </c>
      <c r="AC39" s="192">
        <f t="shared" si="33"/>
        <v>0</v>
      </c>
      <c r="AD39" s="193">
        <f t="shared" si="34"/>
        <v>3816499.2717170315</v>
      </c>
      <c r="AE39" s="175"/>
      <c r="AF39" s="167">
        <v>35</v>
      </c>
      <c r="AG39" s="188">
        <f t="shared" si="35"/>
        <v>74788605</v>
      </c>
      <c r="AH39" s="188">
        <f t="shared" si="36"/>
        <v>37055249.278810374</v>
      </c>
      <c r="AI39" s="188">
        <f t="shared" si="37"/>
        <v>2400999.2974080155</v>
      </c>
      <c r="AJ39" s="188">
        <f t="shared" si="38"/>
        <v>60859.073707693286</v>
      </c>
      <c r="AK39" s="188">
        <f t="shared" si="39"/>
        <v>888.4661908879325</v>
      </c>
      <c r="AL39" s="188">
        <f t="shared" si="40"/>
        <v>8949.8672591464456</v>
      </c>
      <c r="AM39" s="188">
        <f t="shared" si="41"/>
        <v>0</v>
      </c>
      <c r="AN39" s="188">
        <f t="shared" si="42"/>
        <v>0</v>
      </c>
      <c r="AO39" s="188">
        <f t="shared" si="43"/>
        <v>0</v>
      </c>
      <c r="AP39" s="188">
        <f t="shared" si="44"/>
        <v>0</v>
      </c>
      <c r="AQ39" s="189">
        <f t="shared" si="45"/>
        <v>2471696.704565743</v>
      </c>
      <c r="AS39" s="208">
        <v>36</v>
      </c>
      <c r="AT39" s="510">
        <f t="shared" si="2"/>
        <v>1</v>
      </c>
      <c r="AU39" s="510">
        <f t="shared" si="3"/>
        <v>2.263273772164597</v>
      </c>
      <c r="AV39" s="510">
        <f t="shared" si="4"/>
        <v>0.13665488386311772</v>
      </c>
      <c r="AW39" s="510">
        <f t="shared" si="5"/>
        <v>7.9613032047213365E-3</v>
      </c>
      <c r="AX39" s="510">
        <f t="shared" si="6"/>
        <v>1.9650496997353244E-4</v>
      </c>
      <c r="AY39" s="510">
        <f t="shared" si="7"/>
        <v>5.2677312527300911E-4</v>
      </c>
      <c r="AZ39" s="510">
        <f t="shared" si="8"/>
        <v>0</v>
      </c>
      <c r="BA39" s="510">
        <f t="shared" si="9"/>
        <v>0</v>
      </c>
      <c r="BB39" s="510">
        <f t="shared" si="10"/>
        <v>0</v>
      </c>
      <c r="BC39" s="510">
        <f t="shared" si="11"/>
        <v>0</v>
      </c>
      <c r="BD39" s="566">
        <f t="shared" si="12"/>
        <v>0.1453394651630856</v>
      </c>
      <c r="BF39" s="167">
        <v>36</v>
      </c>
      <c r="BG39" s="569">
        <f t="shared" si="13"/>
        <v>1</v>
      </c>
      <c r="BH39" s="569">
        <f t="shared" si="14"/>
        <v>5.4356258508706912</v>
      </c>
      <c r="BI39" s="569">
        <f t="shared" si="15"/>
        <v>0.32592317663601683</v>
      </c>
      <c r="BJ39" s="569">
        <f t="shared" si="16"/>
        <v>1.1058579967386096E-3</v>
      </c>
      <c r="BK39" s="569">
        <f t="shared" si="17"/>
        <v>1.303288977623119E-4</v>
      </c>
      <c r="BL39" s="569">
        <f t="shared" si="18"/>
        <v>1.3128539352047091E-3</v>
      </c>
      <c r="BM39" s="569">
        <f t="shared" si="19"/>
        <v>2.2933344530761185E-3</v>
      </c>
      <c r="BN39" s="569">
        <f t="shared" si="20"/>
        <v>0</v>
      </c>
      <c r="BO39" s="569">
        <f t="shared" si="21"/>
        <v>0</v>
      </c>
      <c r="BP39" s="569">
        <f t="shared" si="22"/>
        <v>0</v>
      </c>
      <c r="BQ39" s="570">
        <f t="shared" si="23"/>
        <v>0.33076555191879847</v>
      </c>
    </row>
    <row r="40" spans="2:69" x14ac:dyDescent="0.4">
      <c r="B40" s="174">
        <v>10</v>
      </c>
      <c r="C40" s="174">
        <v>7</v>
      </c>
      <c r="D40" s="167" t="s">
        <v>473</v>
      </c>
      <c r="E40" s="164">
        <v>36</v>
      </c>
      <c r="F40" s="456" t="s">
        <v>78</v>
      </c>
      <c r="G40" s="181">
        <v>484729</v>
      </c>
      <c r="H40" s="182">
        <v>925680.95341421734</v>
      </c>
      <c r="I40" s="182">
        <v>60279.674544076443</v>
      </c>
      <c r="J40" s="182">
        <v>0</v>
      </c>
      <c r="K40" s="182">
        <v>284.94488573012143</v>
      </c>
      <c r="L40" s="182">
        <v>135.08667901146595</v>
      </c>
      <c r="M40" s="182">
        <v>0</v>
      </c>
      <c r="N40" s="182">
        <v>0</v>
      </c>
      <c r="O40" s="182">
        <v>0</v>
      </c>
      <c r="P40" s="182">
        <v>0</v>
      </c>
      <c r="Q40" s="183">
        <v>60699.706108818034</v>
      </c>
      <c r="R40" s="175"/>
      <c r="S40" s="190">
        <v>36</v>
      </c>
      <c r="T40" s="191">
        <f t="shared" si="24"/>
        <v>4226889</v>
      </c>
      <c r="U40" s="192">
        <f t="shared" si="25"/>
        <v>9566607.0115510412</v>
      </c>
      <c r="V40" s="192">
        <f t="shared" si="26"/>
        <v>577625.02539728978</v>
      </c>
      <c r="W40" s="192">
        <f t="shared" si="27"/>
        <v>33651.544941701366</v>
      </c>
      <c r="X40" s="192">
        <f t="shared" si="28"/>
        <v>830.60469602645458</v>
      </c>
      <c r="Y40" s="192">
        <f t="shared" si="29"/>
        <v>2226.6115287121042</v>
      </c>
      <c r="Z40" s="192">
        <f t="shared" si="30"/>
        <v>0</v>
      </c>
      <c r="AA40" s="192">
        <f t="shared" si="31"/>
        <v>0</v>
      </c>
      <c r="AB40" s="192">
        <f t="shared" si="32"/>
        <v>0</v>
      </c>
      <c r="AC40" s="192">
        <f t="shared" si="33"/>
        <v>0</v>
      </c>
      <c r="AD40" s="193">
        <f t="shared" si="34"/>
        <v>614333.78656372975</v>
      </c>
      <c r="AE40" s="175"/>
      <c r="AF40" s="167">
        <v>36</v>
      </c>
      <c r="AG40" s="188">
        <f t="shared" si="35"/>
        <v>54806089</v>
      </c>
      <c r="AH40" s="188">
        <f t="shared" si="36"/>
        <v>297905394.15351981</v>
      </c>
      <c r="AI40" s="188">
        <f t="shared" si="37"/>
        <v>17862574.625876259</v>
      </c>
      <c r="AJ40" s="188">
        <f t="shared" si="38"/>
        <v>60607.751790617949</v>
      </c>
      <c r="AK40" s="188">
        <f t="shared" si="39"/>
        <v>7142.8171700331668</v>
      </c>
      <c r="AL40" s="188">
        <f t="shared" si="40"/>
        <v>71952.389616829518</v>
      </c>
      <c r="AM40" s="188">
        <f t="shared" si="41"/>
        <v>125688.69214205608</v>
      </c>
      <c r="AN40" s="188">
        <f t="shared" si="42"/>
        <v>0</v>
      </c>
      <c r="AO40" s="188">
        <f t="shared" si="43"/>
        <v>0</v>
      </c>
      <c r="AP40" s="188">
        <f t="shared" si="44"/>
        <v>0</v>
      </c>
      <c r="AQ40" s="189">
        <f t="shared" si="45"/>
        <v>18127966.27659579</v>
      </c>
      <c r="AS40" s="208">
        <v>37</v>
      </c>
      <c r="AT40" s="510">
        <f t="shared" si="2"/>
        <v>1</v>
      </c>
      <c r="AU40" s="510">
        <f t="shared" si="3"/>
        <v>3.1844039272823257</v>
      </c>
      <c r="AV40" s="510">
        <f t="shared" si="4"/>
        <v>0.18211028142679414</v>
      </c>
      <c r="AW40" s="510">
        <f t="shared" si="5"/>
        <v>8.796518220038959E-3</v>
      </c>
      <c r="AX40" s="510">
        <f t="shared" si="6"/>
        <v>2.7648055918385125E-4</v>
      </c>
      <c r="AY40" s="510">
        <f t="shared" si="7"/>
        <v>7.411646039187878E-4</v>
      </c>
      <c r="AZ40" s="510">
        <f t="shared" si="8"/>
        <v>0</v>
      </c>
      <c r="BA40" s="510">
        <f t="shared" si="9"/>
        <v>0</v>
      </c>
      <c r="BB40" s="510">
        <f t="shared" si="10"/>
        <v>0</v>
      </c>
      <c r="BC40" s="510">
        <f t="shared" si="11"/>
        <v>0</v>
      </c>
      <c r="BD40" s="566">
        <f t="shared" si="12"/>
        <v>0.19192444480993573</v>
      </c>
      <c r="BF40" s="167">
        <v>37</v>
      </c>
      <c r="BG40" s="569">
        <f t="shared" si="13"/>
        <v>1</v>
      </c>
      <c r="BH40" s="569">
        <f t="shared" si="14"/>
        <v>0</v>
      </c>
      <c r="BI40" s="569">
        <f t="shared" si="15"/>
        <v>0</v>
      </c>
      <c r="BJ40" s="569">
        <f t="shared" si="16"/>
        <v>0</v>
      </c>
      <c r="BK40" s="569">
        <f t="shared" si="17"/>
        <v>0</v>
      </c>
      <c r="BL40" s="569">
        <f t="shared" si="18"/>
        <v>0</v>
      </c>
      <c r="BM40" s="569">
        <f t="shared" si="19"/>
        <v>0</v>
      </c>
      <c r="BN40" s="569">
        <f t="shared" si="20"/>
        <v>0</v>
      </c>
      <c r="BO40" s="569">
        <f t="shared" si="21"/>
        <v>0</v>
      </c>
      <c r="BP40" s="569">
        <f t="shared" si="22"/>
        <v>0</v>
      </c>
      <c r="BQ40" s="570">
        <f t="shared" si="23"/>
        <v>0</v>
      </c>
    </row>
    <row r="41" spans="2:69" x14ac:dyDescent="0.4">
      <c r="B41" s="174">
        <v>10</v>
      </c>
      <c r="C41" s="174">
        <v>7</v>
      </c>
      <c r="D41" s="167" t="s">
        <v>474</v>
      </c>
      <c r="E41" s="164">
        <v>37</v>
      </c>
      <c r="F41" s="456" t="s">
        <v>79</v>
      </c>
      <c r="G41" s="181">
        <v>115253</v>
      </c>
      <c r="H41" s="182">
        <v>616323.32983621466</v>
      </c>
      <c r="I41" s="182">
        <v>36912.726902987924</v>
      </c>
      <c r="J41" s="182">
        <v>0</v>
      </c>
      <c r="K41" s="182">
        <v>304.42046212172937</v>
      </c>
      <c r="L41" s="182">
        <v>100.3771159020734</v>
      </c>
      <c r="M41" s="182">
        <v>0</v>
      </c>
      <c r="N41" s="182">
        <v>0</v>
      </c>
      <c r="O41" s="182">
        <v>0</v>
      </c>
      <c r="P41" s="182">
        <v>0</v>
      </c>
      <c r="Q41" s="183">
        <v>37317.524481011729</v>
      </c>
      <c r="R41" s="175"/>
      <c r="S41" s="190">
        <v>37</v>
      </c>
      <c r="T41" s="191">
        <f t="shared" si="24"/>
        <v>7510060</v>
      </c>
      <c r="U41" s="192">
        <f t="shared" si="25"/>
        <v>23915064.558125902</v>
      </c>
      <c r="V41" s="192">
        <f t="shared" si="26"/>
        <v>1367659.1401321096</v>
      </c>
      <c r="W41" s="192">
        <f t="shared" si="27"/>
        <v>66062.379623585788</v>
      </c>
      <c r="X41" s="192">
        <f t="shared" si="28"/>
        <v>2076.3855883042738</v>
      </c>
      <c r="Y41" s="192">
        <f t="shared" si="29"/>
        <v>5566.1906453063311</v>
      </c>
      <c r="Z41" s="192">
        <f t="shared" si="30"/>
        <v>0</v>
      </c>
      <c r="AA41" s="192">
        <f t="shared" si="31"/>
        <v>0</v>
      </c>
      <c r="AB41" s="192">
        <f t="shared" si="32"/>
        <v>0</v>
      </c>
      <c r="AC41" s="192">
        <f t="shared" si="33"/>
        <v>0</v>
      </c>
      <c r="AD41" s="193">
        <f t="shared" si="34"/>
        <v>1441364.095989306</v>
      </c>
      <c r="AE41" s="175"/>
      <c r="AF41" s="167">
        <v>37</v>
      </c>
      <c r="AG41" s="188">
        <f t="shared" si="35"/>
        <v>1463403</v>
      </c>
      <c r="AH41" s="188">
        <f t="shared" si="36"/>
        <v>0</v>
      </c>
      <c r="AI41" s="188">
        <f t="shared" si="37"/>
        <v>0</v>
      </c>
      <c r="AJ41" s="188">
        <f t="shared" si="38"/>
        <v>0</v>
      </c>
      <c r="AK41" s="188">
        <f t="shared" si="39"/>
        <v>0</v>
      </c>
      <c r="AL41" s="188">
        <f t="shared" si="40"/>
        <v>0</v>
      </c>
      <c r="AM41" s="188">
        <f t="shared" si="41"/>
        <v>0</v>
      </c>
      <c r="AN41" s="188">
        <f t="shared" si="42"/>
        <v>0</v>
      </c>
      <c r="AO41" s="188">
        <f t="shared" si="43"/>
        <v>0</v>
      </c>
      <c r="AP41" s="188">
        <f t="shared" si="44"/>
        <v>0</v>
      </c>
      <c r="AQ41" s="189">
        <f t="shared" si="45"/>
        <v>0</v>
      </c>
      <c r="AS41" s="208">
        <v>38</v>
      </c>
      <c r="AT41" s="510">
        <f t="shared" si="2"/>
        <v>1</v>
      </c>
      <c r="AU41" s="510">
        <f t="shared" si="3"/>
        <v>0.88583874611472369</v>
      </c>
      <c r="AV41" s="510">
        <f t="shared" si="4"/>
        <v>5.0410334322086407E-2</v>
      </c>
      <c r="AW41" s="510">
        <f t="shared" si="5"/>
        <v>7.4440793390567761E-4</v>
      </c>
      <c r="AX41" s="510">
        <f t="shared" si="6"/>
        <v>7.6911471492104564E-5</v>
      </c>
      <c r="AY41" s="510">
        <f t="shared" si="7"/>
        <v>2.0617746315881416E-4</v>
      </c>
      <c r="AZ41" s="510">
        <f t="shared" si="8"/>
        <v>2.4410175863296173</v>
      </c>
      <c r="BA41" s="510">
        <f t="shared" si="9"/>
        <v>0</v>
      </c>
      <c r="BB41" s="510">
        <f t="shared" si="10"/>
        <v>9.6344929941838634E-3</v>
      </c>
      <c r="BC41" s="510">
        <f t="shared" si="11"/>
        <v>0</v>
      </c>
      <c r="BD41" s="566">
        <f t="shared" si="12"/>
        <v>2.5020899105144436</v>
      </c>
      <c r="BF41" s="167">
        <v>38</v>
      </c>
      <c r="BG41" s="569">
        <f t="shared" si="13"/>
        <v>1</v>
      </c>
      <c r="BH41" s="569">
        <f t="shared" si="14"/>
        <v>10.543128061961504</v>
      </c>
      <c r="BI41" s="569">
        <f t="shared" si="15"/>
        <v>0.71645940876965819</v>
      </c>
      <c r="BJ41" s="569">
        <f t="shared" si="16"/>
        <v>1.9386742801365871E-3</v>
      </c>
      <c r="BK41" s="569">
        <f t="shared" si="17"/>
        <v>2.5279044161257726E-4</v>
      </c>
      <c r="BL41" s="569">
        <f t="shared" si="18"/>
        <v>2.5464569389550941E-3</v>
      </c>
      <c r="BM41" s="569">
        <f t="shared" si="19"/>
        <v>0</v>
      </c>
      <c r="BN41" s="569">
        <f t="shared" si="20"/>
        <v>0</v>
      </c>
      <c r="BO41" s="569">
        <f t="shared" si="21"/>
        <v>0</v>
      </c>
      <c r="BP41" s="569">
        <f t="shared" si="22"/>
        <v>0</v>
      </c>
      <c r="BQ41" s="570">
        <f t="shared" si="23"/>
        <v>0.72119733043036238</v>
      </c>
    </row>
    <row r="42" spans="2:69" x14ac:dyDescent="0.4">
      <c r="B42" s="174">
        <v>10</v>
      </c>
      <c r="C42" s="174">
        <v>7</v>
      </c>
      <c r="D42" s="167" t="s">
        <v>475</v>
      </c>
      <c r="E42" s="164">
        <v>38</v>
      </c>
      <c r="F42" s="456" t="s">
        <v>80</v>
      </c>
      <c r="G42" s="181">
        <v>385998</v>
      </c>
      <c r="H42" s="182">
        <v>1731568.0285639502</v>
      </c>
      <c r="I42" s="182">
        <v>100918.00092724545</v>
      </c>
      <c r="J42" s="182">
        <v>0</v>
      </c>
      <c r="K42" s="182">
        <v>558.423680025257</v>
      </c>
      <c r="L42" s="182">
        <v>255.00329828046861</v>
      </c>
      <c r="M42" s="182">
        <v>0</v>
      </c>
      <c r="N42" s="182">
        <v>0</v>
      </c>
      <c r="O42" s="182">
        <v>0</v>
      </c>
      <c r="P42" s="182">
        <v>0</v>
      </c>
      <c r="Q42" s="183">
        <v>101731.42790555117</v>
      </c>
      <c r="R42" s="175"/>
      <c r="S42" s="190">
        <v>38</v>
      </c>
      <c r="T42" s="191">
        <f t="shared" si="24"/>
        <v>10458558</v>
      </c>
      <c r="U42" s="192">
        <f t="shared" si="25"/>
        <v>9264595.9048881121</v>
      </c>
      <c r="V42" s="192">
        <f t="shared" si="26"/>
        <v>527219.40530693135</v>
      </c>
      <c r="W42" s="192">
        <f t="shared" si="27"/>
        <v>7785.4335524126955</v>
      </c>
      <c r="X42" s="192">
        <f t="shared" si="28"/>
        <v>804.38308546552207</v>
      </c>
      <c r="Y42" s="192">
        <f t="shared" si="29"/>
        <v>2156.318956739321</v>
      </c>
      <c r="Z42" s="192">
        <f t="shared" si="30"/>
        <v>25529524.005648308</v>
      </c>
      <c r="AA42" s="192">
        <f t="shared" si="31"/>
        <v>0</v>
      </c>
      <c r="AB42" s="192">
        <f t="shared" si="32"/>
        <v>100762.90378026559</v>
      </c>
      <c r="AC42" s="192">
        <f t="shared" si="33"/>
        <v>0</v>
      </c>
      <c r="AD42" s="193">
        <f t="shared" si="34"/>
        <v>26168252.45033012</v>
      </c>
      <c r="AE42" s="175"/>
      <c r="AF42" s="167">
        <v>38</v>
      </c>
      <c r="AG42" s="188">
        <f t="shared" si="35"/>
        <v>4692988</v>
      </c>
      <c r="AH42" s="188">
        <f t="shared" si="36"/>
        <v>49478773.477248594</v>
      </c>
      <c r="AI42" s="188">
        <f t="shared" si="37"/>
        <v>3362335.4078431008</v>
      </c>
      <c r="AJ42" s="188">
        <f t="shared" si="38"/>
        <v>9098.1751325896421</v>
      </c>
      <c r="AK42" s="188">
        <f t="shared" si="39"/>
        <v>1186.3425090025257</v>
      </c>
      <c r="AL42" s="188">
        <f t="shared" si="40"/>
        <v>11950.491857032988</v>
      </c>
      <c r="AM42" s="188">
        <f t="shared" si="41"/>
        <v>0</v>
      </c>
      <c r="AN42" s="188">
        <f t="shared" si="42"/>
        <v>0</v>
      </c>
      <c r="AO42" s="188">
        <f t="shared" si="43"/>
        <v>0</v>
      </c>
      <c r="AP42" s="188">
        <f t="shared" si="44"/>
        <v>0</v>
      </c>
      <c r="AQ42" s="189">
        <f t="shared" si="45"/>
        <v>3384570.4173417254</v>
      </c>
      <c r="AS42" s="208">
        <v>39</v>
      </c>
      <c r="AT42" s="510">
        <f t="shared" si="2"/>
        <v>1</v>
      </c>
      <c r="AU42" s="510">
        <f t="shared" si="3"/>
        <v>0.55805550792743019</v>
      </c>
      <c r="AV42" s="510">
        <f t="shared" si="4"/>
        <v>3.3848274682823302E-2</v>
      </c>
      <c r="AW42" s="510">
        <f t="shared" si="5"/>
        <v>2.649598410122788E-4</v>
      </c>
      <c r="AX42" s="510">
        <f t="shared" si="6"/>
        <v>4.8452238601238447E-5</v>
      </c>
      <c r="AY42" s="510">
        <f t="shared" si="7"/>
        <v>1.2988647135940475E-4</v>
      </c>
      <c r="AZ42" s="510">
        <f t="shared" si="8"/>
        <v>0</v>
      </c>
      <c r="BA42" s="510">
        <f t="shared" si="9"/>
        <v>0</v>
      </c>
      <c r="BB42" s="510">
        <f t="shared" si="10"/>
        <v>9.0040805663833476E-3</v>
      </c>
      <c r="BC42" s="510">
        <f t="shared" si="11"/>
        <v>0</v>
      </c>
      <c r="BD42" s="566">
        <f t="shared" si="12"/>
        <v>4.3295653800179572E-2</v>
      </c>
      <c r="BF42" s="170" t="s">
        <v>477</v>
      </c>
      <c r="BG42" s="571">
        <f t="shared" si="13"/>
        <v>1</v>
      </c>
      <c r="BH42" s="571">
        <f t="shared" si="14"/>
        <v>16.78113331475495</v>
      </c>
      <c r="BI42" s="571">
        <f t="shared" si="15"/>
        <v>1.1011548324159917</v>
      </c>
      <c r="BJ42" s="571">
        <f t="shared" si="16"/>
        <v>7.8185426830068336E-2</v>
      </c>
      <c r="BK42" s="571">
        <f t="shared" si="17"/>
        <v>3.0348515720899017E-2</v>
      </c>
      <c r="BL42" s="571">
        <f t="shared" si="18"/>
        <v>2.0467730652214744E-2</v>
      </c>
      <c r="BM42" s="571">
        <f t="shared" si="19"/>
        <v>2.9871678713647435E-2</v>
      </c>
      <c r="BN42" s="571">
        <f t="shared" si="20"/>
        <v>3.2501915038260138E-3</v>
      </c>
      <c r="BO42" s="571">
        <f t="shared" si="21"/>
        <v>2.1150263506527398E-3</v>
      </c>
      <c r="BP42" s="571">
        <f t="shared" si="22"/>
        <v>5.6103435438868124E-4</v>
      </c>
      <c r="BQ42" s="572">
        <f t="shared" si="23"/>
        <v>1.2659544365416886</v>
      </c>
    </row>
    <row r="43" spans="2:69" x14ac:dyDescent="0.4">
      <c r="B43" s="174">
        <v>10</v>
      </c>
      <c r="C43" s="174">
        <v>7</v>
      </c>
      <c r="D43" s="167" t="s">
        <v>476</v>
      </c>
      <c r="E43" s="164">
        <v>39</v>
      </c>
      <c r="F43" s="456" t="s">
        <v>81</v>
      </c>
      <c r="G43" s="181">
        <v>945939</v>
      </c>
      <c r="H43" s="182">
        <v>1691592.1221038697</v>
      </c>
      <c r="I43" s="182">
        <v>107821.18989711937</v>
      </c>
      <c r="J43" s="182">
        <v>0</v>
      </c>
      <c r="K43" s="182">
        <v>344.22969096421059</v>
      </c>
      <c r="L43" s="182">
        <v>230.80164203252858</v>
      </c>
      <c r="M43" s="182">
        <v>0</v>
      </c>
      <c r="N43" s="182">
        <v>0</v>
      </c>
      <c r="O43" s="182">
        <v>0</v>
      </c>
      <c r="P43" s="182">
        <v>0</v>
      </c>
      <c r="Q43" s="183">
        <v>108396.22123011612</v>
      </c>
      <c r="R43" s="175"/>
      <c r="S43" s="190">
        <v>39</v>
      </c>
      <c r="T43" s="191">
        <f t="shared" si="24"/>
        <v>16704923</v>
      </c>
      <c r="U43" s="192">
        <f t="shared" si="25"/>
        <v>9322274.2896536104</v>
      </c>
      <c r="V43" s="192">
        <f t="shared" si="26"/>
        <v>565432.82225941273</v>
      </c>
      <c r="W43" s="192">
        <f t="shared" si="27"/>
        <v>4426.1337422023598</v>
      </c>
      <c r="X43" s="192">
        <f t="shared" si="28"/>
        <v>809.390915011316</v>
      </c>
      <c r="Y43" s="192">
        <f t="shared" si="29"/>
        <v>2169.7435028005616</v>
      </c>
      <c r="Z43" s="192">
        <f t="shared" si="30"/>
        <v>0</v>
      </c>
      <c r="AA43" s="192">
        <f t="shared" si="31"/>
        <v>0</v>
      </c>
      <c r="AB43" s="192">
        <f t="shared" si="32"/>
        <v>150412.47254723022</v>
      </c>
      <c r="AC43" s="192">
        <f t="shared" si="33"/>
        <v>0</v>
      </c>
      <c r="AD43" s="193">
        <f t="shared" si="34"/>
        <v>723250.5629666571</v>
      </c>
      <c r="AE43" s="175"/>
      <c r="AF43" s="170" t="s">
        <v>477</v>
      </c>
      <c r="AG43" s="194">
        <f>SUM(AG5:AG42)</f>
        <v>1017818388</v>
      </c>
      <c r="AH43" s="194">
        <f t="shared" ref="AH43:AQ43" si="46">SUM(AH5:AH42)</f>
        <v>17080146059.236979</v>
      </c>
      <c r="AI43" s="194">
        <f t="shared" si="46"/>
        <v>1120775636.4680548</v>
      </c>
      <c r="AJ43" s="194">
        <f t="shared" si="46"/>
        <v>79578565.101272106</v>
      </c>
      <c r="AK43" s="194">
        <f t="shared" si="46"/>
        <v>30889277.349238094</v>
      </c>
      <c r="AL43" s="194">
        <f t="shared" si="46"/>
        <v>20832432.618455399</v>
      </c>
      <c r="AM43" s="194">
        <f t="shared" si="46"/>
        <v>30403943.875178546</v>
      </c>
      <c r="AN43" s="194">
        <f t="shared" si="46"/>
        <v>3308104.6771154893</v>
      </c>
      <c r="AO43" s="194">
        <f t="shared" si="46"/>
        <v>2152712.7107988945</v>
      </c>
      <c r="AP43" s="194">
        <f t="shared" si="46"/>
        <v>571031.0821965083</v>
      </c>
      <c r="AQ43" s="195">
        <f t="shared" si="46"/>
        <v>1288511703.8823097</v>
      </c>
      <c r="AS43" s="208">
        <v>40</v>
      </c>
      <c r="AT43" s="510">
        <f t="shared" si="2"/>
        <v>1</v>
      </c>
      <c r="AU43" s="510">
        <f t="shared" si="3"/>
        <v>0.71112984408983659</v>
      </c>
      <c r="AV43" s="510">
        <f t="shared" si="4"/>
        <v>4.1970667400237943E-2</v>
      </c>
      <c r="AW43" s="510">
        <f t="shared" si="5"/>
        <v>8.620425824928583E-3</v>
      </c>
      <c r="AX43" s="510">
        <f t="shared" si="6"/>
        <v>6.1742662500130553E-5</v>
      </c>
      <c r="AY43" s="510">
        <f t="shared" si="7"/>
        <v>1.6551426303493063E-4</v>
      </c>
      <c r="AZ43" s="510">
        <f t="shared" si="8"/>
        <v>6.996153511024804E-5</v>
      </c>
      <c r="BA43" s="510">
        <f t="shared" si="9"/>
        <v>0</v>
      </c>
      <c r="BB43" s="510">
        <f t="shared" si="10"/>
        <v>4.8407738916522187E-3</v>
      </c>
      <c r="BC43" s="510">
        <f t="shared" si="11"/>
        <v>0</v>
      </c>
      <c r="BD43" s="566">
        <f t="shared" si="12"/>
        <v>5.572908557746406E-2</v>
      </c>
      <c r="BF43" s="174"/>
      <c r="BG43" s="175"/>
      <c r="BH43" s="175"/>
      <c r="BI43" s="175"/>
      <c r="BJ43" s="175"/>
      <c r="BK43" s="175"/>
      <c r="BL43" s="175"/>
      <c r="BM43" s="175"/>
      <c r="BN43" s="175"/>
      <c r="BO43" s="175"/>
      <c r="BP43" s="175"/>
      <c r="BQ43" s="175"/>
    </row>
    <row r="44" spans="2:69" x14ac:dyDescent="0.4">
      <c r="B44" s="174">
        <v>11</v>
      </c>
      <c r="C44" s="174">
        <v>7</v>
      </c>
      <c r="D44" s="167" t="s">
        <v>478</v>
      </c>
      <c r="E44" s="164">
        <v>40</v>
      </c>
      <c r="F44" s="456" t="s">
        <v>82</v>
      </c>
      <c r="G44" s="181">
        <v>2041587</v>
      </c>
      <c r="H44" s="182">
        <v>893974.92465245107</v>
      </c>
      <c r="I44" s="182">
        <v>59566.90138861072</v>
      </c>
      <c r="J44" s="182">
        <v>0</v>
      </c>
      <c r="K44" s="182">
        <v>218.79983128170431</v>
      </c>
      <c r="L44" s="182">
        <v>125.32980011767526</v>
      </c>
      <c r="M44" s="182">
        <v>0</v>
      </c>
      <c r="N44" s="182">
        <v>0</v>
      </c>
      <c r="O44" s="182">
        <v>0</v>
      </c>
      <c r="P44" s="182">
        <v>0</v>
      </c>
      <c r="Q44" s="183">
        <v>59911.031020010101</v>
      </c>
      <c r="R44" s="175"/>
      <c r="S44" s="190">
        <v>40</v>
      </c>
      <c r="T44" s="191">
        <f t="shared" si="24"/>
        <v>6903300</v>
      </c>
      <c r="U44" s="192">
        <f t="shared" si="25"/>
        <v>4909142.6527053686</v>
      </c>
      <c r="V44" s="192">
        <f t="shared" si="26"/>
        <v>289736.10826406261</v>
      </c>
      <c r="W44" s="192">
        <f t="shared" si="27"/>
        <v>59509.385597229484</v>
      </c>
      <c r="X44" s="192">
        <f t="shared" si="28"/>
        <v>426.22812203715125</v>
      </c>
      <c r="Y44" s="192">
        <f t="shared" si="29"/>
        <v>1142.5946120090366</v>
      </c>
      <c r="Z44" s="192">
        <f t="shared" si="30"/>
        <v>482.96546532657527</v>
      </c>
      <c r="AA44" s="192">
        <f t="shared" si="31"/>
        <v>0</v>
      </c>
      <c r="AB44" s="192">
        <f t="shared" si="32"/>
        <v>33417.31440624276</v>
      </c>
      <c r="AC44" s="192">
        <f t="shared" si="33"/>
        <v>0</v>
      </c>
      <c r="AD44" s="193">
        <f t="shared" si="34"/>
        <v>384714.59646690765</v>
      </c>
      <c r="AE44" s="175"/>
      <c r="AF44" s="174" t="s">
        <v>1037</v>
      </c>
      <c r="AG44" s="175">
        <f>IF(AG43=G395,1,0)</f>
        <v>1</v>
      </c>
      <c r="AH44" s="175">
        <f t="shared" ref="AH44:AQ44" si="47">IF(AH43=H395,1,0)</f>
        <v>1</v>
      </c>
      <c r="AI44" s="175">
        <f t="shared" si="47"/>
        <v>0</v>
      </c>
      <c r="AJ44" s="175">
        <f t="shared" si="47"/>
        <v>1</v>
      </c>
      <c r="AK44" s="175">
        <f t="shared" si="47"/>
        <v>1</v>
      </c>
      <c r="AL44" s="175">
        <f t="shared" si="47"/>
        <v>1</v>
      </c>
      <c r="AM44" s="175">
        <f t="shared" si="47"/>
        <v>1</v>
      </c>
      <c r="AN44" s="175">
        <f t="shared" si="47"/>
        <v>1</v>
      </c>
      <c r="AO44" s="175">
        <f t="shared" si="47"/>
        <v>1</v>
      </c>
      <c r="AP44" s="175">
        <f t="shared" si="47"/>
        <v>1</v>
      </c>
      <c r="AQ44" s="175">
        <f t="shared" si="47"/>
        <v>1</v>
      </c>
      <c r="AS44" s="208">
        <v>41</v>
      </c>
      <c r="AT44" s="510">
        <f t="shared" si="2"/>
        <v>1</v>
      </c>
      <c r="AU44" s="510">
        <f t="shared" si="3"/>
        <v>1.5831118834088185</v>
      </c>
      <c r="AV44" s="510">
        <f t="shared" si="4"/>
        <v>8.9824629047502574E-2</v>
      </c>
      <c r="AW44" s="510">
        <f t="shared" si="5"/>
        <v>6.8833712300446774E-4</v>
      </c>
      <c r="AX44" s="510">
        <f t="shared" si="6"/>
        <v>1.3745104853862469E-4</v>
      </c>
      <c r="AY44" s="510">
        <f t="shared" si="7"/>
        <v>4.9265399984930063E-2</v>
      </c>
      <c r="AZ44" s="510">
        <f t="shared" si="8"/>
        <v>1.7264399299944246E-2</v>
      </c>
      <c r="BA44" s="510">
        <f t="shared" si="9"/>
        <v>0.47067441666289866</v>
      </c>
      <c r="BB44" s="510">
        <f t="shared" si="10"/>
        <v>6.0319167255416736E-2</v>
      </c>
      <c r="BC44" s="510">
        <f t="shared" si="11"/>
        <v>8.556596892438767E-2</v>
      </c>
      <c r="BD44" s="566">
        <f t="shared" si="12"/>
        <v>0.77373976934662303</v>
      </c>
      <c r="BF44" s="175"/>
      <c r="BG44" s="175"/>
      <c r="BH44" s="175"/>
      <c r="BI44" s="175"/>
      <c r="BJ44" s="175"/>
      <c r="BK44" s="175"/>
      <c r="BL44" s="175"/>
      <c r="BM44" s="175"/>
      <c r="BN44" s="175"/>
      <c r="BO44" s="175"/>
      <c r="BP44" s="175"/>
      <c r="BQ44" s="175"/>
    </row>
    <row r="45" spans="2:69" x14ac:dyDescent="0.4">
      <c r="B45" s="174">
        <v>11</v>
      </c>
      <c r="C45" s="174">
        <v>7</v>
      </c>
      <c r="D45" s="167" t="s">
        <v>479</v>
      </c>
      <c r="E45" s="164">
        <v>41</v>
      </c>
      <c r="F45" s="456" t="s">
        <v>83</v>
      </c>
      <c r="G45" s="181">
        <v>608506</v>
      </c>
      <c r="H45" s="182">
        <v>1444967.7329555999</v>
      </c>
      <c r="I45" s="182">
        <v>95149.373441261981</v>
      </c>
      <c r="J45" s="182">
        <v>0</v>
      </c>
      <c r="K45" s="182">
        <v>320.62399560615336</v>
      </c>
      <c r="L45" s="182">
        <v>199.5704408098118</v>
      </c>
      <c r="M45" s="182">
        <v>0</v>
      </c>
      <c r="N45" s="182">
        <v>0</v>
      </c>
      <c r="O45" s="182">
        <v>0</v>
      </c>
      <c r="P45" s="182">
        <v>0</v>
      </c>
      <c r="Q45" s="183">
        <v>95669.567877677939</v>
      </c>
      <c r="R45" s="175"/>
      <c r="S45" s="190">
        <v>41</v>
      </c>
      <c r="T45" s="191">
        <f t="shared" si="24"/>
        <v>6673577</v>
      </c>
      <c r="U45" s="192">
        <f t="shared" si="25"/>
        <v>10565019.053543773</v>
      </c>
      <c r="V45" s="192">
        <f t="shared" si="26"/>
        <v>599451.57844494504</v>
      </c>
      <c r="W45" s="192">
        <f t="shared" si="27"/>
        <v>4593.6707923287868</v>
      </c>
      <c r="X45" s="192">
        <f t="shared" si="28"/>
        <v>917.29015615324931</v>
      </c>
      <c r="Y45" s="192">
        <f t="shared" si="29"/>
        <v>328776.44023522962</v>
      </c>
      <c r="Z45" s="192">
        <f t="shared" si="30"/>
        <v>115215.29808692403</v>
      </c>
      <c r="AA45" s="192">
        <f t="shared" si="31"/>
        <v>3141081.9615299371</v>
      </c>
      <c r="AB45" s="192">
        <f t="shared" si="32"/>
        <v>402544.60725490225</v>
      </c>
      <c r="AC45" s="192">
        <f t="shared" si="33"/>
        <v>571031.0821965083</v>
      </c>
      <c r="AD45" s="193">
        <f t="shared" si="34"/>
        <v>5163611.9286969285</v>
      </c>
      <c r="AE45" s="175"/>
      <c r="AF45" s="175"/>
      <c r="AG45" s="175"/>
      <c r="AH45" s="175"/>
      <c r="AI45" s="175"/>
      <c r="AJ45" s="175"/>
      <c r="AK45" s="175"/>
      <c r="AL45" s="175"/>
      <c r="AM45" s="175"/>
      <c r="AN45" s="175"/>
      <c r="AO45" s="175"/>
      <c r="AP45" s="175"/>
      <c r="AQ45" s="175"/>
      <c r="AS45" s="208">
        <v>42</v>
      </c>
      <c r="AT45" s="510">
        <f t="shared" si="2"/>
        <v>1</v>
      </c>
      <c r="AU45" s="510">
        <f t="shared" si="3"/>
        <v>1.0225321816819264</v>
      </c>
      <c r="AV45" s="510">
        <f t="shared" si="4"/>
        <v>5.8310905734974314E-2</v>
      </c>
      <c r="AW45" s="510">
        <f t="shared" si="5"/>
        <v>1.1776443171889715E-3</v>
      </c>
      <c r="AX45" s="510">
        <f t="shared" si="6"/>
        <v>8.8779651021274973E-5</v>
      </c>
      <c r="AY45" s="510">
        <f t="shared" si="7"/>
        <v>2.3799262805120503E-4</v>
      </c>
      <c r="AZ45" s="510">
        <f t="shared" si="8"/>
        <v>0</v>
      </c>
      <c r="BA45" s="510">
        <f t="shared" si="9"/>
        <v>1.6150314255469086E-2</v>
      </c>
      <c r="BB45" s="510">
        <f t="shared" si="10"/>
        <v>3.2088378658559694E-3</v>
      </c>
      <c r="BC45" s="510">
        <f t="shared" si="11"/>
        <v>0</v>
      </c>
      <c r="BD45" s="566">
        <f t="shared" si="12"/>
        <v>7.9174474452560817E-2</v>
      </c>
      <c r="BF45" s="175"/>
      <c r="BG45" s="175"/>
      <c r="BH45" s="175"/>
      <c r="BI45" s="175"/>
      <c r="BJ45" s="175"/>
      <c r="BK45" s="175"/>
      <c r="BL45" s="175"/>
      <c r="BM45" s="175"/>
      <c r="BN45" s="175"/>
      <c r="BO45" s="175"/>
      <c r="BP45" s="175"/>
      <c r="BQ45" s="175"/>
    </row>
    <row r="46" spans="2:69" x14ac:dyDescent="0.4">
      <c r="B46" s="174">
        <v>12</v>
      </c>
      <c r="C46" s="174">
        <v>7</v>
      </c>
      <c r="D46" s="167" t="s">
        <v>480</v>
      </c>
      <c r="E46" s="164">
        <v>42</v>
      </c>
      <c r="F46" s="456" t="s">
        <v>84</v>
      </c>
      <c r="G46" s="181">
        <v>976198</v>
      </c>
      <c r="H46" s="182">
        <v>8646318.4625650644</v>
      </c>
      <c r="I46" s="182">
        <v>478490.83622236038</v>
      </c>
      <c r="J46" s="182">
        <v>0</v>
      </c>
      <c r="K46" s="182">
        <v>932.76768656761919</v>
      </c>
      <c r="L46" s="182">
        <v>1104.4934535294601</v>
      </c>
      <c r="M46" s="182">
        <v>0</v>
      </c>
      <c r="N46" s="182">
        <v>0</v>
      </c>
      <c r="O46" s="182">
        <v>0</v>
      </c>
      <c r="P46" s="182">
        <v>0</v>
      </c>
      <c r="Q46" s="183">
        <v>480528.09736245748</v>
      </c>
      <c r="R46" s="175"/>
      <c r="S46" s="190">
        <v>42</v>
      </c>
      <c r="T46" s="191">
        <f t="shared" si="24"/>
        <v>6862507</v>
      </c>
      <c r="U46" s="192">
        <f t="shared" si="25"/>
        <v>7017134.2545174919</v>
      </c>
      <c r="V46" s="192">
        <f t="shared" si="26"/>
        <v>400158.99878260138</v>
      </c>
      <c r="W46" s="192">
        <f t="shared" si="27"/>
        <v>8081.5923702195378</v>
      </c>
      <c r="X46" s="192">
        <f t="shared" si="28"/>
        <v>609.25097659105666</v>
      </c>
      <c r="Y46" s="192">
        <f t="shared" si="29"/>
        <v>1633.2260759497908</v>
      </c>
      <c r="Z46" s="192">
        <f t="shared" si="30"/>
        <v>0</v>
      </c>
      <c r="AA46" s="192">
        <f t="shared" si="31"/>
        <v>110831.6446303564</v>
      </c>
      <c r="AB46" s="192">
        <f t="shared" si="32"/>
        <v>22020.67231630165</v>
      </c>
      <c r="AC46" s="192">
        <f t="shared" si="33"/>
        <v>0</v>
      </c>
      <c r="AD46" s="193">
        <f t="shared" si="34"/>
        <v>543335.38515201979</v>
      </c>
      <c r="AE46" s="175"/>
      <c r="AF46" s="175"/>
      <c r="AG46" s="175"/>
      <c r="AH46" s="175"/>
      <c r="AI46" s="175"/>
      <c r="AJ46" s="175"/>
      <c r="AK46" s="175"/>
      <c r="AL46" s="175"/>
      <c r="AM46" s="175"/>
      <c r="AN46" s="175"/>
      <c r="AO46" s="175"/>
      <c r="AP46" s="175"/>
      <c r="AQ46" s="175"/>
      <c r="AS46" s="208">
        <v>43</v>
      </c>
      <c r="AT46" s="510">
        <f t="shared" si="2"/>
        <v>1</v>
      </c>
      <c r="AU46" s="510">
        <f t="shared" si="3"/>
        <v>0.63078331684658684</v>
      </c>
      <c r="AV46" s="510">
        <f t="shared" si="4"/>
        <v>3.6169579915499711E-2</v>
      </c>
      <c r="AW46" s="510">
        <f t="shared" si="5"/>
        <v>1.651176157504055E-3</v>
      </c>
      <c r="AX46" s="510">
        <f t="shared" si="6"/>
        <v>5.4766709295710115E-5</v>
      </c>
      <c r="AY46" s="510">
        <f t="shared" si="7"/>
        <v>1.4681374532412783E-4</v>
      </c>
      <c r="AZ46" s="510">
        <f t="shared" si="8"/>
        <v>0</v>
      </c>
      <c r="BA46" s="510">
        <f t="shared" si="9"/>
        <v>0</v>
      </c>
      <c r="BB46" s="510">
        <f t="shared" si="10"/>
        <v>2.7416758252278337E-2</v>
      </c>
      <c r="BC46" s="510">
        <f t="shared" si="11"/>
        <v>0</v>
      </c>
      <c r="BD46" s="566">
        <f t="shared" si="12"/>
        <v>6.5439094779901938E-2</v>
      </c>
      <c r="BF46" s="175"/>
      <c r="BG46" s="175"/>
      <c r="BH46" s="175"/>
      <c r="BI46" s="175"/>
      <c r="BJ46" s="175"/>
      <c r="BK46" s="175"/>
      <c r="BL46" s="175"/>
      <c r="BM46" s="175"/>
      <c r="BN46" s="175"/>
      <c r="BO46" s="175"/>
      <c r="BP46" s="175"/>
      <c r="BQ46" s="175"/>
    </row>
    <row r="47" spans="2:69" x14ac:dyDescent="0.4">
      <c r="B47" s="174">
        <v>12</v>
      </c>
      <c r="C47" s="174">
        <v>7</v>
      </c>
      <c r="D47" s="167" t="s">
        <v>481</v>
      </c>
      <c r="E47" s="164">
        <v>43</v>
      </c>
      <c r="F47" s="456" t="s">
        <v>85</v>
      </c>
      <c r="G47" s="181">
        <v>1886684</v>
      </c>
      <c r="H47" s="182">
        <v>15871548.367874704</v>
      </c>
      <c r="I47" s="182">
        <v>835023.26493280509</v>
      </c>
      <c r="J47" s="182">
        <v>15893.674441628938</v>
      </c>
      <c r="K47" s="182">
        <v>2094.1529666663273</v>
      </c>
      <c r="L47" s="182">
        <v>2062.2026301471265</v>
      </c>
      <c r="M47" s="182">
        <v>0</v>
      </c>
      <c r="N47" s="182">
        <v>0</v>
      </c>
      <c r="O47" s="182">
        <v>0</v>
      </c>
      <c r="P47" s="182">
        <v>0</v>
      </c>
      <c r="Q47" s="183">
        <v>855073.29497124755</v>
      </c>
      <c r="R47" s="175"/>
      <c r="S47" s="190">
        <v>43</v>
      </c>
      <c r="T47" s="191">
        <f t="shared" si="24"/>
        <v>8020327</v>
      </c>
      <c r="U47" s="192">
        <f t="shared" si="25"/>
        <v>5059088.4672542354</v>
      </c>
      <c r="V47" s="192">
        <f t="shared" si="26"/>
        <v>290091.85837494006</v>
      </c>
      <c r="W47" s="192">
        <f t="shared" si="27"/>
        <v>13242.972717786026</v>
      </c>
      <c r="X47" s="192">
        <f t="shared" si="28"/>
        <v>439.24691726553482</v>
      </c>
      <c r="Y47" s="192">
        <f t="shared" si="29"/>
        <v>1177.4942455942262</v>
      </c>
      <c r="Z47" s="192">
        <f t="shared" si="30"/>
        <v>0</v>
      </c>
      <c r="AA47" s="192">
        <f t="shared" si="31"/>
        <v>0</v>
      </c>
      <c r="AB47" s="192">
        <f t="shared" si="32"/>
        <v>219891.36646322077</v>
      </c>
      <c r="AC47" s="192">
        <f t="shared" si="33"/>
        <v>0</v>
      </c>
      <c r="AD47" s="193">
        <f t="shared" si="34"/>
        <v>524842.9387188066</v>
      </c>
      <c r="AE47" s="175"/>
      <c r="AF47" s="175"/>
      <c r="AG47" s="175"/>
      <c r="AH47" s="175"/>
      <c r="AI47" s="175"/>
      <c r="AJ47" s="175"/>
      <c r="AK47" s="175"/>
      <c r="AL47" s="175"/>
      <c r="AM47" s="175"/>
      <c r="AN47" s="175"/>
      <c r="AO47" s="175"/>
      <c r="AP47" s="175"/>
      <c r="AQ47" s="175"/>
      <c r="AS47" s="208">
        <v>44</v>
      </c>
      <c r="AT47" s="510">
        <f t="shared" si="2"/>
        <v>1</v>
      </c>
      <c r="AU47" s="510">
        <f t="shared" si="3"/>
        <v>0.25647873933057536</v>
      </c>
      <c r="AV47" s="510">
        <f t="shared" si="4"/>
        <v>1.4800372140943338E-2</v>
      </c>
      <c r="AW47" s="510">
        <f t="shared" si="5"/>
        <v>6.1263549600310539E-4</v>
      </c>
      <c r="AX47" s="510">
        <f t="shared" si="6"/>
        <v>2.2268338718387649E-5</v>
      </c>
      <c r="AY47" s="510">
        <f t="shared" si="7"/>
        <v>5.9694990833580414E-5</v>
      </c>
      <c r="AZ47" s="510">
        <f t="shared" si="8"/>
        <v>1.504914334257969E-2</v>
      </c>
      <c r="BA47" s="510">
        <f t="shared" si="9"/>
        <v>0</v>
      </c>
      <c r="BB47" s="510">
        <f t="shared" si="10"/>
        <v>1.3652955804248383E-2</v>
      </c>
      <c r="BC47" s="510">
        <f t="shared" si="11"/>
        <v>0</v>
      </c>
      <c r="BD47" s="566">
        <f t="shared" si="12"/>
        <v>4.4197070113326485E-2</v>
      </c>
      <c r="BF47" s="175"/>
      <c r="BG47" s="175"/>
      <c r="BH47" s="175"/>
      <c r="BI47" s="175"/>
      <c r="BJ47" s="175"/>
      <c r="BK47" s="175"/>
      <c r="BL47" s="175"/>
      <c r="BM47" s="175"/>
      <c r="BN47" s="175"/>
      <c r="BO47" s="175"/>
      <c r="BP47" s="175"/>
      <c r="BQ47" s="175"/>
    </row>
    <row r="48" spans="2:69" x14ac:dyDescent="0.4">
      <c r="B48" s="174">
        <v>12</v>
      </c>
      <c r="C48" s="174">
        <v>7</v>
      </c>
      <c r="D48" s="167" t="s">
        <v>482</v>
      </c>
      <c r="E48" s="164">
        <v>44</v>
      </c>
      <c r="F48" s="456" t="s">
        <v>86</v>
      </c>
      <c r="G48" s="181">
        <v>3310128</v>
      </c>
      <c r="H48" s="182">
        <v>8134780.9706964176</v>
      </c>
      <c r="I48" s="182">
        <v>482267.71040261321</v>
      </c>
      <c r="J48" s="182">
        <v>0</v>
      </c>
      <c r="K48" s="182">
        <v>2398.4531448162265</v>
      </c>
      <c r="L48" s="182">
        <v>1177.5181698250015</v>
      </c>
      <c r="M48" s="182">
        <v>0</v>
      </c>
      <c r="N48" s="182">
        <v>0</v>
      </c>
      <c r="O48" s="182">
        <v>0</v>
      </c>
      <c r="P48" s="182">
        <v>0</v>
      </c>
      <c r="Q48" s="183">
        <v>485843.68171725445</v>
      </c>
      <c r="R48" s="175"/>
      <c r="S48" s="190">
        <v>44</v>
      </c>
      <c r="T48" s="191">
        <f t="shared" si="24"/>
        <v>2850259</v>
      </c>
      <c r="U48" s="192">
        <f t="shared" si="25"/>
        <v>731030.83508562634</v>
      </c>
      <c r="V48" s="192">
        <f t="shared" si="26"/>
        <v>42184.893898073016</v>
      </c>
      <c r="W48" s="192">
        <f t="shared" si="27"/>
        <v>1746.1698362023151</v>
      </c>
      <c r="X48" s="192">
        <f t="shared" si="28"/>
        <v>63.470532847132858</v>
      </c>
      <c r="Y48" s="192">
        <f t="shared" si="29"/>
        <v>170.14618487833008</v>
      </c>
      <c r="Z48" s="192">
        <f t="shared" si="30"/>
        <v>42893.956254477846</v>
      </c>
      <c r="AA48" s="192">
        <f t="shared" si="31"/>
        <v>0</v>
      </c>
      <c r="AB48" s="192">
        <f t="shared" si="32"/>
        <v>38914.460157661189</v>
      </c>
      <c r="AC48" s="192">
        <f t="shared" si="33"/>
        <v>0</v>
      </c>
      <c r="AD48" s="193">
        <f t="shared" si="34"/>
        <v>125973.09686413984</v>
      </c>
      <c r="AE48" s="175"/>
      <c r="AF48" s="175"/>
      <c r="AG48" s="175"/>
      <c r="AH48" s="175"/>
      <c r="AI48" s="175"/>
      <c r="AJ48" s="175"/>
      <c r="AK48" s="175"/>
      <c r="AL48" s="175"/>
      <c r="AM48" s="175"/>
      <c r="AN48" s="175"/>
      <c r="AO48" s="175"/>
      <c r="AP48" s="175"/>
      <c r="AQ48" s="175"/>
      <c r="AS48" s="208">
        <v>45</v>
      </c>
      <c r="AT48" s="510">
        <f t="shared" si="2"/>
        <v>1</v>
      </c>
      <c r="AU48" s="510">
        <f t="shared" si="3"/>
        <v>0.22130266700129925</v>
      </c>
      <c r="AV48" s="510">
        <f t="shared" si="4"/>
        <v>1.2678800356762792E-2</v>
      </c>
      <c r="AW48" s="510">
        <f t="shared" si="5"/>
        <v>4.7450925350177152E-4</v>
      </c>
      <c r="AX48" s="510">
        <f t="shared" si="6"/>
        <v>1.9214234914480486E-5</v>
      </c>
      <c r="AY48" s="510">
        <f t="shared" si="7"/>
        <v>5.1507819761474434E-5</v>
      </c>
      <c r="AZ48" s="510">
        <f t="shared" si="8"/>
        <v>0</v>
      </c>
      <c r="BA48" s="510">
        <f t="shared" si="9"/>
        <v>0</v>
      </c>
      <c r="BB48" s="510">
        <f t="shared" si="10"/>
        <v>1.475817336177021E-2</v>
      </c>
      <c r="BC48" s="510">
        <f t="shared" si="11"/>
        <v>0</v>
      </c>
      <c r="BD48" s="566">
        <f t="shared" si="12"/>
        <v>2.7982205026710727E-2</v>
      </c>
      <c r="BF48" s="175"/>
      <c r="BG48" s="175"/>
      <c r="BH48" s="175"/>
      <c r="BI48" s="175"/>
      <c r="BJ48" s="175"/>
      <c r="BK48" s="175"/>
      <c r="BL48" s="175"/>
      <c r="BM48" s="175"/>
      <c r="BN48" s="175"/>
      <c r="BO48" s="175"/>
      <c r="BP48" s="175"/>
      <c r="BQ48" s="175"/>
    </row>
    <row r="49" spans="2:69" x14ac:dyDescent="0.4">
      <c r="B49" s="174">
        <v>12</v>
      </c>
      <c r="C49" s="174">
        <v>7</v>
      </c>
      <c r="D49" s="167" t="s">
        <v>483</v>
      </c>
      <c r="E49" s="164">
        <v>45</v>
      </c>
      <c r="F49" s="456" t="s">
        <v>87</v>
      </c>
      <c r="G49" s="181">
        <v>797672</v>
      </c>
      <c r="H49" s="182">
        <v>2475803.942285175</v>
      </c>
      <c r="I49" s="182">
        <v>154277.79046383069</v>
      </c>
      <c r="J49" s="182">
        <v>0</v>
      </c>
      <c r="K49" s="182">
        <v>531.48675919335687</v>
      </c>
      <c r="L49" s="182">
        <v>340.31769426006855</v>
      </c>
      <c r="M49" s="182">
        <v>0</v>
      </c>
      <c r="N49" s="182">
        <v>0</v>
      </c>
      <c r="O49" s="182">
        <v>0</v>
      </c>
      <c r="P49" s="182">
        <v>0</v>
      </c>
      <c r="Q49" s="183">
        <v>155149.59491728412</v>
      </c>
      <c r="R49" s="175"/>
      <c r="S49" s="190">
        <v>45</v>
      </c>
      <c r="T49" s="191">
        <f t="shared" si="24"/>
        <v>2165477</v>
      </c>
      <c r="U49" s="192">
        <f t="shared" si="25"/>
        <v>479225.8354299725</v>
      </c>
      <c r="V49" s="192">
        <f t="shared" si="26"/>
        <v>27455.650560161619</v>
      </c>
      <c r="W49" s="192">
        <f t="shared" si="27"/>
        <v>1027.5388747452557</v>
      </c>
      <c r="X49" s="192">
        <f t="shared" si="28"/>
        <v>41.607983779904458</v>
      </c>
      <c r="Y49" s="192">
        <f t="shared" si="29"/>
        <v>111.53899901361838</v>
      </c>
      <c r="Z49" s="192">
        <f t="shared" si="30"/>
        <v>0</v>
      </c>
      <c r="AA49" s="192">
        <f t="shared" si="31"/>
        <v>0</v>
      </c>
      <c r="AB49" s="192">
        <f t="shared" si="32"/>
        <v>31958.484976926069</v>
      </c>
      <c r="AC49" s="192">
        <f t="shared" si="33"/>
        <v>0</v>
      </c>
      <c r="AD49" s="193">
        <f t="shared" si="34"/>
        <v>60594.821394626466</v>
      </c>
      <c r="AE49" s="175"/>
      <c r="AF49" s="175"/>
      <c r="AG49" s="175"/>
      <c r="AH49" s="175"/>
      <c r="AI49" s="175"/>
      <c r="AJ49" s="175"/>
      <c r="AK49" s="175"/>
      <c r="AL49" s="175"/>
      <c r="AM49" s="175"/>
      <c r="AN49" s="175"/>
      <c r="AO49" s="175"/>
      <c r="AP49" s="175"/>
      <c r="AQ49" s="175"/>
      <c r="AS49" s="208">
        <v>46</v>
      </c>
      <c r="AT49" s="510">
        <f t="shared" si="2"/>
        <v>1</v>
      </c>
      <c r="AU49" s="510">
        <f t="shared" si="3"/>
        <v>1.5547573336412068</v>
      </c>
      <c r="AV49" s="510">
        <f t="shared" si="4"/>
        <v>8.8159487856888208E-2</v>
      </c>
      <c r="AW49" s="510">
        <f t="shared" si="5"/>
        <v>2.169794259543634E-3</v>
      </c>
      <c r="AX49" s="510">
        <f t="shared" si="6"/>
        <v>1.3498921205237023E-4</v>
      </c>
      <c r="AY49" s="510">
        <f t="shared" si="7"/>
        <v>3.6186712794361266E-4</v>
      </c>
      <c r="AZ49" s="510">
        <f t="shared" si="8"/>
        <v>0</v>
      </c>
      <c r="BA49" s="510">
        <f t="shared" si="9"/>
        <v>0</v>
      </c>
      <c r="BB49" s="510">
        <f t="shared" si="10"/>
        <v>2.8095999686802392E-3</v>
      </c>
      <c r="BC49" s="510">
        <f t="shared" si="11"/>
        <v>0</v>
      </c>
      <c r="BD49" s="566">
        <f t="shared" si="12"/>
        <v>9.363573842510807E-2</v>
      </c>
      <c r="BF49" s="175"/>
      <c r="BG49" s="175"/>
      <c r="BH49" s="175"/>
      <c r="BI49" s="175"/>
      <c r="BJ49" s="175"/>
      <c r="BK49" s="175"/>
      <c r="BL49" s="175"/>
      <c r="BM49" s="175"/>
      <c r="BN49" s="175"/>
      <c r="BO49" s="175"/>
      <c r="BP49" s="175"/>
      <c r="BQ49" s="175"/>
    </row>
    <row r="50" spans="2:69" x14ac:dyDescent="0.4">
      <c r="B50" s="174">
        <v>12</v>
      </c>
      <c r="C50" s="174">
        <v>7</v>
      </c>
      <c r="D50" s="167" t="s">
        <v>484</v>
      </c>
      <c r="E50" s="164">
        <v>46</v>
      </c>
      <c r="F50" s="456" t="s">
        <v>88</v>
      </c>
      <c r="G50" s="181">
        <v>320213</v>
      </c>
      <c r="H50" s="182">
        <v>3122866.0533201979</v>
      </c>
      <c r="I50" s="182">
        <v>184937.55559222365</v>
      </c>
      <c r="J50" s="182">
        <v>0</v>
      </c>
      <c r="K50" s="182">
        <v>859.88615782362012</v>
      </c>
      <c r="L50" s="182">
        <v>446.50133796293062</v>
      </c>
      <c r="M50" s="182">
        <v>0</v>
      </c>
      <c r="N50" s="182">
        <v>0</v>
      </c>
      <c r="O50" s="182">
        <v>0</v>
      </c>
      <c r="P50" s="182">
        <v>0</v>
      </c>
      <c r="Q50" s="183">
        <v>186243.94308801019</v>
      </c>
      <c r="R50" s="175"/>
      <c r="S50" s="190">
        <v>46</v>
      </c>
      <c r="T50" s="191">
        <f t="shared" si="24"/>
        <v>3026647</v>
      </c>
      <c r="U50" s="192">
        <f t="shared" si="25"/>
        <v>4705701.6195931574</v>
      </c>
      <c r="V50" s="192">
        <f t="shared" si="26"/>
        <v>266827.64944358711</v>
      </c>
      <c r="W50" s="192">
        <f t="shared" si="27"/>
        <v>6567.2012862649617</v>
      </c>
      <c r="X50" s="192">
        <f t="shared" si="28"/>
        <v>408.5646936906702</v>
      </c>
      <c r="Y50" s="192">
        <f t="shared" si="29"/>
        <v>1095.2440571891514</v>
      </c>
      <c r="Z50" s="192">
        <f t="shared" si="30"/>
        <v>0</v>
      </c>
      <c r="AA50" s="192">
        <f t="shared" si="31"/>
        <v>0</v>
      </c>
      <c r="AB50" s="192">
        <f t="shared" si="32"/>
        <v>8503.6673164061394</v>
      </c>
      <c r="AC50" s="192">
        <f t="shared" si="33"/>
        <v>0</v>
      </c>
      <c r="AD50" s="193">
        <f t="shared" si="34"/>
        <v>283402.32679713808</v>
      </c>
      <c r="AE50" s="175"/>
      <c r="AF50" s="175"/>
      <c r="AG50" s="175"/>
      <c r="AH50" s="175"/>
      <c r="AI50" s="175"/>
      <c r="AJ50" s="175"/>
      <c r="AK50" s="175"/>
      <c r="AL50" s="175"/>
      <c r="AM50" s="175"/>
      <c r="AN50" s="175"/>
      <c r="AO50" s="175"/>
      <c r="AP50" s="175"/>
      <c r="AQ50" s="175"/>
      <c r="AS50" s="208">
        <v>47</v>
      </c>
      <c r="AT50" s="510">
        <f t="shared" si="2"/>
        <v>1</v>
      </c>
      <c r="AU50" s="510">
        <f t="shared" si="3"/>
        <v>0.47128822356854949</v>
      </c>
      <c r="AV50" s="510">
        <f t="shared" si="4"/>
        <v>2.6978270219759942E-2</v>
      </c>
      <c r="AW50" s="510">
        <f t="shared" si="5"/>
        <v>5.0814286288531794E-4</v>
      </c>
      <c r="AX50" s="510">
        <f t="shared" si="6"/>
        <v>4.0918813870513108E-5</v>
      </c>
      <c r="AY50" s="510">
        <f t="shared" si="7"/>
        <v>1.0969153333851053E-4</v>
      </c>
      <c r="AZ50" s="510">
        <f t="shared" si="8"/>
        <v>0</v>
      </c>
      <c r="BA50" s="510">
        <f t="shared" si="9"/>
        <v>0</v>
      </c>
      <c r="BB50" s="510">
        <f t="shared" si="10"/>
        <v>8.5098935881439339E-3</v>
      </c>
      <c r="BC50" s="510">
        <f t="shared" si="11"/>
        <v>0</v>
      </c>
      <c r="BD50" s="566">
        <f t="shared" si="12"/>
        <v>3.6146917017998215E-2</v>
      </c>
    </row>
    <row r="51" spans="2:69" x14ac:dyDescent="0.4">
      <c r="B51" s="174">
        <v>12</v>
      </c>
      <c r="C51" s="174">
        <v>7</v>
      </c>
      <c r="D51" s="167" t="s">
        <v>485</v>
      </c>
      <c r="E51" s="164">
        <v>47</v>
      </c>
      <c r="F51" s="456" t="s">
        <v>89</v>
      </c>
      <c r="G51" s="181">
        <v>203946</v>
      </c>
      <c r="H51" s="182">
        <v>3312308.1283827904</v>
      </c>
      <c r="I51" s="182">
        <v>201182.82879006802</v>
      </c>
      <c r="J51" s="182">
        <v>0</v>
      </c>
      <c r="K51" s="182">
        <v>6361.6030485531555</v>
      </c>
      <c r="L51" s="182">
        <v>969.38955030634486</v>
      </c>
      <c r="M51" s="182">
        <v>0</v>
      </c>
      <c r="N51" s="182">
        <v>0</v>
      </c>
      <c r="O51" s="182">
        <v>0</v>
      </c>
      <c r="P51" s="182">
        <v>0</v>
      </c>
      <c r="Q51" s="183">
        <v>208513.82138892752</v>
      </c>
      <c r="R51" s="175"/>
      <c r="S51" s="190">
        <v>47</v>
      </c>
      <c r="T51" s="191">
        <f t="shared" si="24"/>
        <v>3537613</v>
      </c>
      <c r="U51" s="192">
        <f t="shared" si="25"/>
        <v>1667235.346443007</v>
      </c>
      <c r="V51" s="192">
        <f t="shared" si="26"/>
        <v>95438.679446935625</v>
      </c>
      <c r="W51" s="192">
        <f t="shared" si="27"/>
        <v>1797.6127976003183</v>
      </c>
      <c r="X51" s="192">
        <f t="shared" si="28"/>
        <v>144.75492789290749</v>
      </c>
      <c r="Y51" s="192">
        <f t="shared" si="29"/>
        <v>388.04619432824825</v>
      </c>
      <c r="Z51" s="192">
        <f t="shared" si="30"/>
        <v>0</v>
      </c>
      <c r="AA51" s="192">
        <f t="shared" si="31"/>
        <v>0</v>
      </c>
      <c r="AB51" s="192">
        <f t="shared" si="32"/>
        <v>30104.710186034627</v>
      </c>
      <c r="AC51" s="192">
        <f t="shared" si="33"/>
        <v>0</v>
      </c>
      <c r="AD51" s="193">
        <f t="shared" si="34"/>
        <v>127873.80355279171</v>
      </c>
      <c r="AS51" s="208">
        <v>48</v>
      </c>
      <c r="AT51" s="510">
        <f t="shared" si="2"/>
        <v>1</v>
      </c>
      <c r="AU51" s="510">
        <f t="shared" si="3"/>
        <v>0.40338837882199158</v>
      </c>
      <c r="AV51" s="510">
        <f t="shared" si="4"/>
        <v>2.3629389901566041E-2</v>
      </c>
      <c r="AW51" s="510">
        <f t="shared" si="5"/>
        <v>3.6720859181373676E-3</v>
      </c>
      <c r="AX51" s="510">
        <f t="shared" si="6"/>
        <v>3.5023523111954578E-5</v>
      </c>
      <c r="AY51" s="510">
        <f t="shared" si="7"/>
        <v>9.3887959832470209E-5</v>
      </c>
      <c r="AZ51" s="510">
        <f t="shared" si="8"/>
        <v>0</v>
      </c>
      <c r="BA51" s="510">
        <f t="shared" si="9"/>
        <v>0</v>
      </c>
      <c r="BB51" s="510">
        <f t="shared" si="10"/>
        <v>6.1670109165468502E-3</v>
      </c>
      <c r="BC51" s="510">
        <f t="shared" si="11"/>
        <v>0</v>
      </c>
      <c r="BD51" s="566">
        <f t="shared" si="12"/>
        <v>3.3597398219194684E-2</v>
      </c>
    </row>
    <row r="52" spans="2:69" x14ac:dyDescent="0.4">
      <c r="B52" s="174">
        <v>12</v>
      </c>
      <c r="C52" s="174">
        <v>7</v>
      </c>
      <c r="D52" s="167" t="s">
        <v>486</v>
      </c>
      <c r="E52" s="164">
        <v>48</v>
      </c>
      <c r="F52" s="456" t="s">
        <v>90</v>
      </c>
      <c r="G52" s="181">
        <v>172517</v>
      </c>
      <c r="H52" s="182">
        <v>3995872.3826926192</v>
      </c>
      <c r="I52" s="182">
        <v>231861.21175057517</v>
      </c>
      <c r="J52" s="182">
        <v>0</v>
      </c>
      <c r="K52" s="182">
        <v>4898.3586485750175</v>
      </c>
      <c r="L52" s="182">
        <v>916.87343379003437</v>
      </c>
      <c r="M52" s="182">
        <v>0</v>
      </c>
      <c r="N52" s="182">
        <v>0</v>
      </c>
      <c r="O52" s="182">
        <v>0</v>
      </c>
      <c r="P52" s="182">
        <v>0</v>
      </c>
      <c r="Q52" s="183">
        <v>237676.44383294022</v>
      </c>
      <c r="R52" s="175"/>
      <c r="S52" s="190">
        <v>48</v>
      </c>
      <c r="T52" s="191">
        <f t="shared" si="24"/>
        <v>1918847</v>
      </c>
      <c r="U52" s="192">
        <f t="shared" si="25"/>
        <v>774040.58053744212</v>
      </c>
      <c r="V52" s="192">
        <f t="shared" si="26"/>
        <v>45341.183924450292</v>
      </c>
      <c r="W52" s="192">
        <f t="shared" si="27"/>
        <v>7046.1710477601337</v>
      </c>
      <c r="X52" s="192">
        <f t="shared" si="28"/>
        <v>67.204782252804705</v>
      </c>
      <c r="Y52" s="192">
        <f t="shared" si="29"/>
        <v>180.15663006065597</v>
      </c>
      <c r="Z52" s="192">
        <f t="shared" si="30"/>
        <v>0</v>
      </c>
      <c r="AA52" s="192">
        <f t="shared" si="31"/>
        <v>0</v>
      </c>
      <c r="AB52" s="192">
        <f t="shared" si="32"/>
        <v>11833.550396183175</v>
      </c>
      <c r="AC52" s="192">
        <f t="shared" si="33"/>
        <v>0</v>
      </c>
      <c r="AD52" s="193">
        <f t="shared" si="34"/>
        <v>64468.266780707061</v>
      </c>
      <c r="AS52" s="208">
        <v>49</v>
      </c>
      <c r="AT52" s="510">
        <f t="shared" si="2"/>
        <v>1</v>
      </c>
      <c r="AU52" s="510">
        <f t="shared" si="3"/>
        <v>0.58106975757337243</v>
      </c>
      <c r="AV52" s="510">
        <f t="shared" si="4"/>
        <v>3.1327767861191791E-2</v>
      </c>
      <c r="AW52" s="510">
        <f t="shared" si="5"/>
        <v>8.171781380927627E-4</v>
      </c>
      <c r="AX52" s="510">
        <f t="shared" si="6"/>
        <v>5.0450412437412964E-5</v>
      </c>
      <c r="AY52" s="510">
        <f t="shared" si="7"/>
        <v>1.3524299886434355E-4</v>
      </c>
      <c r="AZ52" s="510">
        <f t="shared" si="8"/>
        <v>0</v>
      </c>
      <c r="BA52" s="510">
        <f t="shared" si="9"/>
        <v>0</v>
      </c>
      <c r="BB52" s="510">
        <f t="shared" si="10"/>
        <v>3.7154078582365827E-4</v>
      </c>
      <c r="BC52" s="510">
        <f t="shared" si="11"/>
        <v>0</v>
      </c>
      <c r="BD52" s="566">
        <f t="shared" si="12"/>
        <v>3.2702180196409962E-2</v>
      </c>
    </row>
    <row r="53" spans="2:69" x14ac:dyDescent="0.4">
      <c r="B53" s="174">
        <v>12</v>
      </c>
      <c r="C53" s="174">
        <v>7</v>
      </c>
      <c r="D53" s="167" t="s">
        <v>487</v>
      </c>
      <c r="E53" s="164">
        <v>49</v>
      </c>
      <c r="F53" s="456" t="s">
        <v>91</v>
      </c>
      <c r="G53" s="181">
        <v>709248</v>
      </c>
      <c r="H53" s="182">
        <v>7152764.4014066188</v>
      </c>
      <c r="I53" s="182">
        <v>379814.69261632481</v>
      </c>
      <c r="J53" s="182">
        <v>0</v>
      </c>
      <c r="K53" s="182">
        <v>4380.0871204726736</v>
      </c>
      <c r="L53" s="182">
        <v>1242.0021042492344</v>
      </c>
      <c r="M53" s="182">
        <v>0</v>
      </c>
      <c r="N53" s="182">
        <v>0</v>
      </c>
      <c r="O53" s="182">
        <v>0</v>
      </c>
      <c r="P53" s="182">
        <v>0</v>
      </c>
      <c r="Q53" s="183">
        <v>385436.78184104676</v>
      </c>
      <c r="R53" s="175"/>
      <c r="S53" s="190">
        <v>49</v>
      </c>
      <c r="T53" s="191">
        <f t="shared" si="24"/>
        <v>20548989</v>
      </c>
      <c r="U53" s="192">
        <f t="shared" si="25"/>
        <v>11940396.056607896</v>
      </c>
      <c r="V53" s="192">
        <f t="shared" si="26"/>
        <v>643753.95717418368</v>
      </c>
      <c r="W53" s="192">
        <f t="shared" si="27"/>
        <v>16792.184570708661</v>
      </c>
      <c r="X53" s="192">
        <f t="shared" si="28"/>
        <v>1036.7049702218621</v>
      </c>
      <c r="Y53" s="192">
        <f t="shared" si="29"/>
        <v>2779.1068959904082</v>
      </c>
      <c r="Z53" s="192">
        <f t="shared" si="30"/>
        <v>0</v>
      </c>
      <c r="AA53" s="192">
        <f t="shared" si="31"/>
        <v>0</v>
      </c>
      <c r="AB53" s="192">
        <f t="shared" si="32"/>
        <v>7634.7875209417098</v>
      </c>
      <c r="AC53" s="192">
        <f t="shared" si="33"/>
        <v>0</v>
      </c>
      <c r="AD53" s="193">
        <f t="shared" si="34"/>
        <v>671996.7411320461</v>
      </c>
      <c r="AS53" s="208">
        <v>50</v>
      </c>
      <c r="AT53" s="510">
        <f t="shared" si="2"/>
        <v>1</v>
      </c>
      <c r="AU53" s="510">
        <f t="shared" si="3"/>
        <v>0.9976826804599519</v>
      </c>
      <c r="AV53" s="510">
        <f t="shared" si="4"/>
        <v>5.560472791689125E-2</v>
      </c>
      <c r="AW53" s="510">
        <f t="shared" si="5"/>
        <v>8.0480773529371854E-3</v>
      </c>
      <c r="AX53" s="510">
        <f t="shared" si="6"/>
        <v>8.6622134528336006E-5</v>
      </c>
      <c r="AY53" s="510">
        <f t="shared" si="7"/>
        <v>2.3220894885995298E-4</v>
      </c>
      <c r="AZ53" s="510">
        <f t="shared" si="8"/>
        <v>4.0309836629132204E-4</v>
      </c>
      <c r="BA53" s="510">
        <f t="shared" si="9"/>
        <v>1.7417413520951154E-3</v>
      </c>
      <c r="BB53" s="510">
        <f t="shared" si="10"/>
        <v>4.2836383504854189E-4</v>
      </c>
      <c r="BC53" s="510">
        <f t="shared" si="11"/>
        <v>0</v>
      </c>
      <c r="BD53" s="566">
        <f t="shared" si="12"/>
        <v>6.6544839906651707E-2</v>
      </c>
    </row>
    <row r="54" spans="2:69" x14ac:dyDescent="0.4">
      <c r="B54" s="174">
        <v>12</v>
      </c>
      <c r="C54" s="174">
        <v>7</v>
      </c>
      <c r="D54" s="167" t="s">
        <v>488</v>
      </c>
      <c r="E54" s="164">
        <v>50</v>
      </c>
      <c r="F54" s="456" t="s">
        <v>92</v>
      </c>
      <c r="G54" s="181">
        <v>1745541</v>
      </c>
      <c r="H54" s="182">
        <v>5455166.3343634112</v>
      </c>
      <c r="I54" s="182">
        <v>321653.22852370265</v>
      </c>
      <c r="J54" s="182">
        <v>0</v>
      </c>
      <c r="K54" s="182">
        <v>7821.9009602049355</v>
      </c>
      <c r="L54" s="182">
        <v>1354.9476617309745</v>
      </c>
      <c r="M54" s="182">
        <v>0</v>
      </c>
      <c r="N54" s="182">
        <v>0</v>
      </c>
      <c r="O54" s="182">
        <v>0</v>
      </c>
      <c r="P54" s="182">
        <v>0</v>
      </c>
      <c r="Q54" s="183">
        <v>330830.07714563858</v>
      </c>
      <c r="R54" s="175"/>
      <c r="S54" s="190">
        <v>50</v>
      </c>
      <c r="T54" s="191">
        <f t="shared" si="24"/>
        <v>27769059</v>
      </c>
      <c r="U54" s="192">
        <f t="shared" si="25"/>
        <v>27704709.216970552</v>
      </c>
      <c r="V54" s="192">
        <f t="shared" si="26"/>
        <v>1544090.9702031002</v>
      </c>
      <c r="W54" s="192">
        <f t="shared" si="27"/>
        <v>223487.53485027654</v>
      </c>
      <c r="X54" s="192">
        <f t="shared" si="28"/>
        <v>2405.4151644232998</v>
      </c>
      <c r="Y54" s="192">
        <f t="shared" si="29"/>
        <v>6448.2240012200173</v>
      </c>
      <c r="Z54" s="192">
        <f t="shared" si="30"/>
        <v>11193.662316347332</v>
      </c>
      <c r="AA54" s="192">
        <f t="shared" si="31"/>
        <v>48366.518369069032</v>
      </c>
      <c r="AB54" s="192">
        <f t="shared" si="32"/>
        <v>11895.260608929228</v>
      </c>
      <c r="AC54" s="192">
        <f t="shared" si="33"/>
        <v>0</v>
      </c>
      <c r="AD54" s="193">
        <f t="shared" si="34"/>
        <v>1847887.5855133659</v>
      </c>
      <c r="AS54" s="208">
        <v>51</v>
      </c>
      <c r="AT54" s="510">
        <f t="shared" si="2"/>
        <v>1</v>
      </c>
      <c r="AU54" s="510">
        <f t="shared" si="3"/>
        <v>3.3520664766838149</v>
      </c>
      <c r="AV54" s="510">
        <f t="shared" si="4"/>
        <v>0.20219401041257096</v>
      </c>
      <c r="AW54" s="510">
        <f t="shared" si="5"/>
        <v>1.1339247137994739E-3</v>
      </c>
      <c r="AX54" s="510">
        <f t="shared" si="6"/>
        <v>2.9103758036309435E-4</v>
      </c>
      <c r="AY54" s="510">
        <f t="shared" si="7"/>
        <v>7.8018777744100535E-4</v>
      </c>
      <c r="AZ54" s="510">
        <f t="shared" si="8"/>
        <v>0</v>
      </c>
      <c r="BA54" s="510">
        <f t="shared" si="9"/>
        <v>0</v>
      </c>
      <c r="BB54" s="510">
        <f t="shared" si="10"/>
        <v>1.5998904945270759E-2</v>
      </c>
      <c r="BC54" s="510">
        <f t="shared" si="11"/>
        <v>0</v>
      </c>
      <c r="BD54" s="566">
        <f t="shared" si="12"/>
        <v>0.22039806542944529</v>
      </c>
    </row>
    <row r="55" spans="2:69" x14ac:dyDescent="0.4">
      <c r="B55" s="174">
        <v>12</v>
      </c>
      <c r="C55" s="174">
        <v>7</v>
      </c>
      <c r="D55" s="167" t="s">
        <v>489</v>
      </c>
      <c r="E55" s="164">
        <v>51</v>
      </c>
      <c r="F55" s="456" t="s">
        <v>93</v>
      </c>
      <c r="G55" s="181">
        <v>569869</v>
      </c>
      <c r="H55" s="182">
        <v>3382679.0688393521</v>
      </c>
      <c r="I55" s="182">
        <v>194978.3235550251</v>
      </c>
      <c r="J55" s="182">
        <v>0</v>
      </c>
      <c r="K55" s="182">
        <v>1628.0533703874491</v>
      </c>
      <c r="L55" s="182">
        <v>547.02827411973578</v>
      </c>
      <c r="M55" s="182">
        <v>0</v>
      </c>
      <c r="N55" s="182">
        <v>0</v>
      </c>
      <c r="O55" s="182">
        <v>0</v>
      </c>
      <c r="P55" s="182">
        <v>0</v>
      </c>
      <c r="Q55" s="183">
        <v>197153.40519953228</v>
      </c>
      <c r="R55" s="175"/>
      <c r="S55" s="190">
        <v>51</v>
      </c>
      <c r="T55" s="191">
        <f t="shared" si="24"/>
        <v>2688898</v>
      </c>
      <c r="U55" s="192">
        <f t="shared" si="25"/>
        <v>9013364.8450221568</v>
      </c>
      <c r="V55" s="192">
        <f t="shared" si="26"/>
        <v>543679.07021034125</v>
      </c>
      <c r="W55" s="192">
        <f t="shared" si="27"/>
        <v>3049.0078950859779</v>
      </c>
      <c r="X55" s="192">
        <f t="shared" si="28"/>
        <v>782.57036776316363</v>
      </c>
      <c r="Y55" s="192">
        <f t="shared" si="29"/>
        <v>2097.8453543855644</v>
      </c>
      <c r="Z55" s="192">
        <f t="shared" si="30"/>
        <v>0</v>
      </c>
      <c r="AA55" s="192">
        <f t="shared" si="31"/>
        <v>0</v>
      </c>
      <c r="AB55" s="192">
        <f t="shared" si="32"/>
        <v>43019.423509528649</v>
      </c>
      <c r="AC55" s="192">
        <f t="shared" si="33"/>
        <v>0</v>
      </c>
      <c r="AD55" s="193">
        <f t="shared" si="34"/>
        <v>592627.91733710456</v>
      </c>
      <c r="AS55" s="208">
        <v>52</v>
      </c>
      <c r="AT55" s="510">
        <f t="shared" si="2"/>
        <v>1</v>
      </c>
      <c r="AU55" s="510">
        <f t="shared" si="3"/>
        <v>4.4335162556627177</v>
      </c>
      <c r="AV55" s="510">
        <f t="shared" si="4"/>
        <v>0.28634497706026169</v>
      </c>
      <c r="AW55" s="510">
        <f t="shared" si="5"/>
        <v>3.4336871535705781E-4</v>
      </c>
      <c r="AX55" s="510">
        <f t="shared" si="6"/>
        <v>3.8493265349111787E-4</v>
      </c>
      <c r="AY55" s="510">
        <f t="shared" si="7"/>
        <v>1.0318933761647869E-3</v>
      </c>
      <c r="AZ55" s="510">
        <f t="shared" si="8"/>
        <v>0</v>
      </c>
      <c r="BA55" s="510">
        <f t="shared" si="9"/>
        <v>0</v>
      </c>
      <c r="BB55" s="510">
        <f t="shared" si="10"/>
        <v>1.6236679891186436E-3</v>
      </c>
      <c r="BC55" s="510">
        <f t="shared" si="11"/>
        <v>0</v>
      </c>
      <c r="BD55" s="566">
        <f t="shared" si="12"/>
        <v>0.28972883979439329</v>
      </c>
    </row>
    <row r="56" spans="2:69" x14ac:dyDescent="0.4">
      <c r="B56" s="174">
        <v>12</v>
      </c>
      <c r="C56" s="174">
        <v>7</v>
      </c>
      <c r="D56" s="167" t="s">
        <v>490</v>
      </c>
      <c r="E56" s="164">
        <v>52</v>
      </c>
      <c r="F56" s="456" t="s">
        <v>94</v>
      </c>
      <c r="G56" s="181">
        <v>238008</v>
      </c>
      <c r="H56" s="182">
        <v>1309352.3806298967</v>
      </c>
      <c r="I56" s="182">
        <v>87685.336845940808</v>
      </c>
      <c r="J56" s="182">
        <v>0</v>
      </c>
      <c r="K56" s="182">
        <v>342.70483048589188</v>
      </c>
      <c r="L56" s="182">
        <v>185.58672039331464</v>
      </c>
      <c r="M56" s="182">
        <v>0</v>
      </c>
      <c r="N56" s="182">
        <v>0</v>
      </c>
      <c r="O56" s="182">
        <v>0</v>
      </c>
      <c r="P56" s="182">
        <v>0</v>
      </c>
      <c r="Q56" s="183">
        <v>88213.628396820015</v>
      </c>
      <c r="R56" s="175"/>
      <c r="S56" s="190">
        <v>52</v>
      </c>
      <c r="T56" s="191">
        <f t="shared" si="24"/>
        <v>4370767</v>
      </c>
      <c r="U56" s="192">
        <f t="shared" si="25"/>
        <v>19377866.54421417</v>
      </c>
      <c r="V56" s="192">
        <f t="shared" si="26"/>
        <v>1251547.1763507489</v>
      </c>
      <c r="W56" s="192">
        <f t="shared" si="27"/>
        <v>1500.7846499150214</v>
      </c>
      <c r="X56" s="192">
        <f t="shared" si="28"/>
        <v>1682.4509391014128</v>
      </c>
      <c r="Y56" s="192">
        <f t="shared" si="29"/>
        <v>4510.1655160596374</v>
      </c>
      <c r="Z56" s="192">
        <f t="shared" si="30"/>
        <v>0</v>
      </c>
      <c r="AA56" s="192">
        <f t="shared" si="31"/>
        <v>0</v>
      </c>
      <c r="AB56" s="192">
        <f t="shared" si="32"/>
        <v>7096.6744657961262</v>
      </c>
      <c r="AC56" s="192">
        <f t="shared" si="33"/>
        <v>0</v>
      </c>
      <c r="AD56" s="193">
        <f t="shared" si="34"/>
        <v>1266337.2519216209</v>
      </c>
      <c r="AS56" s="208">
        <v>53</v>
      </c>
      <c r="AT56" s="510">
        <f t="shared" si="2"/>
        <v>1</v>
      </c>
      <c r="AU56" s="510">
        <f t="shared" si="3"/>
        <v>0.45530052499177109</v>
      </c>
      <c r="AV56" s="510">
        <f t="shared" si="4"/>
        <v>2.72054608342399E-2</v>
      </c>
      <c r="AW56" s="510">
        <f t="shared" si="5"/>
        <v>6.8218557212261742E-3</v>
      </c>
      <c r="AX56" s="510">
        <f t="shared" si="6"/>
        <v>3.9530708610153454E-5</v>
      </c>
      <c r="AY56" s="510">
        <f t="shared" si="7"/>
        <v>1.0597042365713176E-4</v>
      </c>
      <c r="AZ56" s="510">
        <f t="shared" si="8"/>
        <v>0</v>
      </c>
      <c r="BA56" s="510">
        <f t="shared" si="9"/>
        <v>0</v>
      </c>
      <c r="BB56" s="510">
        <f t="shared" si="10"/>
        <v>0</v>
      </c>
      <c r="BC56" s="510">
        <f t="shared" si="11"/>
        <v>0</v>
      </c>
      <c r="BD56" s="566">
        <f t="shared" si="12"/>
        <v>3.4172817687733371E-2</v>
      </c>
    </row>
    <row r="57" spans="2:69" x14ac:dyDescent="0.4">
      <c r="B57" s="174">
        <v>12</v>
      </c>
      <c r="C57" s="174">
        <v>7</v>
      </c>
      <c r="D57" s="167" t="s">
        <v>491</v>
      </c>
      <c r="E57" s="164">
        <v>53</v>
      </c>
      <c r="F57" s="456" t="s">
        <v>95</v>
      </c>
      <c r="G57" s="181">
        <v>2765067</v>
      </c>
      <c r="H57" s="182">
        <v>21849768.74593927</v>
      </c>
      <c r="I57" s="182">
        <v>1299003.3934772406</v>
      </c>
      <c r="J57" s="182">
        <v>0</v>
      </c>
      <c r="K57" s="182">
        <v>3143.1927740279916</v>
      </c>
      <c r="L57" s="182">
        <v>2862.6351285106016</v>
      </c>
      <c r="M57" s="182">
        <v>0</v>
      </c>
      <c r="N57" s="182">
        <v>0</v>
      </c>
      <c r="O57" s="182">
        <v>0</v>
      </c>
      <c r="P57" s="182">
        <v>0</v>
      </c>
      <c r="Q57" s="183">
        <v>1305009.2213797793</v>
      </c>
      <c r="R57" s="175"/>
      <c r="S57" s="190">
        <v>53</v>
      </c>
      <c r="T57" s="191">
        <f t="shared" si="24"/>
        <v>3618306</v>
      </c>
      <c r="U57" s="192">
        <f t="shared" si="25"/>
        <v>1647416.6213808754</v>
      </c>
      <c r="V57" s="192">
        <f t="shared" si="26"/>
        <v>98437.682169295236</v>
      </c>
      <c r="W57" s="192">
        <f t="shared" si="27"/>
        <v>24683.561487246992</v>
      </c>
      <c r="X57" s="192">
        <f t="shared" si="28"/>
        <v>143.03420014836991</v>
      </c>
      <c r="Y57" s="192">
        <f t="shared" si="29"/>
        <v>383.43341974114179</v>
      </c>
      <c r="Z57" s="192">
        <f t="shared" si="30"/>
        <v>0</v>
      </c>
      <c r="AA57" s="192">
        <f t="shared" si="31"/>
        <v>0</v>
      </c>
      <c r="AB57" s="192">
        <f t="shared" si="32"/>
        <v>0</v>
      </c>
      <c r="AC57" s="192">
        <f t="shared" si="33"/>
        <v>0</v>
      </c>
      <c r="AD57" s="193">
        <f t="shared" si="34"/>
        <v>123647.71127643177</v>
      </c>
      <c r="AS57" s="208">
        <v>54</v>
      </c>
      <c r="AT57" s="510">
        <f t="shared" si="2"/>
        <v>1</v>
      </c>
      <c r="AU57" s="510">
        <f t="shared" si="3"/>
        <v>2.1670202927269555</v>
      </c>
      <c r="AV57" s="510">
        <f t="shared" si="4"/>
        <v>0.14049009087075282</v>
      </c>
      <c r="AW57" s="510">
        <f t="shared" si="5"/>
        <v>6.091047015473809E-5</v>
      </c>
      <c r="AX57" s="510">
        <f t="shared" si="6"/>
        <v>1.8814792217871249E-4</v>
      </c>
      <c r="AY57" s="510">
        <f t="shared" si="7"/>
        <v>5.0437029146414337E-4</v>
      </c>
      <c r="AZ57" s="510">
        <f t="shared" si="8"/>
        <v>0</v>
      </c>
      <c r="BA57" s="510">
        <f t="shared" si="9"/>
        <v>0</v>
      </c>
      <c r="BB57" s="510">
        <f t="shared" si="10"/>
        <v>0</v>
      </c>
      <c r="BC57" s="510">
        <f t="shared" si="11"/>
        <v>0</v>
      </c>
      <c r="BD57" s="566">
        <f t="shared" si="12"/>
        <v>0.14124351955455045</v>
      </c>
    </row>
    <row r="58" spans="2:69" x14ac:dyDescent="0.4">
      <c r="B58" s="174">
        <v>12</v>
      </c>
      <c r="C58" s="174">
        <v>7</v>
      </c>
      <c r="D58" s="167" t="s">
        <v>492</v>
      </c>
      <c r="E58" s="164">
        <v>54</v>
      </c>
      <c r="F58" s="456" t="s">
        <v>96</v>
      </c>
      <c r="G58" s="181">
        <v>2515034</v>
      </c>
      <c r="H58" s="182">
        <v>17952577.237488005</v>
      </c>
      <c r="I58" s="182">
        <v>1103719.6198829557</v>
      </c>
      <c r="J58" s="182">
        <v>0</v>
      </c>
      <c r="K58" s="182">
        <v>8267.7813487347066</v>
      </c>
      <c r="L58" s="182">
        <v>2869.2897490779892</v>
      </c>
      <c r="M58" s="182">
        <v>0</v>
      </c>
      <c r="N58" s="182">
        <v>0</v>
      </c>
      <c r="O58" s="182">
        <v>0</v>
      </c>
      <c r="P58" s="182">
        <v>0</v>
      </c>
      <c r="Q58" s="183">
        <v>1114856.6909807683</v>
      </c>
      <c r="R58" s="175"/>
      <c r="S58" s="190">
        <v>54</v>
      </c>
      <c r="T58" s="191">
        <f t="shared" si="24"/>
        <v>995232</v>
      </c>
      <c r="U58" s="192">
        <f t="shared" si="25"/>
        <v>2156687.9399712333</v>
      </c>
      <c r="V58" s="192">
        <f t="shared" si="26"/>
        <v>139820.23411748107</v>
      </c>
      <c r="W58" s="192">
        <f t="shared" si="27"/>
        <v>60.620049033040296</v>
      </c>
      <c r="X58" s="192">
        <f t="shared" si="28"/>
        <v>187.2508328857644</v>
      </c>
      <c r="Y58" s="192">
        <f t="shared" si="29"/>
        <v>501.96545391444232</v>
      </c>
      <c r="Z58" s="192">
        <f t="shared" si="30"/>
        <v>0</v>
      </c>
      <c r="AA58" s="192">
        <f t="shared" si="31"/>
        <v>0</v>
      </c>
      <c r="AB58" s="192">
        <f t="shared" si="32"/>
        <v>0</v>
      </c>
      <c r="AC58" s="192">
        <f t="shared" si="33"/>
        <v>0</v>
      </c>
      <c r="AD58" s="193">
        <f t="shared" si="34"/>
        <v>140570.07045331434</v>
      </c>
      <c r="AS58" s="208">
        <v>55</v>
      </c>
      <c r="AT58" s="510">
        <f t="shared" si="2"/>
        <v>1</v>
      </c>
      <c r="AU58" s="510">
        <f t="shared" si="3"/>
        <v>0.4876149593638664</v>
      </c>
      <c r="AV58" s="510">
        <f t="shared" si="4"/>
        <v>3.2450177400697972E-2</v>
      </c>
      <c r="AW58" s="510">
        <f t="shared" si="5"/>
        <v>6.3700486625425171E-3</v>
      </c>
      <c r="AX58" s="510">
        <f t="shared" si="6"/>
        <v>4.2336355471835224E-5</v>
      </c>
      <c r="AY58" s="510">
        <f t="shared" si="7"/>
        <v>1.1349155335649549E-4</v>
      </c>
      <c r="AZ58" s="510">
        <f t="shared" si="8"/>
        <v>0</v>
      </c>
      <c r="BA58" s="510">
        <f t="shared" si="9"/>
        <v>0</v>
      </c>
      <c r="BB58" s="510">
        <f t="shared" si="10"/>
        <v>0</v>
      </c>
      <c r="BC58" s="510">
        <f t="shared" si="11"/>
        <v>0</v>
      </c>
      <c r="BD58" s="566">
        <f t="shared" si="12"/>
        <v>3.8976053972068825E-2</v>
      </c>
    </row>
    <row r="59" spans="2:69" x14ac:dyDescent="0.4">
      <c r="B59" s="174">
        <v>13</v>
      </c>
      <c r="C59" s="174">
        <v>7</v>
      </c>
      <c r="D59" s="167" t="s">
        <v>493</v>
      </c>
      <c r="E59" s="164">
        <v>55</v>
      </c>
      <c r="F59" s="456" t="s">
        <v>97</v>
      </c>
      <c r="G59" s="181">
        <v>350766</v>
      </c>
      <c r="H59" s="182">
        <v>1410189.3811762158</v>
      </c>
      <c r="I59" s="182">
        <v>77248.432236617882</v>
      </c>
      <c r="J59" s="182">
        <v>3179.4987342815766</v>
      </c>
      <c r="K59" s="182">
        <v>1541.1810046272137</v>
      </c>
      <c r="L59" s="182">
        <v>802.57352342178569</v>
      </c>
      <c r="M59" s="182">
        <v>0</v>
      </c>
      <c r="N59" s="182">
        <v>0</v>
      </c>
      <c r="O59" s="182">
        <v>0</v>
      </c>
      <c r="P59" s="182">
        <v>0</v>
      </c>
      <c r="Q59" s="183">
        <v>82771.685498948456</v>
      </c>
      <c r="R59" s="175"/>
      <c r="S59" s="190">
        <v>55</v>
      </c>
      <c r="T59" s="191">
        <f t="shared" si="24"/>
        <v>29276041</v>
      </c>
      <c r="U59" s="192">
        <f t="shared" si="25"/>
        <v>14275435.542549886</v>
      </c>
      <c r="V59" s="192">
        <f t="shared" si="26"/>
        <v>950012.72404010734</v>
      </c>
      <c r="W59" s="192">
        <f t="shared" si="27"/>
        <v>186489.80581658988</v>
      </c>
      <c r="X59" s="192">
        <f t="shared" si="28"/>
        <v>1239.4408785840224</v>
      </c>
      <c r="Y59" s="192">
        <f t="shared" si="29"/>
        <v>3322.5833692184497</v>
      </c>
      <c r="Z59" s="192">
        <f t="shared" si="30"/>
        <v>0</v>
      </c>
      <c r="AA59" s="192">
        <f t="shared" si="31"/>
        <v>0</v>
      </c>
      <c r="AB59" s="192">
        <f t="shared" si="32"/>
        <v>0</v>
      </c>
      <c r="AC59" s="192">
        <f t="shared" si="33"/>
        <v>0</v>
      </c>
      <c r="AD59" s="193">
        <f t="shared" si="34"/>
        <v>1141064.5541044998</v>
      </c>
      <c r="AS59" s="208">
        <v>56</v>
      </c>
      <c r="AT59" s="510">
        <f t="shared" si="2"/>
        <v>1</v>
      </c>
      <c r="AU59" s="510">
        <f t="shared" si="3"/>
        <v>1.0963689272960113</v>
      </c>
      <c r="AV59" s="510">
        <f t="shared" si="4"/>
        <v>7.4246778751868595E-2</v>
      </c>
      <c r="AW59" s="510">
        <f t="shared" si="5"/>
        <v>8.9526910874651294E-3</v>
      </c>
      <c r="AX59" s="510">
        <f t="shared" si="6"/>
        <v>9.5190403294501949E-5</v>
      </c>
      <c r="AY59" s="510">
        <f t="shared" si="7"/>
        <v>2.5517800514764013E-4</v>
      </c>
      <c r="AZ59" s="510">
        <f t="shared" si="8"/>
        <v>0</v>
      </c>
      <c r="BA59" s="510">
        <f t="shared" si="9"/>
        <v>0</v>
      </c>
      <c r="BB59" s="510">
        <f t="shared" si="10"/>
        <v>0</v>
      </c>
      <c r="BC59" s="510">
        <f t="shared" si="11"/>
        <v>0</v>
      </c>
      <c r="BD59" s="566">
        <f t="shared" si="12"/>
        <v>8.3549838247775871E-2</v>
      </c>
    </row>
    <row r="60" spans="2:69" x14ac:dyDescent="0.4">
      <c r="B60" s="174">
        <v>13</v>
      </c>
      <c r="C60" s="174">
        <v>7</v>
      </c>
      <c r="D60" s="167" t="s">
        <v>494</v>
      </c>
      <c r="E60" s="164">
        <v>56</v>
      </c>
      <c r="F60" s="456" t="s">
        <v>98</v>
      </c>
      <c r="G60" s="181">
        <v>1371863</v>
      </c>
      <c r="H60" s="182">
        <v>5758115.7206227193</v>
      </c>
      <c r="I60" s="182">
        <v>292320.24875443109</v>
      </c>
      <c r="J60" s="182">
        <v>71953.176874474069</v>
      </c>
      <c r="K60" s="182">
        <v>6387.6436753323514</v>
      </c>
      <c r="L60" s="182">
        <v>3319.0903883829887</v>
      </c>
      <c r="M60" s="182">
        <v>0</v>
      </c>
      <c r="N60" s="182">
        <v>0</v>
      </c>
      <c r="O60" s="182">
        <v>0</v>
      </c>
      <c r="P60" s="182">
        <v>0</v>
      </c>
      <c r="Q60" s="183">
        <v>373980.15969262051</v>
      </c>
      <c r="R60" s="175"/>
      <c r="S60" s="190">
        <v>56</v>
      </c>
      <c r="T60" s="191">
        <f t="shared" si="24"/>
        <v>11183962</v>
      </c>
      <c r="U60" s="192">
        <f t="shared" si="25"/>
        <v>12261748.420859354</v>
      </c>
      <c r="V60" s="192">
        <f t="shared" si="26"/>
        <v>830373.15218330582</v>
      </c>
      <c r="W60" s="192">
        <f t="shared" si="27"/>
        <v>100126.55691994869</v>
      </c>
      <c r="X60" s="192">
        <f t="shared" si="28"/>
        <v>1064.6058532103846</v>
      </c>
      <c r="Y60" s="192">
        <f t="shared" si="29"/>
        <v>2853.9011128070115</v>
      </c>
      <c r="Z60" s="192">
        <f t="shared" si="30"/>
        <v>0</v>
      </c>
      <c r="AA60" s="192">
        <f t="shared" si="31"/>
        <v>0</v>
      </c>
      <c r="AB60" s="192">
        <f t="shared" si="32"/>
        <v>0</v>
      </c>
      <c r="AC60" s="192">
        <f t="shared" si="33"/>
        <v>0</v>
      </c>
      <c r="AD60" s="193">
        <f t="shared" si="34"/>
        <v>934418.2160692719</v>
      </c>
      <c r="AS60" s="208">
        <v>57</v>
      </c>
      <c r="AT60" s="510">
        <f t="shared" si="2"/>
        <v>1</v>
      </c>
      <c r="AU60" s="510">
        <f t="shared" si="3"/>
        <v>3.0499814640052718</v>
      </c>
      <c r="AV60" s="510">
        <f t="shared" si="4"/>
        <v>0.20904896974274684</v>
      </c>
      <c r="AW60" s="510">
        <f t="shared" si="5"/>
        <v>6.8578158795250272E-3</v>
      </c>
      <c r="AX60" s="510">
        <f t="shared" si="6"/>
        <v>2.6480955303563673E-4</v>
      </c>
      <c r="AY60" s="510">
        <f t="shared" si="7"/>
        <v>7.0987800396865152E-4</v>
      </c>
      <c r="AZ60" s="510">
        <f t="shared" si="8"/>
        <v>0</v>
      </c>
      <c r="BA60" s="510">
        <f t="shared" si="9"/>
        <v>0</v>
      </c>
      <c r="BB60" s="510">
        <f t="shared" si="10"/>
        <v>0</v>
      </c>
      <c r="BC60" s="510">
        <f t="shared" si="11"/>
        <v>0</v>
      </c>
      <c r="BD60" s="566">
        <f t="shared" si="12"/>
        <v>0.21688147317927617</v>
      </c>
    </row>
    <row r="61" spans="2:69" x14ac:dyDescent="0.4">
      <c r="B61" s="174">
        <v>13</v>
      </c>
      <c r="C61" s="174">
        <v>7</v>
      </c>
      <c r="D61" s="167" t="s">
        <v>495</v>
      </c>
      <c r="E61" s="164">
        <v>57</v>
      </c>
      <c r="F61" s="456" t="s">
        <v>99</v>
      </c>
      <c r="G61" s="181">
        <v>162520</v>
      </c>
      <c r="H61" s="182">
        <v>839606.9538405647</v>
      </c>
      <c r="I61" s="182">
        <v>43592.515440750416</v>
      </c>
      <c r="J61" s="182">
        <v>1473.1534250624115</v>
      </c>
      <c r="K61" s="182">
        <v>579.33890851620481</v>
      </c>
      <c r="L61" s="182">
        <v>327.74081253572615</v>
      </c>
      <c r="M61" s="182">
        <v>0</v>
      </c>
      <c r="N61" s="182">
        <v>0</v>
      </c>
      <c r="O61" s="182">
        <v>0</v>
      </c>
      <c r="P61" s="182">
        <v>0</v>
      </c>
      <c r="Q61" s="183">
        <v>45972.748586864756</v>
      </c>
      <c r="R61" s="175"/>
      <c r="S61" s="190">
        <v>57</v>
      </c>
      <c r="T61" s="191">
        <f t="shared" si="24"/>
        <v>12246214</v>
      </c>
      <c r="U61" s="192">
        <f t="shared" si="25"/>
        <v>37350725.704241857</v>
      </c>
      <c r="V61" s="192">
        <f t="shared" si="26"/>
        <v>2560058.4199492028</v>
      </c>
      <c r="W61" s="192">
        <f t="shared" si="27"/>
        <v>83982.280833261699</v>
      </c>
      <c r="X61" s="192">
        <f t="shared" si="28"/>
        <v>3242.9144557187569</v>
      </c>
      <c r="Y61" s="192">
        <f t="shared" si="29"/>
        <v>8693.3179504929558</v>
      </c>
      <c r="Z61" s="192">
        <f t="shared" si="30"/>
        <v>0</v>
      </c>
      <c r="AA61" s="192">
        <f t="shared" si="31"/>
        <v>0</v>
      </c>
      <c r="AB61" s="192">
        <f t="shared" si="32"/>
        <v>0</v>
      </c>
      <c r="AC61" s="192">
        <f t="shared" si="33"/>
        <v>0</v>
      </c>
      <c r="AD61" s="193">
        <f t="shared" si="34"/>
        <v>2655976.9331886764</v>
      </c>
      <c r="AS61" s="208">
        <v>58</v>
      </c>
      <c r="AT61" s="510">
        <f t="shared" si="2"/>
        <v>1</v>
      </c>
      <c r="AU61" s="510">
        <f t="shared" si="3"/>
        <v>1.3639915703283871</v>
      </c>
      <c r="AV61" s="510">
        <f t="shared" si="4"/>
        <v>9.3259364938935913E-2</v>
      </c>
      <c r="AW61" s="510">
        <f t="shared" si="5"/>
        <v>2.2359996909510267E-3</v>
      </c>
      <c r="AX61" s="510">
        <f t="shared" si="6"/>
        <v>1.1842629286300875E-4</v>
      </c>
      <c r="AY61" s="510">
        <f t="shared" si="7"/>
        <v>3.1746672063483352E-4</v>
      </c>
      <c r="AZ61" s="510">
        <f t="shared" si="8"/>
        <v>0</v>
      </c>
      <c r="BA61" s="510">
        <f t="shared" si="9"/>
        <v>0</v>
      </c>
      <c r="BB61" s="510">
        <f t="shared" si="10"/>
        <v>0</v>
      </c>
      <c r="BC61" s="510">
        <f t="shared" si="11"/>
        <v>0</v>
      </c>
      <c r="BD61" s="566">
        <f t="shared" si="12"/>
        <v>9.5931257643384782E-2</v>
      </c>
    </row>
    <row r="62" spans="2:69" x14ac:dyDescent="0.4">
      <c r="B62" s="174">
        <v>13</v>
      </c>
      <c r="C62" s="174">
        <v>7</v>
      </c>
      <c r="D62" s="167" t="s">
        <v>496</v>
      </c>
      <c r="E62" s="164">
        <v>58</v>
      </c>
      <c r="F62" s="456" t="s">
        <v>100</v>
      </c>
      <c r="G62" s="181">
        <v>1380930</v>
      </c>
      <c r="H62" s="182">
        <v>2268727.4792493065</v>
      </c>
      <c r="I62" s="182">
        <v>116972.69596347329</v>
      </c>
      <c r="J62" s="182">
        <v>12517.362535512159</v>
      </c>
      <c r="K62" s="182">
        <v>2409.620999807667</v>
      </c>
      <c r="L62" s="182">
        <v>1260.1944510734843</v>
      </c>
      <c r="M62" s="182">
        <v>0</v>
      </c>
      <c r="N62" s="182">
        <v>0</v>
      </c>
      <c r="O62" s="182">
        <v>0</v>
      </c>
      <c r="P62" s="182">
        <v>0</v>
      </c>
      <c r="Q62" s="183">
        <v>133159.8739498666</v>
      </c>
      <c r="R62" s="175"/>
      <c r="S62" s="190">
        <v>58</v>
      </c>
      <c r="T62" s="191">
        <f t="shared" si="24"/>
        <v>8130352</v>
      </c>
      <c r="U62" s="192">
        <f t="shared" si="25"/>
        <v>11089731.591802543</v>
      </c>
      <c r="V62" s="192">
        <f t="shared" si="26"/>
        <v>758231.46425000753</v>
      </c>
      <c r="W62" s="192">
        <f t="shared" si="27"/>
        <v>18179.46455932306</v>
      </c>
      <c r="X62" s="192">
        <f t="shared" si="28"/>
        <v>962.84744703134891</v>
      </c>
      <c r="Y62" s="192">
        <f t="shared" si="29"/>
        <v>2581.11618704686</v>
      </c>
      <c r="Z62" s="192">
        <f t="shared" si="30"/>
        <v>0</v>
      </c>
      <c r="AA62" s="192">
        <f t="shared" si="31"/>
        <v>0</v>
      </c>
      <c r="AB62" s="192">
        <f t="shared" si="32"/>
        <v>0</v>
      </c>
      <c r="AC62" s="192">
        <f t="shared" si="33"/>
        <v>0</v>
      </c>
      <c r="AD62" s="193">
        <f t="shared" si="34"/>
        <v>779954.89244340872</v>
      </c>
      <c r="AS62" s="208">
        <v>59</v>
      </c>
      <c r="AT62" s="510">
        <f t="shared" si="2"/>
        <v>1</v>
      </c>
      <c r="AU62" s="510">
        <f t="shared" si="3"/>
        <v>385.13440096747343</v>
      </c>
      <c r="AV62" s="510">
        <f t="shared" si="4"/>
        <v>25.084513105167233</v>
      </c>
      <c r="AW62" s="510">
        <f t="shared" si="5"/>
        <v>1.0355567134117595E-2</v>
      </c>
      <c r="AX62" s="510">
        <f t="shared" si="6"/>
        <v>1.1552703409848965E-2</v>
      </c>
      <c r="AY62" s="510">
        <f t="shared" si="7"/>
        <v>0.128294549544333</v>
      </c>
      <c r="AZ62" s="510">
        <f t="shared" si="8"/>
        <v>0</v>
      </c>
      <c r="BA62" s="510">
        <f t="shared" si="9"/>
        <v>0</v>
      </c>
      <c r="BB62" s="510">
        <f t="shared" si="10"/>
        <v>2.1957070702951897E-2</v>
      </c>
      <c r="BC62" s="510">
        <f t="shared" si="11"/>
        <v>0</v>
      </c>
      <c r="BD62" s="566">
        <f t="shared" si="12"/>
        <v>25.256672995958482</v>
      </c>
    </row>
    <row r="63" spans="2:69" x14ac:dyDescent="0.4">
      <c r="B63" s="174">
        <v>13</v>
      </c>
      <c r="C63" s="174">
        <v>7</v>
      </c>
      <c r="D63" s="167" t="s">
        <v>497</v>
      </c>
      <c r="E63" s="164">
        <v>59</v>
      </c>
      <c r="F63" s="456" t="s">
        <v>101</v>
      </c>
      <c r="G63" s="181">
        <v>877927</v>
      </c>
      <c r="H63" s="182">
        <v>1776734.7911788956</v>
      </c>
      <c r="I63" s="182">
        <v>98110.741943044588</v>
      </c>
      <c r="J63" s="182">
        <v>0</v>
      </c>
      <c r="K63" s="182">
        <v>291.02429969607289</v>
      </c>
      <c r="L63" s="182">
        <v>278.67320439156231</v>
      </c>
      <c r="M63" s="182">
        <v>0</v>
      </c>
      <c r="N63" s="182">
        <v>0</v>
      </c>
      <c r="O63" s="182">
        <v>0</v>
      </c>
      <c r="P63" s="182">
        <v>0</v>
      </c>
      <c r="Q63" s="183">
        <v>98680.43944713223</v>
      </c>
      <c r="R63" s="175"/>
      <c r="S63" s="190">
        <v>59</v>
      </c>
      <c r="T63" s="191">
        <f t="shared" si="24"/>
        <v>20342666</v>
      </c>
      <c r="U63" s="192">
        <f t="shared" si="25"/>
        <v>7834660483.9913883</v>
      </c>
      <c r="V63" s="192">
        <f t="shared" si="26"/>
        <v>510285871.87103987</v>
      </c>
      <c r="W63" s="192">
        <f t="shared" si="27"/>
        <v>210659.84344993145</v>
      </c>
      <c r="X63" s="192">
        <f t="shared" si="28"/>
        <v>235012.78686361859</v>
      </c>
      <c r="Y63" s="192">
        <f t="shared" si="29"/>
        <v>2609853.1710008183</v>
      </c>
      <c r="Z63" s="192">
        <f t="shared" si="30"/>
        <v>0</v>
      </c>
      <c r="AA63" s="192">
        <f t="shared" si="31"/>
        <v>0</v>
      </c>
      <c r="AB63" s="192">
        <f t="shared" si="32"/>
        <v>446665.35564853565</v>
      </c>
      <c r="AC63" s="192">
        <f t="shared" si="33"/>
        <v>0</v>
      </c>
      <c r="AD63" s="193">
        <f t="shared" si="34"/>
        <v>513788063.02800274</v>
      </c>
      <c r="AS63" s="208">
        <v>60</v>
      </c>
      <c r="AT63" s="510">
        <f t="shared" si="2"/>
        <v>1</v>
      </c>
      <c r="AU63" s="510">
        <f t="shared" si="3"/>
        <v>18.643597240021343</v>
      </c>
      <c r="AV63" s="510">
        <f t="shared" si="4"/>
        <v>0.96573545980775388</v>
      </c>
      <c r="AW63" s="510">
        <f t="shared" si="5"/>
        <v>2.4738574702745392E-4</v>
      </c>
      <c r="AX63" s="510">
        <f t="shared" si="6"/>
        <v>1.0684346035757852E-2</v>
      </c>
      <c r="AY63" s="510">
        <f t="shared" si="7"/>
        <v>3.0948562302125187E-3</v>
      </c>
      <c r="AZ63" s="510">
        <f t="shared" si="8"/>
        <v>0</v>
      </c>
      <c r="BA63" s="510">
        <f t="shared" si="9"/>
        <v>0</v>
      </c>
      <c r="BB63" s="510">
        <f t="shared" si="10"/>
        <v>0</v>
      </c>
      <c r="BC63" s="510">
        <f t="shared" si="11"/>
        <v>0</v>
      </c>
      <c r="BD63" s="566">
        <f t="shared" si="12"/>
        <v>0.97976204782075182</v>
      </c>
    </row>
    <row r="64" spans="2:69" x14ac:dyDescent="0.4">
      <c r="B64" s="174">
        <v>13</v>
      </c>
      <c r="C64" s="174">
        <v>7</v>
      </c>
      <c r="D64" s="167" t="s">
        <v>498</v>
      </c>
      <c r="E64" s="164">
        <v>60</v>
      </c>
      <c r="F64" s="456" t="s">
        <v>102</v>
      </c>
      <c r="G64" s="181">
        <v>2802883</v>
      </c>
      <c r="H64" s="182">
        <v>19274826.71489457</v>
      </c>
      <c r="I64" s="182">
        <v>1141696.5250912153</v>
      </c>
      <c r="J64" s="182">
        <v>22874.478348060988</v>
      </c>
      <c r="K64" s="182">
        <v>4657.3022939283965</v>
      </c>
      <c r="L64" s="182">
        <v>3688.8508394381251</v>
      </c>
      <c r="M64" s="182">
        <v>0</v>
      </c>
      <c r="N64" s="182">
        <v>0</v>
      </c>
      <c r="O64" s="182">
        <v>0</v>
      </c>
      <c r="P64" s="182">
        <v>0</v>
      </c>
      <c r="Q64" s="183">
        <v>1172917.1565726427</v>
      </c>
      <c r="R64" s="175"/>
      <c r="S64" s="190">
        <v>60</v>
      </c>
      <c r="T64" s="191">
        <f t="shared" si="24"/>
        <v>4291043</v>
      </c>
      <c r="U64" s="192">
        <f t="shared" si="25"/>
        <v>80000477.431612909</v>
      </c>
      <c r="V64" s="192">
        <f t="shared" si="26"/>
        <v>4144012.3846598435</v>
      </c>
      <c r="W64" s="192">
        <f t="shared" si="27"/>
        <v>1061.542878081927</v>
      </c>
      <c r="X64" s="192">
        <f t="shared" si="28"/>
        <v>45846.988266316483</v>
      </c>
      <c r="Y64" s="192">
        <f t="shared" si="29"/>
        <v>13280.161162659817</v>
      </c>
      <c r="Z64" s="192">
        <f t="shared" si="30"/>
        <v>0</v>
      </c>
      <c r="AA64" s="192">
        <f t="shared" si="31"/>
        <v>0</v>
      </c>
      <c r="AB64" s="192">
        <f t="shared" si="32"/>
        <v>0</v>
      </c>
      <c r="AC64" s="192">
        <f t="shared" si="33"/>
        <v>0</v>
      </c>
      <c r="AD64" s="193">
        <f t="shared" si="34"/>
        <v>4204201.0769669022</v>
      </c>
      <c r="AS64" s="208">
        <v>61</v>
      </c>
      <c r="AT64" s="510">
        <f t="shared" si="2"/>
        <v>1</v>
      </c>
      <c r="AU64" s="510">
        <f t="shared" si="3"/>
        <v>2.5325993585789233</v>
      </c>
      <c r="AV64" s="510">
        <f t="shared" si="4"/>
        <v>8.5374432830102251E-2</v>
      </c>
      <c r="AW64" s="510">
        <f t="shared" si="5"/>
        <v>0.1370461480444754</v>
      </c>
      <c r="AX64" s="510">
        <f t="shared" si="6"/>
        <v>0.34424981151857903</v>
      </c>
      <c r="AY64" s="510">
        <f t="shared" si="7"/>
        <v>0.34273753990497341</v>
      </c>
      <c r="AZ64" s="510">
        <f t="shared" si="8"/>
        <v>0</v>
      </c>
      <c r="BA64" s="510">
        <f t="shared" si="9"/>
        <v>0</v>
      </c>
      <c r="BB64" s="510">
        <f t="shared" si="10"/>
        <v>0</v>
      </c>
      <c r="BC64" s="510">
        <f t="shared" si="11"/>
        <v>0</v>
      </c>
      <c r="BD64" s="566">
        <f t="shared" si="12"/>
        <v>0.90940793229813</v>
      </c>
    </row>
    <row r="65" spans="2:56" x14ac:dyDescent="0.4">
      <c r="B65" s="174">
        <v>13</v>
      </c>
      <c r="C65" s="174">
        <v>7</v>
      </c>
      <c r="D65" s="167" t="s">
        <v>499</v>
      </c>
      <c r="E65" s="164">
        <v>61</v>
      </c>
      <c r="F65" s="456" t="s">
        <v>103</v>
      </c>
      <c r="G65" s="181">
        <v>56440</v>
      </c>
      <c r="H65" s="182">
        <v>49677.671469929395</v>
      </c>
      <c r="I65" s="182">
        <v>3074.9191758904572</v>
      </c>
      <c r="J65" s="182">
        <v>0</v>
      </c>
      <c r="K65" s="182">
        <v>413.00782268510943</v>
      </c>
      <c r="L65" s="182">
        <v>187.45065001090217</v>
      </c>
      <c r="M65" s="182">
        <v>0</v>
      </c>
      <c r="N65" s="182">
        <v>0</v>
      </c>
      <c r="O65" s="182">
        <v>0</v>
      </c>
      <c r="P65" s="182">
        <v>0</v>
      </c>
      <c r="Q65" s="183">
        <v>3675.3776485864687</v>
      </c>
      <c r="R65" s="175"/>
      <c r="S65" s="190">
        <v>61</v>
      </c>
      <c r="T65" s="191">
        <f t="shared" si="24"/>
        <v>4545590</v>
      </c>
      <c r="U65" s="192">
        <f t="shared" si="25"/>
        <v>11512158.318362769</v>
      </c>
      <c r="V65" s="192">
        <f t="shared" si="26"/>
        <v>388077.16812818451</v>
      </c>
      <c r="W65" s="192">
        <f t="shared" si="27"/>
        <v>622955.60008948692</v>
      </c>
      <c r="X65" s="192">
        <f t="shared" si="28"/>
        <v>1564818.5007407377</v>
      </c>
      <c r="Y65" s="192">
        <f t="shared" si="29"/>
        <v>1557944.3340166481</v>
      </c>
      <c r="Z65" s="192">
        <f t="shared" si="30"/>
        <v>0</v>
      </c>
      <c r="AA65" s="192">
        <f t="shared" si="31"/>
        <v>0</v>
      </c>
      <c r="AB65" s="192">
        <f t="shared" si="32"/>
        <v>0</v>
      </c>
      <c r="AC65" s="192">
        <f t="shared" si="33"/>
        <v>0</v>
      </c>
      <c r="AD65" s="193">
        <f t="shared" si="34"/>
        <v>4133795.602975057</v>
      </c>
      <c r="AS65" s="208">
        <v>62</v>
      </c>
      <c r="AT65" s="510">
        <f t="shared" si="2"/>
        <v>1</v>
      </c>
      <c r="AU65" s="510">
        <f t="shared" si="3"/>
        <v>29.564238978041786</v>
      </c>
      <c r="AV65" s="510">
        <f t="shared" si="4"/>
        <v>0.60608519246928216</v>
      </c>
      <c r="AW65" s="510">
        <f t="shared" si="5"/>
        <v>5.7597328725263592</v>
      </c>
      <c r="AX65" s="510">
        <f t="shared" si="6"/>
        <v>0.76214228223826475</v>
      </c>
      <c r="AY65" s="510">
        <f t="shared" si="7"/>
        <v>0.44149798703824056</v>
      </c>
      <c r="AZ65" s="510">
        <f t="shared" si="8"/>
        <v>0</v>
      </c>
      <c r="BA65" s="510">
        <f t="shared" si="9"/>
        <v>0</v>
      </c>
      <c r="BB65" s="510">
        <f t="shared" si="10"/>
        <v>0</v>
      </c>
      <c r="BC65" s="510">
        <f t="shared" si="11"/>
        <v>0</v>
      </c>
      <c r="BD65" s="566">
        <f t="shared" si="12"/>
        <v>7.5694583342721469</v>
      </c>
    </row>
    <row r="66" spans="2:56" x14ac:dyDescent="0.4">
      <c r="B66" s="174">
        <v>14</v>
      </c>
      <c r="C66" s="174">
        <v>7</v>
      </c>
      <c r="D66" s="167" t="s">
        <v>500</v>
      </c>
      <c r="E66" s="164">
        <v>62</v>
      </c>
      <c r="F66" s="456" t="s">
        <v>104</v>
      </c>
      <c r="G66" s="181">
        <v>1441753</v>
      </c>
      <c r="H66" s="182">
        <v>4658768.3233326403</v>
      </c>
      <c r="I66" s="182">
        <v>291104.07894031156</v>
      </c>
      <c r="J66" s="182">
        <v>0</v>
      </c>
      <c r="K66" s="182">
        <v>763.4448482307439</v>
      </c>
      <c r="L66" s="182">
        <v>730.86366280394452</v>
      </c>
      <c r="M66" s="182">
        <v>0</v>
      </c>
      <c r="N66" s="182">
        <v>0</v>
      </c>
      <c r="O66" s="182">
        <v>0</v>
      </c>
      <c r="P66" s="182">
        <v>0</v>
      </c>
      <c r="Q66" s="183">
        <v>292598.38745134627</v>
      </c>
      <c r="R66" s="175"/>
      <c r="S66" s="190">
        <v>62</v>
      </c>
      <c r="T66" s="191">
        <f t="shared" si="24"/>
        <v>4901980</v>
      </c>
      <c r="U66" s="192">
        <f t="shared" si="25"/>
        <v>144923308.18558127</v>
      </c>
      <c r="V66" s="192">
        <f t="shared" si="26"/>
        <v>2971017.4917805716</v>
      </c>
      <c r="W66" s="192">
        <f t="shared" si="27"/>
        <v>28234095.346466761</v>
      </c>
      <c r="X66" s="192">
        <f t="shared" si="28"/>
        <v>3736006.2246863288</v>
      </c>
      <c r="Y66" s="192">
        <f t="shared" si="29"/>
        <v>2164214.3025017143</v>
      </c>
      <c r="Z66" s="192">
        <f t="shared" si="30"/>
        <v>0</v>
      </c>
      <c r="AA66" s="192">
        <f t="shared" si="31"/>
        <v>0</v>
      </c>
      <c r="AB66" s="192">
        <f t="shared" si="32"/>
        <v>0</v>
      </c>
      <c r="AC66" s="192">
        <f t="shared" si="33"/>
        <v>0</v>
      </c>
      <c r="AD66" s="193">
        <f t="shared" si="34"/>
        <v>37105333.365435377</v>
      </c>
      <c r="AS66" s="208">
        <v>63</v>
      </c>
      <c r="AT66" s="510">
        <f t="shared" si="2"/>
        <v>1</v>
      </c>
      <c r="AU66" s="510">
        <f t="shared" si="3"/>
        <v>0.67324848946063498</v>
      </c>
      <c r="AV66" s="510">
        <f t="shared" si="4"/>
        <v>4.4160939597687743E-2</v>
      </c>
      <c r="AW66" s="510">
        <f t="shared" si="5"/>
        <v>0</v>
      </c>
      <c r="AX66" s="510">
        <f t="shared" si="6"/>
        <v>1.6142342383166607E-5</v>
      </c>
      <c r="AY66" s="510">
        <f t="shared" si="7"/>
        <v>1.6260812517429594E-4</v>
      </c>
      <c r="AZ66" s="510">
        <f t="shared" si="8"/>
        <v>0</v>
      </c>
      <c r="BA66" s="510">
        <f t="shared" si="9"/>
        <v>0</v>
      </c>
      <c r="BB66" s="510">
        <f t="shared" si="10"/>
        <v>0</v>
      </c>
      <c r="BC66" s="510">
        <f t="shared" si="11"/>
        <v>0</v>
      </c>
      <c r="BD66" s="566">
        <f t="shared" si="12"/>
        <v>4.4339690065245199E-2</v>
      </c>
    </row>
    <row r="67" spans="2:56" x14ac:dyDescent="0.4">
      <c r="B67" s="174">
        <v>14</v>
      </c>
      <c r="C67" s="174">
        <v>7</v>
      </c>
      <c r="D67" s="167" t="s">
        <v>501</v>
      </c>
      <c r="E67" s="164">
        <v>63</v>
      </c>
      <c r="F67" s="456" t="s">
        <v>105</v>
      </c>
      <c r="G67" s="181">
        <v>66821</v>
      </c>
      <c r="H67" s="182">
        <v>766612.34993161785</v>
      </c>
      <c r="I67" s="182">
        <v>45617.984072079504</v>
      </c>
      <c r="J67" s="182">
        <v>0</v>
      </c>
      <c r="K67" s="182">
        <v>88.496909841268092</v>
      </c>
      <c r="L67" s="182">
        <v>103.78933132578027</v>
      </c>
      <c r="M67" s="182">
        <v>0</v>
      </c>
      <c r="N67" s="182">
        <v>0</v>
      </c>
      <c r="O67" s="182">
        <v>0</v>
      </c>
      <c r="P67" s="182">
        <v>0</v>
      </c>
      <c r="Q67" s="183">
        <v>45810.270313246554</v>
      </c>
      <c r="R67" s="175"/>
      <c r="S67" s="190">
        <v>63</v>
      </c>
      <c r="T67" s="191">
        <f t="shared" si="24"/>
        <v>50628789</v>
      </c>
      <c r="U67" s="192">
        <f t="shared" si="25"/>
        <v>34085755.717471212</v>
      </c>
      <c r="V67" s="192">
        <f t="shared" si="26"/>
        <v>2235814.8929330776</v>
      </c>
      <c r="W67" s="192">
        <f t="shared" si="27"/>
        <v>0</v>
      </c>
      <c r="X67" s="192">
        <f t="shared" si="28"/>
        <v>817.26724648309926</v>
      </c>
      <c r="Y67" s="192">
        <f t="shared" si="29"/>
        <v>8232.6524591350171</v>
      </c>
      <c r="Z67" s="192">
        <f t="shared" si="30"/>
        <v>0</v>
      </c>
      <c r="AA67" s="192">
        <f t="shared" si="31"/>
        <v>0</v>
      </c>
      <c r="AB67" s="192">
        <f t="shared" si="32"/>
        <v>0</v>
      </c>
      <c r="AC67" s="192">
        <f t="shared" si="33"/>
        <v>0</v>
      </c>
      <c r="AD67" s="193">
        <f t="shared" si="34"/>
        <v>2244864.8126386954</v>
      </c>
      <c r="AS67" s="208">
        <v>64</v>
      </c>
      <c r="AT67" s="510">
        <f t="shared" si="2"/>
        <v>1</v>
      </c>
      <c r="AU67" s="510">
        <f t="shared" si="3"/>
        <v>17.262854141658888</v>
      </c>
      <c r="AV67" s="510">
        <f t="shared" si="4"/>
        <v>7.3646889633559989E-2</v>
      </c>
      <c r="AW67" s="510">
        <f t="shared" si="5"/>
        <v>0</v>
      </c>
      <c r="AX67" s="510">
        <f t="shared" si="6"/>
        <v>4.1390794992881593E-4</v>
      </c>
      <c r="AY67" s="510">
        <f t="shared" si="7"/>
        <v>4.1694565841229594E-3</v>
      </c>
      <c r="AZ67" s="510">
        <f t="shared" si="8"/>
        <v>0</v>
      </c>
      <c r="BA67" s="510">
        <f t="shared" si="9"/>
        <v>0</v>
      </c>
      <c r="BB67" s="510">
        <f t="shared" si="10"/>
        <v>0</v>
      </c>
      <c r="BC67" s="510">
        <f t="shared" si="11"/>
        <v>0</v>
      </c>
      <c r="BD67" s="566">
        <f t="shared" si="12"/>
        <v>7.8230254167611771E-2</v>
      </c>
    </row>
    <row r="68" spans="2:56" x14ac:dyDescent="0.4">
      <c r="B68" s="174">
        <v>15</v>
      </c>
      <c r="C68" s="174">
        <v>7</v>
      </c>
      <c r="D68" s="167" t="s">
        <v>502</v>
      </c>
      <c r="E68" s="164">
        <v>64</v>
      </c>
      <c r="F68" s="456" t="s">
        <v>106</v>
      </c>
      <c r="G68" s="181">
        <v>2161587</v>
      </c>
      <c r="H68" s="182">
        <v>312488.45322828786</v>
      </c>
      <c r="I68" s="182">
        <v>10484.847215458558</v>
      </c>
      <c r="J68" s="182">
        <v>0</v>
      </c>
      <c r="K68" s="182">
        <v>4172.9209580252009</v>
      </c>
      <c r="L68" s="182">
        <v>1878.007693714291</v>
      </c>
      <c r="M68" s="182">
        <v>0</v>
      </c>
      <c r="N68" s="182">
        <v>0</v>
      </c>
      <c r="O68" s="182">
        <v>0</v>
      </c>
      <c r="P68" s="182">
        <v>0</v>
      </c>
      <c r="Q68" s="183">
        <v>16535.775867198048</v>
      </c>
      <c r="R68" s="175"/>
      <c r="S68" s="190">
        <v>64</v>
      </c>
      <c r="T68" s="191">
        <f t="shared" si="24"/>
        <v>44850092</v>
      </c>
      <c r="U68" s="192">
        <f t="shared" si="25"/>
        <v>774240596.43598211</v>
      </c>
      <c r="V68" s="192">
        <f t="shared" si="26"/>
        <v>3303069.775579012</v>
      </c>
      <c r="W68" s="192">
        <f t="shared" si="27"/>
        <v>0</v>
      </c>
      <c r="X68" s="192">
        <f t="shared" si="28"/>
        <v>18563.809633838788</v>
      </c>
      <c r="Y68" s="192">
        <f t="shared" si="29"/>
        <v>187000.51138792047</v>
      </c>
      <c r="Z68" s="192">
        <f t="shared" si="30"/>
        <v>0</v>
      </c>
      <c r="AA68" s="192">
        <f t="shared" si="31"/>
        <v>0</v>
      </c>
      <c r="AB68" s="192">
        <f t="shared" si="32"/>
        <v>0</v>
      </c>
      <c r="AC68" s="192">
        <f t="shared" si="33"/>
        <v>0</v>
      </c>
      <c r="AD68" s="193">
        <f t="shared" si="34"/>
        <v>3508634.0966007714</v>
      </c>
      <c r="AS68" s="208">
        <v>65</v>
      </c>
      <c r="AT68" s="510">
        <f t="shared" si="2"/>
        <v>1</v>
      </c>
      <c r="AU68" s="510">
        <f t="shared" si="3"/>
        <v>0.13111215789614047</v>
      </c>
      <c r="AV68" s="510">
        <f t="shared" si="4"/>
        <v>7.3993985998794514E-3</v>
      </c>
      <c r="AW68" s="510">
        <f t="shared" si="5"/>
        <v>0</v>
      </c>
      <c r="AX68" s="510">
        <f t="shared" si="6"/>
        <v>3.1436495981608155E-6</v>
      </c>
      <c r="AY68" s="510">
        <f t="shared" si="7"/>
        <v>3.1667211314692822E-5</v>
      </c>
      <c r="AZ68" s="510">
        <f t="shared" si="8"/>
        <v>0</v>
      </c>
      <c r="BA68" s="510">
        <f t="shared" si="9"/>
        <v>0</v>
      </c>
      <c r="BB68" s="510">
        <f t="shared" si="10"/>
        <v>0</v>
      </c>
      <c r="BC68" s="510">
        <f t="shared" si="11"/>
        <v>0</v>
      </c>
      <c r="BD68" s="566">
        <f t="shared" si="12"/>
        <v>7.4342094607923034E-3</v>
      </c>
    </row>
    <row r="69" spans="2:56" x14ac:dyDescent="0.4">
      <c r="B69" s="174">
        <v>16</v>
      </c>
      <c r="C69" s="174">
        <v>8</v>
      </c>
      <c r="D69" s="167" t="s">
        <v>503</v>
      </c>
      <c r="E69" s="164">
        <v>65</v>
      </c>
      <c r="F69" s="456" t="s">
        <v>107</v>
      </c>
      <c r="G69" s="181">
        <v>132071</v>
      </c>
      <c r="H69" s="182">
        <v>1447378.7428706572</v>
      </c>
      <c r="I69" s="182">
        <v>87134.051773349085</v>
      </c>
      <c r="J69" s="182">
        <v>0</v>
      </c>
      <c r="K69" s="182">
        <v>618.36787242502874</v>
      </c>
      <c r="L69" s="182">
        <v>794.6652772121173</v>
      </c>
      <c r="M69" s="182">
        <v>0</v>
      </c>
      <c r="N69" s="182">
        <v>0</v>
      </c>
      <c r="O69" s="182">
        <v>0</v>
      </c>
      <c r="P69" s="182">
        <v>0</v>
      </c>
      <c r="Q69" s="183">
        <v>88547.084922986236</v>
      </c>
      <c r="R69" s="175"/>
      <c r="S69" s="190">
        <v>65</v>
      </c>
      <c r="T69" s="191">
        <f t="shared" si="24"/>
        <v>35448224</v>
      </c>
      <c r="U69" s="192">
        <f t="shared" si="25"/>
        <v>4647693.1422257563</v>
      </c>
      <c r="V69" s="192">
        <f t="shared" si="26"/>
        <v>262295.53903381317</v>
      </c>
      <c r="W69" s="192">
        <f t="shared" si="27"/>
        <v>0</v>
      </c>
      <c r="X69" s="192">
        <f t="shared" si="28"/>
        <v>111.43679513311457</v>
      </c>
      <c r="Y69" s="192">
        <f t="shared" si="29"/>
        <v>1122.5464001385656</v>
      </c>
      <c r="Z69" s="192">
        <f t="shared" si="30"/>
        <v>0</v>
      </c>
      <c r="AA69" s="192">
        <f t="shared" si="31"/>
        <v>0</v>
      </c>
      <c r="AB69" s="192">
        <f t="shared" si="32"/>
        <v>0</v>
      </c>
      <c r="AC69" s="192">
        <f t="shared" si="33"/>
        <v>0</v>
      </c>
      <c r="AD69" s="193">
        <f t="shared" si="34"/>
        <v>263529.5222290848</v>
      </c>
      <c r="AS69" s="208">
        <v>66</v>
      </c>
      <c r="AT69" s="510">
        <f t="shared" ref="AT69:AT105" si="48">T70/$T70</f>
        <v>1</v>
      </c>
      <c r="AU69" s="510">
        <f t="shared" ref="AU69:AU105" si="49">U70/$T70</f>
        <v>0.90658646543537191</v>
      </c>
      <c r="AV69" s="510">
        <f t="shared" ref="AV69:AV105" si="50">V70/$T70</f>
        <v>4.9047379270269961E-2</v>
      </c>
      <c r="AW69" s="510">
        <f t="shared" ref="AW69:AW105" si="51">W70/$T70</f>
        <v>0</v>
      </c>
      <c r="AX69" s="510">
        <f t="shared" ref="AX69:AX105" si="52">X70/$T70</f>
        <v>2.1737039672716998E-5</v>
      </c>
      <c r="AY69" s="510">
        <f t="shared" ref="AY69:AY105" si="53">Y70/$T70</f>
        <v>2.1896569804551652E-4</v>
      </c>
      <c r="AZ69" s="510">
        <f t="shared" ref="AZ69:AZ105" si="54">Z70/$T70</f>
        <v>0</v>
      </c>
      <c r="BA69" s="510">
        <f t="shared" ref="BA69:BA105" si="55">AA70/$T70</f>
        <v>0</v>
      </c>
      <c r="BB69" s="510">
        <f t="shared" ref="BB69:BB105" si="56">AB70/$T70</f>
        <v>0</v>
      </c>
      <c r="BC69" s="510">
        <f t="shared" ref="BC69:BC105" si="57">AC70/$T70</f>
        <v>0</v>
      </c>
      <c r="BD69" s="566">
        <f t="shared" ref="BD69:BD105" si="58">AD70/$T70</f>
        <v>4.928808200798819E-2</v>
      </c>
    </row>
    <row r="70" spans="2:56" x14ac:dyDescent="0.4">
      <c r="B70" s="174">
        <v>16</v>
      </c>
      <c r="C70" s="174">
        <v>8</v>
      </c>
      <c r="D70" s="167" t="s">
        <v>504</v>
      </c>
      <c r="E70" s="164">
        <v>66</v>
      </c>
      <c r="F70" s="456" t="s">
        <v>108</v>
      </c>
      <c r="G70" s="181">
        <v>129084</v>
      </c>
      <c r="H70" s="182">
        <v>351836.78341266024</v>
      </c>
      <c r="I70" s="182">
        <v>24162.636512768953</v>
      </c>
      <c r="J70" s="182">
        <v>0</v>
      </c>
      <c r="K70" s="182">
        <v>83.682131061683592</v>
      </c>
      <c r="L70" s="182">
        <v>131.25895939091592</v>
      </c>
      <c r="M70" s="182">
        <v>0</v>
      </c>
      <c r="N70" s="182">
        <v>0</v>
      </c>
      <c r="O70" s="182">
        <v>0</v>
      </c>
      <c r="P70" s="182">
        <v>0</v>
      </c>
      <c r="Q70" s="183">
        <v>24377.577603221551</v>
      </c>
      <c r="R70" s="175"/>
      <c r="S70" s="190">
        <v>66</v>
      </c>
      <c r="T70" s="191">
        <f t="shared" ref="T70:T105" si="59">SUMIF($B$5:$B$394,$S70,$G$5:$G$394)</f>
        <v>15298865</v>
      </c>
      <c r="U70" s="192">
        <f t="shared" ref="U70:U105" si="60">SUMIF($B$5:$B$394,$S70,$H$5:$H$394)</f>
        <v>13869743.945522921</v>
      </c>
      <c r="V70" s="192">
        <f t="shared" ref="V70:V105" si="61">SUMIF($B$5:$B$394,$S70,$I$5:$I$394)</f>
        <v>750369.2340596586</v>
      </c>
      <c r="W70" s="192">
        <f t="shared" ref="W70:W105" si="62">SUMIF($B$5:$B$394,$S70,$J$5:$J$394)</f>
        <v>0</v>
      </c>
      <c r="X70" s="192">
        <f t="shared" ref="X70:X105" si="63">SUMIF($B$5:$B$394,$S70,$K$5:$K$394)</f>
        <v>332.55203545254153</v>
      </c>
      <c r="Y70" s="192">
        <f t="shared" ref="Y70:Y105" si="64">SUMIF($B$5:$B$394,$S70,$L$5:$L$394)</f>
        <v>3349.926654029121</v>
      </c>
      <c r="Z70" s="192">
        <f t="shared" ref="Z70:Z105" si="65">SUMIF($B$5:$B$394,$S70,$M$5:$M$394)</f>
        <v>0</v>
      </c>
      <c r="AA70" s="192">
        <f t="shared" ref="AA70:AA105" si="66">SUMIF($B$5:$B$394,$S70,$N$5:$N$394)</f>
        <v>0</v>
      </c>
      <c r="AB70" s="192">
        <f t="shared" ref="AB70:AB105" si="67">SUMIF($B$5:$B$394,$S70,$O$5:$O$394)</f>
        <v>0</v>
      </c>
      <c r="AC70" s="192">
        <f t="shared" ref="AC70:AC105" si="68">SUMIF($B$5:$B$394,$S70,$P$5:$P$394)</f>
        <v>0</v>
      </c>
      <c r="AD70" s="193">
        <f t="shared" ref="AD70:AD105" si="69">SUMIF($B$5:$B$394,$S70,$Q$5:$Q$394)</f>
        <v>754051.71274914022</v>
      </c>
      <c r="AS70" s="208">
        <v>67</v>
      </c>
      <c r="AT70" s="510">
        <f t="shared" si="48"/>
        <v>1</v>
      </c>
      <c r="AU70" s="510">
        <f t="shared" si="49"/>
        <v>0.14205515129036636</v>
      </c>
      <c r="AV70" s="510">
        <f t="shared" si="50"/>
        <v>8.8019809312461263E-3</v>
      </c>
      <c r="AW70" s="510">
        <f t="shared" si="51"/>
        <v>0</v>
      </c>
      <c r="AX70" s="510">
        <f t="shared" si="52"/>
        <v>3.4060275296847934E-6</v>
      </c>
      <c r="AY70" s="510">
        <f t="shared" si="53"/>
        <v>3.4310246787457611E-5</v>
      </c>
      <c r="AZ70" s="510">
        <f t="shared" si="54"/>
        <v>0</v>
      </c>
      <c r="BA70" s="510">
        <f t="shared" si="55"/>
        <v>0</v>
      </c>
      <c r="BB70" s="510">
        <f t="shared" si="56"/>
        <v>0</v>
      </c>
      <c r="BC70" s="510">
        <f t="shared" si="57"/>
        <v>0</v>
      </c>
      <c r="BD70" s="566">
        <f t="shared" si="58"/>
        <v>8.8396972055632683E-3</v>
      </c>
    </row>
    <row r="71" spans="2:56" x14ac:dyDescent="0.4">
      <c r="B71" s="174">
        <v>16</v>
      </c>
      <c r="C71" s="174">
        <v>8</v>
      </c>
      <c r="D71" s="167" t="s">
        <v>505</v>
      </c>
      <c r="E71" s="164">
        <v>67</v>
      </c>
      <c r="F71" s="456" t="s">
        <v>109</v>
      </c>
      <c r="G71" s="181">
        <v>138377</v>
      </c>
      <c r="H71" s="182">
        <v>387524.85140513274</v>
      </c>
      <c r="I71" s="182">
        <v>26334.487491802996</v>
      </c>
      <c r="J71" s="182">
        <v>0</v>
      </c>
      <c r="K71" s="182">
        <v>48.137423140767666</v>
      </c>
      <c r="L71" s="182">
        <v>103.66017236110305</v>
      </c>
      <c r="M71" s="182">
        <v>0</v>
      </c>
      <c r="N71" s="182">
        <v>0</v>
      </c>
      <c r="O71" s="182">
        <v>0</v>
      </c>
      <c r="P71" s="182">
        <v>0</v>
      </c>
      <c r="Q71" s="183">
        <v>26486.285087304866</v>
      </c>
      <c r="R71" s="175"/>
      <c r="S71" s="190">
        <v>67</v>
      </c>
      <c r="T71" s="191">
        <f t="shared" si="59"/>
        <v>14087379</v>
      </c>
      <c r="U71" s="192">
        <f t="shared" si="60"/>
        <v>2001184.7551297299</v>
      </c>
      <c r="V71" s="192">
        <f t="shared" si="61"/>
        <v>123996.84132923713</v>
      </c>
      <c r="W71" s="192">
        <f t="shared" si="62"/>
        <v>0</v>
      </c>
      <c r="X71" s="192">
        <f t="shared" si="63"/>
        <v>47.982000695103437</v>
      </c>
      <c r="Y71" s="192">
        <f t="shared" si="64"/>
        <v>483.34145007844785</v>
      </c>
      <c r="Z71" s="192">
        <f t="shared" si="65"/>
        <v>0</v>
      </c>
      <c r="AA71" s="192">
        <f t="shared" si="66"/>
        <v>0</v>
      </c>
      <c r="AB71" s="192">
        <f t="shared" si="67"/>
        <v>0</v>
      </c>
      <c r="AC71" s="192">
        <f t="shared" si="68"/>
        <v>0</v>
      </c>
      <c r="AD71" s="193">
        <f t="shared" si="69"/>
        <v>124528.16478001067</v>
      </c>
      <c r="AS71" s="208">
        <v>68</v>
      </c>
      <c r="AT71" s="510">
        <f t="shared" si="48"/>
        <v>1</v>
      </c>
      <c r="AU71" s="510">
        <f t="shared" si="49"/>
        <v>1.2288291859156244E-5</v>
      </c>
      <c r="AV71" s="510">
        <f t="shared" si="50"/>
        <v>2.540929182765117E-7</v>
      </c>
      <c r="AW71" s="510">
        <f t="shared" si="51"/>
        <v>0</v>
      </c>
      <c r="AX71" s="510">
        <f t="shared" si="52"/>
        <v>2.946338797636134E-10</v>
      </c>
      <c r="AY71" s="510">
        <f t="shared" si="53"/>
        <v>2.9679622488463002E-9</v>
      </c>
      <c r="AZ71" s="510">
        <f t="shared" si="54"/>
        <v>0</v>
      </c>
      <c r="BA71" s="510">
        <f t="shared" si="55"/>
        <v>0</v>
      </c>
      <c r="BB71" s="510">
        <f t="shared" si="56"/>
        <v>0</v>
      </c>
      <c r="BC71" s="510">
        <f t="shared" si="57"/>
        <v>0</v>
      </c>
      <c r="BD71" s="566">
        <f t="shared" si="58"/>
        <v>2.5735551440512162E-7</v>
      </c>
    </row>
    <row r="72" spans="2:56" x14ac:dyDescent="0.4">
      <c r="B72" s="174">
        <v>16</v>
      </c>
      <c r="C72" s="174">
        <v>8</v>
      </c>
      <c r="D72" s="167" t="s">
        <v>506</v>
      </c>
      <c r="E72" s="164">
        <v>68</v>
      </c>
      <c r="F72" s="456" t="s">
        <v>110</v>
      </c>
      <c r="G72" s="181">
        <v>129466</v>
      </c>
      <c r="H72" s="182">
        <v>795334.79983506876</v>
      </c>
      <c r="I72" s="182">
        <v>47002.860195982867</v>
      </c>
      <c r="J72" s="182">
        <v>258.9701921209973</v>
      </c>
      <c r="K72" s="182">
        <v>175.32259578226473</v>
      </c>
      <c r="L72" s="182">
        <v>283.85191503662122</v>
      </c>
      <c r="M72" s="182">
        <v>0</v>
      </c>
      <c r="N72" s="182">
        <v>0</v>
      </c>
      <c r="O72" s="182">
        <v>0</v>
      </c>
      <c r="P72" s="182">
        <v>0</v>
      </c>
      <c r="Q72" s="183">
        <v>47721.004898922751</v>
      </c>
      <c r="R72" s="175"/>
      <c r="S72" s="190">
        <v>68</v>
      </c>
      <c r="T72" s="191">
        <f t="shared" si="59"/>
        <v>51332699</v>
      </c>
      <c r="U72" s="192">
        <f t="shared" si="60"/>
        <v>630.79118723021793</v>
      </c>
      <c r="V72" s="192">
        <f t="shared" si="61"/>
        <v>13.043275291919773</v>
      </c>
      <c r="W72" s="192">
        <f t="shared" si="62"/>
        <v>0</v>
      </c>
      <c r="X72" s="192">
        <f t="shared" si="63"/>
        <v>1.5124352265107758E-2</v>
      </c>
      <c r="Y72" s="192">
        <f t="shared" si="64"/>
        <v>0.15235351276339024</v>
      </c>
      <c r="Z72" s="192">
        <f t="shared" si="65"/>
        <v>0</v>
      </c>
      <c r="AA72" s="192">
        <f t="shared" si="66"/>
        <v>0</v>
      </c>
      <c r="AB72" s="192">
        <f t="shared" si="67"/>
        <v>0</v>
      </c>
      <c r="AC72" s="192">
        <f t="shared" si="68"/>
        <v>0</v>
      </c>
      <c r="AD72" s="193">
        <f t="shared" si="69"/>
        <v>13.210753156948272</v>
      </c>
      <c r="AS72" s="208">
        <v>69</v>
      </c>
      <c r="AT72" s="510">
        <f t="shared" si="48"/>
        <v>1</v>
      </c>
      <c r="AU72" s="510">
        <f t="shared" si="49"/>
        <v>1.0746168399100586</v>
      </c>
      <c r="AV72" s="510">
        <f t="shared" si="50"/>
        <v>7.3723844922964923E-2</v>
      </c>
      <c r="AW72" s="510">
        <f t="shared" si="51"/>
        <v>1.5872251108643687E-4</v>
      </c>
      <c r="AX72" s="510">
        <f t="shared" si="52"/>
        <v>9.9947432995799843E-5</v>
      </c>
      <c r="AY72" s="510">
        <f t="shared" si="53"/>
        <v>8.1921855223303988E-3</v>
      </c>
      <c r="AZ72" s="510">
        <f t="shared" si="54"/>
        <v>0</v>
      </c>
      <c r="BA72" s="510">
        <f t="shared" si="55"/>
        <v>1.0602433680359066E-3</v>
      </c>
      <c r="BB72" s="510">
        <f t="shared" si="56"/>
        <v>0</v>
      </c>
      <c r="BC72" s="510">
        <f t="shared" si="57"/>
        <v>0</v>
      </c>
      <c r="BD72" s="566">
        <f t="shared" si="58"/>
        <v>8.3234943757413471E-2</v>
      </c>
    </row>
    <row r="73" spans="2:56" x14ac:dyDescent="0.4">
      <c r="B73" s="174">
        <v>16</v>
      </c>
      <c r="C73" s="174">
        <v>8</v>
      </c>
      <c r="D73" s="167" t="s">
        <v>507</v>
      </c>
      <c r="E73" s="164">
        <v>69</v>
      </c>
      <c r="F73" s="456" t="s">
        <v>111</v>
      </c>
      <c r="G73" s="181">
        <v>85812</v>
      </c>
      <c r="H73" s="182">
        <v>191698.52789953712</v>
      </c>
      <c r="I73" s="182">
        <v>11782.262115862113</v>
      </c>
      <c r="J73" s="182">
        <v>0</v>
      </c>
      <c r="K73" s="182">
        <v>40.795945477586258</v>
      </c>
      <c r="L73" s="182">
        <v>67.058209320782566</v>
      </c>
      <c r="M73" s="182">
        <v>0</v>
      </c>
      <c r="N73" s="182">
        <v>0</v>
      </c>
      <c r="O73" s="182">
        <v>0</v>
      </c>
      <c r="P73" s="182">
        <v>0</v>
      </c>
      <c r="Q73" s="183">
        <v>11890.116270660483</v>
      </c>
      <c r="R73" s="175"/>
      <c r="S73" s="190">
        <v>69</v>
      </c>
      <c r="T73" s="191">
        <f t="shared" si="59"/>
        <v>7379959</v>
      </c>
      <c r="U73" s="192">
        <f t="shared" si="60"/>
        <v>7930628.219245797</v>
      </c>
      <c r="V73" s="192">
        <f t="shared" si="61"/>
        <v>544078.95285383926</v>
      </c>
      <c r="W73" s="192">
        <f t="shared" si="62"/>
        <v>1171.3656241949495</v>
      </c>
      <c r="X73" s="192">
        <f t="shared" si="63"/>
        <v>737.60795766424997</v>
      </c>
      <c r="Y73" s="192">
        <f t="shared" si="64"/>
        <v>60457.993275191933</v>
      </c>
      <c r="Z73" s="192">
        <f t="shared" si="65"/>
        <v>0</v>
      </c>
      <c r="AA73" s="192">
        <f t="shared" si="66"/>
        <v>7824.5525861269016</v>
      </c>
      <c r="AB73" s="192">
        <f t="shared" si="67"/>
        <v>0</v>
      </c>
      <c r="AC73" s="192">
        <f t="shared" si="68"/>
        <v>0</v>
      </c>
      <c r="AD73" s="193">
        <f t="shared" si="69"/>
        <v>614270.47229701735</v>
      </c>
      <c r="AS73" s="208">
        <v>70</v>
      </c>
      <c r="AT73" s="510">
        <f t="shared" si="48"/>
        <v>1</v>
      </c>
      <c r="AU73" s="510">
        <f t="shared" si="49"/>
        <v>44.976181947214428</v>
      </c>
      <c r="AV73" s="510">
        <f t="shared" si="50"/>
        <v>3.0677021662356538</v>
      </c>
      <c r="AW73" s="510">
        <f t="shared" si="51"/>
        <v>1.2292742363318521E-3</v>
      </c>
      <c r="AX73" s="510">
        <f t="shared" si="52"/>
        <v>2.8997115352739937E-3</v>
      </c>
      <c r="AY73" s="510">
        <f t="shared" si="53"/>
        <v>3.6655364310712715E-2</v>
      </c>
      <c r="AZ73" s="510">
        <f t="shared" si="54"/>
        <v>4.8681892593524954E-3</v>
      </c>
      <c r="BA73" s="510">
        <f t="shared" si="55"/>
        <v>0</v>
      </c>
      <c r="BB73" s="510">
        <f t="shared" si="56"/>
        <v>0</v>
      </c>
      <c r="BC73" s="510">
        <f t="shared" si="57"/>
        <v>0</v>
      </c>
      <c r="BD73" s="566">
        <f t="shared" si="58"/>
        <v>3.1133547055773247</v>
      </c>
    </row>
    <row r="74" spans="2:56" x14ac:dyDescent="0.4">
      <c r="B74" s="174">
        <v>16</v>
      </c>
      <c r="C74" s="174">
        <v>8</v>
      </c>
      <c r="D74" s="167" t="s">
        <v>508</v>
      </c>
      <c r="E74" s="164">
        <v>70</v>
      </c>
      <c r="F74" s="456" t="s">
        <v>112</v>
      </c>
      <c r="G74" s="181">
        <v>307473</v>
      </c>
      <c r="H74" s="182">
        <v>10686697.195566088</v>
      </c>
      <c r="I74" s="182">
        <v>638291.68445136724</v>
      </c>
      <c r="J74" s="182">
        <v>7639.0743169531324</v>
      </c>
      <c r="K74" s="182">
        <v>8535.747433919727</v>
      </c>
      <c r="L74" s="182">
        <v>9556.1319473980584</v>
      </c>
      <c r="M74" s="182">
        <v>0</v>
      </c>
      <c r="N74" s="182">
        <v>0</v>
      </c>
      <c r="O74" s="182">
        <v>0</v>
      </c>
      <c r="P74" s="182">
        <v>0</v>
      </c>
      <c r="Q74" s="183">
        <v>664022.63814963808</v>
      </c>
      <c r="R74" s="175"/>
      <c r="S74" s="190">
        <v>70</v>
      </c>
      <c r="T74" s="191">
        <f t="shared" si="59"/>
        <v>16717275</v>
      </c>
      <c r="U74" s="192">
        <f t="shared" si="60"/>
        <v>751879202.06161904</v>
      </c>
      <c r="V74" s="192">
        <f t="shared" si="61"/>
        <v>51283620.731057137</v>
      </c>
      <c r="W74" s="192">
        <f t="shared" si="62"/>
        <v>20550.115459174562</v>
      </c>
      <c r="X74" s="192">
        <f t="shared" si="63"/>
        <v>48475.27515584755</v>
      </c>
      <c r="Y74" s="192">
        <f t="shared" si="64"/>
        <v>612777.80540736986</v>
      </c>
      <c r="Z74" s="192">
        <f t="shared" si="65"/>
        <v>81382.858600641994</v>
      </c>
      <c r="AA74" s="192">
        <f t="shared" si="66"/>
        <v>0</v>
      </c>
      <c r="AB74" s="192">
        <f t="shared" si="67"/>
        <v>0</v>
      </c>
      <c r="AC74" s="192">
        <f t="shared" si="68"/>
        <v>0</v>
      </c>
      <c r="AD74" s="193">
        <f t="shared" si="69"/>
        <v>52046806.785680175</v>
      </c>
      <c r="AS74" s="208">
        <v>71</v>
      </c>
      <c r="AT74" s="510">
        <f t="shared" si="48"/>
        <v>1</v>
      </c>
      <c r="AU74" s="510">
        <f t="shared" si="49"/>
        <v>111.70525622644303</v>
      </c>
      <c r="AV74" s="510">
        <f t="shared" si="50"/>
        <v>7.6307139551968213</v>
      </c>
      <c r="AW74" s="510">
        <f t="shared" si="51"/>
        <v>6.5281362108239854E-3</v>
      </c>
      <c r="AX74" s="510">
        <f t="shared" si="52"/>
        <v>7.2210352799585518E-3</v>
      </c>
      <c r="AY74" s="510">
        <f t="shared" si="53"/>
        <v>9.1281382878100503E-2</v>
      </c>
      <c r="AZ74" s="510">
        <f t="shared" si="54"/>
        <v>0.15094894278798418</v>
      </c>
      <c r="BA74" s="510">
        <f t="shared" si="55"/>
        <v>0</v>
      </c>
      <c r="BB74" s="510">
        <f t="shared" si="56"/>
        <v>0</v>
      </c>
      <c r="BC74" s="510">
        <f t="shared" si="57"/>
        <v>0</v>
      </c>
      <c r="BD74" s="566">
        <f t="shared" si="58"/>
        <v>7.886693452353688</v>
      </c>
    </row>
    <row r="75" spans="2:56" x14ac:dyDescent="0.4">
      <c r="B75" s="174">
        <v>16</v>
      </c>
      <c r="C75" s="174">
        <v>8</v>
      </c>
      <c r="D75" s="167" t="s">
        <v>509</v>
      </c>
      <c r="E75" s="164">
        <v>71</v>
      </c>
      <c r="F75" s="456" t="s">
        <v>113</v>
      </c>
      <c r="G75" s="181">
        <v>487935</v>
      </c>
      <c r="H75" s="182">
        <v>3628540.7388865114</v>
      </c>
      <c r="I75" s="182">
        <v>222029.57899721651</v>
      </c>
      <c r="J75" s="182">
        <v>3811.3418992322308</v>
      </c>
      <c r="K75" s="182">
        <v>885.03015419094947</v>
      </c>
      <c r="L75" s="182">
        <v>1374.1372745359881</v>
      </c>
      <c r="M75" s="182">
        <v>0</v>
      </c>
      <c r="N75" s="182">
        <v>0</v>
      </c>
      <c r="O75" s="182">
        <v>0</v>
      </c>
      <c r="P75" s="182">
        <v>0</v>
      </c>
      <c r="Q75" s="183">
        <v>228100.08832517569</v>
      </c>
      <c r="R75" s="175"/>
      <c r="S75" s="190">
        <v>71</v>
      </c>
      <c r="T75" s="191">
        <f t="shared" si="59"/>
        <v>9563244</v>
      </c>
      <c r="U75" s="192">
        <f t="shared" si="60"/>
        <v>1068264621.375994</v>
      </c>
      <c r="V75" s="192">
        <f t="shared" si="61"/>
        <v>72974379.447752267</v>
      </c>
      <c r="W75" s="192">
        <f t="shared" si="62"/>
        <v>62430.159449345214</v>
      </c>
      <c r="X75" s="192">
        <f t="shared" si="63"/>
        <v>69056.522314851944</v>
      </c>
      <c r="Y75" s="192">
        <f t="shared" si="64"/>
        <v>872946.13712069741</v>
      </c>
      <c r="Z75" s="192">
        <f t="shared" si="65"/>
        <v>1443561.5714235329</v>
      </c>
      <c r="AA75" s="192">
        <f t="shared" si="66"/>
        <v>0</v>
      </c>
      <c r="AB75" s="192">
        <f t="shared" si="67"/>
        <v>0</v>
      </c>
      <c r="AC75" s="192">
        <f t="shared" si="68"/>
        <v>0</v>
      </c>
      <c r="AD75" s="193">
        <f t="shared" si="69"/>
        <v>75422373.838060692</v>
      </c>
      <c r="AS75" s="208">
        <v>72</v>
      </c>
      <c r="AT75" s="510">
        <f t="shared" si="48"/>
        <v>1</v>
      </c>
      <c r="AU75" s="510">
        <f t="shared" si="49"/>
        <v>180.4849613267192</v>
      </c>
      <c r="AV75" s="510">
        <f t="shared" si="50"/>
        <v>13.313778969118378</v>
      </c>
      <c r="AW75" s="510">
        <f t="shared" si="51"/>
        <v>4.6972770491737273E-2</v>
      </c>
      <c r="AX75" s="510">
        <f t="shared" si="52"/>
        <v>4.0005150754176813E-3</v>
      </c>
      <c r="AY75" s="510">
        <f t="shared" si="53"/>
        <v>1.3624611342565415E-2</v>
      </c>
      <c r="AZ75" s="510">
        <f t="shared" si="54"/>
        <v>0</v>
      </c>
      <c r="BA75" s="510">
        <f t="shared" si="55"/>
        <v>0</v>
      </c>
      <c r="BB75" s="510">
        <f t="shared" si="56"/>
        <v>0</v>
      </c>
      <c r="BC75" s="510">
        <f t="shared" si="57"/>
        <v>0</v>
      </c>
      <c r="BD75" s="566">
        <f t="shared" si="58"/>
        <v>13.378376866028098</v>
      </c>
    </row>
    <row r="76" spans="2:56" x14ac:dyDescent="0.4">
      <c r="B76" s="174">
        <v>16</v>
      </c>
      <c r="C76" s="174">
        <v>8</v>
      </c>
      <c r="D76" s="167" t="s">
        <v>510</v>
      </c>
      <c r="E76" s="164">
        <v>72</v>
      </c>
      <c r="F76" s="456" t="s">
        <v>114</v>
      </c>
      <c r="G76" s="181">
        <v>883489</v>
      </c>
      <c r="H76" s="182">
        <v>1995721.7904990937</v>
      </c>
      <c r="I76" s="182">
        <v>118655.27790601508</v>
      </c>
      <c r="J76" s="182">
        <v>5.8457043777580227</v>
      </c>
      <c r="K76" s="182">
        <v>236.07052091347066</v>
      </c>
      <c r="L76" s="182">
        <v>522.84668296074472</v>
      </c>
      <c r="M76" s="182">
        <v>0</v>
      </c>
      <c r="N76" s="182">
        <v>0</v>
      </c>
      <c r="O76" s="182">
        <v>0</v>
      </c>
      <c r="P76" s="182">
        <v>0</v>
      </c>
      <c r="Q76" s="183">
        <v>119420.04081426706</v>
      </c>
      <c r="R76" s="175"/>
      <c r="S76" s="190">
        <v>72</v>
      </c>
      <c r="T76" s="191">
        <f t="shared" si="59"/>
        <v>5947260</v>
      </c>
      <c r="U76" s="192">
        <f t="shared" si="60"/>
        <v>1073390991.099944</v>
      </c>
      <c r="V76" s="192">
        <f t="shared" si="61"/>
        <v>79180505.111878961</v>
      </c>
      <c r="W76" s="192">
        <f t="shared" si="62"/>
        <v>279359.27903468942</v>
      </c>
      <c r="X76" s="192">
        <f t="shared" si="63"/>
        <v>23792.103287428559</v>
      </c>
      <c r="Y76" s="192">
        <f t="shared" si="64"/>
        <v>81029.106053185591</v>
      </c>
      <c r="Z76" s="192">
        <f t="shared" si="65"/>
        <v>0</v>
      </c>
      <c r="AA76" s="192">
        <f t="shared" si="66"/>
        <v>0</v>
      </c>
      <c r="AB76" s="192">
        <f t="shared" si="67"/>
        <v>0</v>
      </c>
      <c r="AC76" s="192">
        <f t="shared" si="68"/>
        <v>0</v>
      </c>
      <c r="AD76" s="193">
        <f t="shared" si="69"/>
        <v>79564685.600254267</v>
      </c>
      <c r="AS76" s="208">
        <v>73</v>
      </c>
      <c r="AT76" s="510">
        <f t="shared" si="48"/>
        <v>1</v>
      </c>
      <c r="AU76" s="510">
        <f t="shared" si="49"/>
        <v>103.93676134700648</v>
      </c>
      <c r="AV76" s="510">
        <f t="shared" si="50"/>
        <v>7.0777899835246822</v>
      </c>
      <c r="AW76" s="510">
        <f t="shared" si="51"/>
        <v>0</v>
      </c>
      <c r="AX76" s="510">
        <f t="shared" si="52"/>
        <v>5.3119823696238513E-4</v>
      </c>
      <c r="AY76" s="510">
        <f t="shared" si="53"/>
        <v>2.9919230565249862E-2</v>
      </c>
      <c r="AZ76" s="510">
        <f t="shared" si="54"/>
        <v>0</v>
      </c>
      <c r="BA76" s="510">
        <f t="shared" si="55"/>
        <v>0</v>
      </c>
      <c r="BB76" s="510">
        <f t="shared" si="56"/>
        <v>0</v>
      </c>
      <c r="BC76" s="510">
        <f t="shared" si="57"/>
        <v>0</v>
      </c>
      <c r="BD76" s="566">
        <f t="shared" si="58"/>
        <v>7.1082404123268947</v>
      </c>
    </row>
    <row r="77" spans="2:56" x14ac:dyDescent="0.4">
      <c r="B77" s="174">
        <v>16</v>
      </c>
      <c r="C77" s="174">
        <v>8</v>
      </c>
      <c r="D77" s="167" t="s">
        <v>511</v>
      </c>
      <c r="E77" s="164">
        <v>73</v>
      </c>
      <c r="F77" s="456" t="s">
        <v>115</v>
      </c>
      <c r="G77" s="181">
        <v>362783</v>
      </c>
      <c r="H77" s="182">
        <v>787907.30698093842</v>
      </c>
      <c r="I77" s="182">
        <v>46921.897061335781</v>
      </c>
      <c r="J77" s="182">
        <v>2.6661456021823966</v>
      </c>
      <c r="K77" s="182">
        <v>483.82383525866038</v>
      </c>
      <c r="L77" s="182">
        <v>569.36417247515715</v>
      </c>
      <c r="M77" s="182">
        <v>0</v>
      </c>
      <c r="N77" s="182">
        <v>0</v>
      </c>
      <c r="O77" s="182">
        <v>0</v>
      </c>
      <c r="P77" s="182">
        <v>0</v>
      </c>
      <c r="Q77" s="183">
        <v>47977.751214671785</v>
      </c>
      <c r="R77" s="175"/>
      <c r="S77" s="190">
        <v>73</v>
      </c>
      <c r="T77" s="191">
        <f t="shared" si="59"/>
        <v>2983037</v>
      </c>
      <c r="U77" s="192">
        <f t="shared" si="60"/>
        <v>310047204.75829017</v>
      </c>
      <c r="V77" s="192">
        <f t="shared" si="61"/>
        <v>21113309.399083517</v>
      </c>
      <c r="W77" s="192">
        <f t="shared" si="62"/>
        <v>0</v>
      </c>
      <c r="X77" s="192">
        <f t="shared" si="63"/>
        <v>1584.5839951935625</v>
      </c>
      <c r="Y77" s="192">
        <f t="shared" si="64"/>
        <v>89250.17178767125</v>
      </c>
      <c r="Z77" s="192">
        <f t="shared" si="65"/>
        <v>0</v>
      </c>
      <c r="AA77" s="192">
        <f t="shared" si="66"/>
        <v>0</v>
      </c>
      <c r="AB77" s="192">
        <f t="shared" si="67"/>
        <v>0</v>
      </c>
      <c r="AC77" s="192">
        <f t="shared" si="68"/>
        <v>0</v>
      </c>
      <c r="AD77" s="193">
        <f t="shared" si="69"/>
        <v>21204144.154866382</v>
      </c>
      <c r="AS77" s="208">
        <v>74</v>
      </c>
      <c r="AT77" s="510">
        <f t="shared" si="48"/>
        <v>1</v>
      </c>
      <c r="AU77" s="510">
        <f t="shared" si="49"/>
        <v>17.031018132550845</v>
      </c>
      <c r="AV77" s="510">
        <f t="shared" si="50"/>
        <v>1.1698754451307087</v>
      </c>
      <c r="AW77" s="510">
        <f t="shared" si="51"/>
        <v>0</v>
      </c>
      <c r="AX77" s="510">
        <f t="shared" si="52"/>
        <v>4.0834926499397556E-4</v>
      </c>
      <c r="AY77" s="510">
        <f t="shared" si="53"/>
        <v>4.1134617777786476E-3</v>
      </c>
      <c r="AZ77" s="510">
        <f t="shared" si="54"/>
        <v>0</v>
      </c>
      <c r="BA77" s="510">
        <f t="shared" si="55"/>
        <v>0</v>
      </c>
      <c r="BB77" s="510">
        <f t="shared" si="56"/>
        <v>0</v>
      </c>
      <c r="BC77" s="510">
        <f t="shared" si="57"/>
        <v>0</v>
      </c>
      <c r="BD77" s="566">
        <f t="shared" si="58"/>
        <v>1.1743972561734815</v>
      </c>
    </row>
    <row r="78" spans="2:56" x14ac:dyDescent="0.4">
      <c r="B78" s="174">
        <v>16</v>
      </c>
      <c r="C78" s="174">
        <v>8</v>
      </c>
      <c r="D78" s="167" t="s">
        <v>512</v>
      </c>
      <c r="E78" s="164">
        <v>74</v>
      </c>
      <c r="F78" s="456" t="s">
        <v>116</v>
      </c>
      <c r="G78" s="181">
        <v>155194</v>
      </c>
      <c r="H78" s="182">
        <v>539396.34049257741</v>
      </c>
      <c r="I78" s="182">
        <v>34201.380333503039</v>
      </c>
      <c r="J78" s="182">
        <v>0.15312322715236737</v>
      </c>
      <c r="K78" s="182">
        <v>80.64504429592526</v>
      </c>
      <c r="L78" s="182">
        <v>156.960565534849</v>
      </c>
      <c r="M78" s="182">
        <v>0</v>
      </c>
      <c r="N78" s="182">
        <v>0</v>
      </c>
      <c r="O78" s="182">
        <v>0</v>
      </c>
      <c r="P78" s="182">
        <v>0</v>
      </c>
      <c r="Q78" s="183">
        <v>34439.139066560965</v>
      </c>
      <c r="R78" s="175"/>
      <c r="S78" s="190">
        <v>74</v>
      </c>
      <c r="T78" s="191">
        <f t="shared" si="59"/>
        <v>941210</v>
      </c>
      <c r="U78" s="192">
        <f t="shared" si="60"/>
        <v>16029764.576538179</v>
      </c>
      <c r="V78" s="192">
        <f t="shared" si="61"/>
        <v>1101098.4677114743</v>
      </c>
      <c r="W78" s="192">
        <f t="shared" si="62"/>
        <v>0</v>
      </c>
      <c r="X78" s="192">
        <f t="shared" si="63"/>
        <v>384.34241170497972</v>
      </c>
      <c r="Y78" s="192">
        <f t="shared" si="64"/>
        <v>3871.6313598630409</v>
      </c>
      <c r="Z78" s="192">
        <f t="shared" si="65"/>
        <v>0</v>
      </c>
      <c r="AA78" s="192">
        <f t="shared" si="66"/>
        <v>0</v>
      </c>
      <c r="AB78" s="192">
        <f t="shared" si="67"/>
        <v>0</v>
      </c>
      <c r="AC78" s="192">
        <f t="shared" si="68"/>
        <v>0</v>
      </c>
      <c r="AD78" s="193">
        <f t="shared" si="69"/>
        <v>1105354.4414830424</v>
      </c>
      <c r="AS78" s="208">
        <v>75</v>
      </c>
      <c r="AT78" s="510">
        <f t="shared" si="48"/>
        <v>1</v>
      </c>
      <c r="AU78" s="510">
        <f t="shared" si="49"/>
        <v>2.6200718519366362</v>
      </c>
      <c r="AV78" s="510">
        <f t="shared" si="50"/>
        <v>0.17636427200195826</v>
      </c>
      <c r="AW78" s="510">
        <f t="shared" si="51"/>
        <v>3.6710923979318998E-4</v>
      </c>
      <c r="AX78" s="510">
        <f t="shared" si="52"/>
        <v>6.282093100029381E-5</v>
      </c>
      <c r="AY78" s="510">
        <f t="shared" si="53"/>
        <v>6.3281979586271749E-4</v>
      </c>
      <c r="AZ78" s="510">
        <f t="shared" si="54"/>
        <v>0</v>
      </c>
      <c r="BA78" s="510">
        <f t="shared" si="55"/>
        <v>0</v>
      </c>
      <c r="BB78" s="510">
        <f t="shared" si="56"/>
        <v>0</v>
      </c>
      <c r="BC78" s="510">
        <f t="shared" si="57"/>
        <v>0</v>
      </c>
      <c r="BD78" s="566">
        <f t="shared" si="58"/>
        <v>0.17742702196861446</v>
      </c>
    </row>
    <row r="79" spans="2:56" x14ac:dyDescent="0.4">
      <c r="B79" s="174">
        <v>16</v>
      </c>
      <c r="C79" s="174">
        <v>8</v>
      </c>
      <c r="D79" s="167" t="s">
        <v>513</v>
      </c>
      <c r="E79" s="164">
        <v>75</v>
      </c>
      <c r="F79" s="456" t="s">
        <v>117</v>
      </c>
      <c r="G79" s="181">
        <v>100787</v>
      </c>
      <c r="H79" s="182">
        <v>207982.67693293933</v>
      </c>
      <c r="I79" s="182">
        <v>12756.422316176006</v>
      </c>
      <c r="J79" s="182">
        <v>0</v>
      </c>
      <c r="K79" s="182">
        <v>76.022646336799696</v>
      </c>
      <c r="L79" s="182">
        <v>102.26530103712166</v>
      </c>
      <c r="M79" s="182">
        <v>0</v>
      </c>
      <c r="N79" s="182">
        <v>0</v>
      </c>
      <c r="O79" s="182">
        <v>0</v>
      </c>
      <c r="P79" s="182">
        <v>0</v>
      </c>
      <c r="Q79" s="183">
        <v>12934.710263549927</v>
      </c>
      <c r="R79" s="175"/>
      <c r="S79" s="190">
        <v>75</v>
      </c>
      <c r="T79" s="191">
        <f t="shared" si="59"/>
        <v>2050527</v>
      </c>
      <c r="U79" s="192">
        <f t="shared" si="60"/>
        <v>5372528.0743360743</v>
      </c>
      <c r="V79" s="192">
        <f t="shared" si="61"/>
        <v>361639.70157535945</v>
      </c>
      <c r="W79" s="192">
        <f t="shared" si="62"/>
        <v>752.76740814541051</v>
      </c>
      <c r="X79" s="192">
        <f t="shared" si="63"/>
        <v>128.81601518123946</v>
      </c>
      <c r="Y79" s="192">
        <f t="shared" si="64"/>
        <v>1297.6140775509905</v>
      </c>
      <c r="Z79" s="192">
        <f t="shared" si="65"/>
        <v>0</v>
      </c>
      <c r="AA79" s="192">
        <f t="shared" si="66"/>
        <v>0</v>
      </c>
      <c r="AB79" s="192">
        <f t="shared" si="67"/>
        <v>0</v>
      </c>
      <c r="AC79" s="192">
        <f t="shared" si="68"/>
        <v>0</v>
      </c>
      <c r="AD79" s="193">
        <f t="shared" si="69"/>
        <v>363818.89907623711</v>
      </c>
      <c r="AS79" s="208">
        <v>76</v>
      </c>
      <c r="AT79" s="510">
        <f t="shared" si="48"/>
        <v>1</v>
      </c>
      <c r="AU79" s="510">
        <f t="shared" si="49"/>
        <v>1.2387634721314298</v>
      </c>
      <c r="AV79" s="510">
        <f t="shared" si="50"/>
        <v>8.3315018722336695E-2</v>
      </c>
      <c r="AW79" s="510">
        <f t="shared" si="51"/>
        <v>0</v>
      </c>
      <c r="AX79" s="510">
        <f t="shared" si="52"/>
        <v>4.8983886130009432E-5</v>
      </c>
      <c r="AY79" s="510">
        <f t="shared" si="53"/>
        <v>3.7844754677129021E-4</v>
      </c>
      <c r="AZ79" s="510">
        <f t="shared" si="54"/>
        <v>0</v>
      </c>
      <c r="BA79" s="510">
        <f t="shared" si="55"/>
        <v>0</v>
      </c>
      <c r="BB79" s="510">
        <f t="shared" si="56"/>
        <v>0</v>
      </c>
      <c r="BC79" s="510">
        <f t="shared" si="57"/>
        <v>0</v>
      </c>
      <c r="BD79" s="566">
        <f t="shared" si="58"/>
        <v>8.3742450155237999E-2</v>
      </c>
    </row>
    <row r="80" spans="2:56" x14ac:dyDescent="0.4">
      <c r="B80" s="174">
        <v>16</v>
      </c>
      <c r="C80" s="174">
        <v>8</v>
      </c>
      <c r="D80" s="167" t="s">
        <v>514</v>
      </c>
      <c r="E80" s="164">
        <v>76</v>
      </c>
      <c r="F80" s="456" t="s">
        <v>118</v>
      </c>
      <c r="G80" s="181">
        <v>128817</v>
      </c>
      <c r="H80" s="182">
        <v>655381.7314152777</v>
      </c>
      <c r="I80" s="182">
        <v>38867.773649890623</v>
      </c>
      <c r="J80" s="182">
        <v>1.837478725828408</v>
      </c>
      <c r="K80" s="182">
        <v>322.57487175668331</v>
      </c>
      <c r="L80" s="182">
        <v>399.38671355427357</v>
      </c>
      <c r="M80" s="182">
        <v>0</v>
      </c>
      <c r="N80" s="182">
        <v>0</v>
      </c>
      <c r="O80" s="182">
        <v>0</v>
      </c>
      <c r="P80" s="182">
        <v>0</v>
      </c>
      <c r="Q80" s="183">
        <v>39591.572713927409</v>
      </c>
      <c r="R80" s="175"/>
      <c r="S80" s="190">
        <v>76</v>
      </c>
      <c r="T80" s="191">
        <f t="shared" si="59"/>
        <v>7996420</v>
      </c>
      <c r="U80" s="192">
        <f t="shared" si="60"/>
        <v>9905673.0038212072</v>
      </c>
      <c r="V80" s="192">
        <f t="shared" si="61"/>
        <v>666221.88201166759</v>
      </c>
      <c r="W80" s="192">
        <f t="shared" si="62"/>
        <v>0</v>
      </c>
      <c r="X80" s="192">
        <f t="shared" si="63"/>
        <v>391.69572672773</v>
      </c>
      <c r="Y80" s="192">
        <f t="shared" si="64"/>
        <v>3026.2255319528804</v>
      </c>
      <c r="Z80" s="192">
        <f t="shared" si="65"/>
        <v>0</v>
      </c>
      <c r="AA80" s="192">
        <f t="shared" si="66"/>
        <v>0</v>
      </c>
      <c r="AB80" s="192">
        <f t="shared" si="67"/>
        <v>0</v>
      </c>
      <c r="AC80" s="192">
        <f t="shared" si="68"/>
        <v>0</v>
      </c>
      <c r="AD80" s="193">
        <f t="shared" si="69"/>
        <v>669639.80327034823</v>
      </c>
      <c r="AS80" s="208">
        <v>77</v>
      </c>
      <c r="AT80" s="510">
        <f t="shared" si="48"/>
        <v>1</v>
      </c>
      <c r="AU80" s="510">
        <f t="shared" si="49"/>
        <v>1.5518123543119704</v>
      </c>
      <c r="AV80" s="510">
        <f t="shared" si="50"/>
        <v>9.7781220334525312E-2</v>
      </c>
      <c r="AW80" s="510">
        <f t="shared" si="51"/>
        <v>0</v>
      </c>
      <c r="AX80" s="510">
        <f t="shared" si="52"/>
        <v>3.7207489849401809E-5</v>
      </c>
      <c r="AY80" s="510">
        <f t="shared" si="53"/>
        <v>3.7480559036847869E-4</v>
      </c>
      <c r="AZ80" s="510">
        <f t="shared" si="54"/>
        <v>0</v>
      </c>
      <c r="BA80" s="510">
        <f t="shared" si="55"/>
        <v>0</v>
      </c>
      <c r="BB80" s="510">
        <f t="shared" si="56"/>
        <v>0</v>
      </c>
      <c r="BC80" s="510">
        <f t="shared" si="57"/>
        <v>0</v>
      </c>
      <c r="BD80" s="566">
        <f t="shared" si="58"/>
        <v>9.8193233414743189E-2</v>
      </c>
    </row>
    <row r="81" spans="2:56" x14ac:dyDescent="0.4">
      <c r="B81" s="174">
        <v>16</v>
      </c>
      <c r="C81" s="174">
        <v>8</v>
      </c>
      <c r="D81" s="167" t="s">
        <v>515</v>
      </c>
      <c r="E81" s="164">
        <v>77</v>
      </c>
      <c r="F81" s="456" t="s">
        <v>119</v>
      </c>
      <c r="G81" s="181">
        <v>544712</v>
      </c>
      <c r="H81" s="182">
        <v>939427.78994016314</v>
      </c>
      <c r="I81" s="182">
        <v>59699.194066207092</v>
      </c>
      <c r="J81" s="182">
        <v>124.93053885901972</v>
      </c>
      <c r="K81" s="182">
        <v>796.46465137545192</v>
      </c>
      <c r="L81" s="182">
        <v>882.89502018326539</v>
      </c>
      <c r="M81" s="182">
        <v>0</v>
      </c>
      <c r="N81" s="182">
        <v>0</v>
      </c>
      <c r="O81" s="182">
        <v>0</v>
      </c>
      <c r="P81" s="182">
        <v>0</v>
      </c>
      <c r="Q81" s="183">
        <v>61503.484276624826</v>
      </c>
      <c r="R81" s="175"/>
      <c r="S81" s="190">
        <v>77</v>
      </c>
      <c r="T81" s="191">
        <f t="shared" si="59"/>
        <v>1430486</v>
      </c>
      <c r="U81" s="192">
        <f t="shared" si="60"/>
        <v>2219845.8474703133</v>
      </c>
      <c r="V81" s="192">
        <f t="shared" si="61"/>
        <v>139874.66675145377</v>
      </c>
      <c r="W81" s="192">
        <f t="shared" si="62"/>
        <v>0</v>
      </c>
      <c r="X81" s="192">
        <f t="shared" si="63"/>
        <v>53.224793324711392</v>
      </c>
      <c r="Y81" s="192">
        <f t="shared" si="64"/>
        <v>536.15414974384362</v>
      </c>
      <c r="Z81" s="192">
        <f t="shared" si="65"/>
        <v>0</v>
      </c>
      <c r="AA81" s="192">
        <f t="shared" si="66"/>
        <v>0</v>
      </c>
      <c r="AB81" s="192">
        <f t="shared" si="67"/>
        <v>0</v>
      </c>
      <c r="AC81" s="192">
        <f t="shared" si="68"/>
        <v>0</v>
      </c>
      <c r="AD81" s="193">
        <f t="shared" si="69"/>
        <v>140464.04569452233</v>
      </c>
      <c r="AS81" s="208">
        <v>78</v>
      </c>
      <c r="AT81" s="510">
        <f t="shared" si="48"/>
        <v>1</v>
      </c>
      <c r="AU81" s="510">
        <f t="shared" si="49"/>
        <v>0.10396035313133935</v>
      </c>
      <c r="AV81" s="510">
        <f t="shared" si="50"/>
        <v>5.512209596314873E-3</v>
      </c>
      <c r="AW81" s="510">
        <f t="shared" si="51"/>
        <v>0</v>
      </c>
      <c r="AX81" s="510">
        <f t="shared" si="52"/>
        <v>2.4926362862921944E-6</v>
      </c>
      <c r="AY81" s="510">
        <f t="shared" si="53"/>
        <v>2.5109299730754562E-5</v>
      </c>
      <c r="AZ81" s="510">
        <f t="shared" si="54"/>
        <v>0</v>
      </c>
      <c r="BA81" s="510">
        <f t="shared" si="55"/>
        <v>0</v>
      </c>
      <c r="BB81" s="510">
        <f t="shared" si="56"/>
        <v>0</v>
      </c>
      <c r="BC81" s="510">
        <f t="shared" si="57"/>
        <v>0</v>
      </c>
      <c r="BD81" s="566">
        <f t="shared" si="58"/>
        <v>5.5398115323319194E-3</v>
      </c>
    </row>
    <row r="82" spans="2:56" x14ac:dyDescent="0.4">
      <c r="B82" s="174">
        <v>17</v>
      </c>
      <c r="C82" s="174">
        <v>9</v>
      </c>
      <c r="D82" s="167" t="s">
        <v>516</v>
      </c>
      <c r="E82" s="164">
        <v>78</v>
      </c>
      <c r="F82" s="456" t="s">
        <v>120</v>
      </c>
      <c r="G82" s="181">
        <v>553463</v>
      </c>
      <c r="H82" s="182">
        <v>2166265.0460037142</v>
      </c>
      <c r="I82" s="182">
        <v>125829.16509078861</v>
      </c>
      <c r="J82" s="182">
        <v>1109.9653269726923</v>
      </c>
      <c r="K82" s="182">
        <v>188.08234914177004</v>
      </c>
      <c r="L82" s="182">
        <v>504.19450907243856</v>
      </c>
      <c r="M82" s="182">
        <v>0</v>
      </c>
      <c r="N82" s="182">
        <v>0</v>
      </c>
      <c r="O82" s="182">
        <v>0</v>
      </c>
      <c r="P82" s="182">
        <v>0</v>
      </c>
      <c r="Q82" s="183">
        <v>127631.40727597551</v>
      </c>
      <c r="R82" s="175"/>
      <c r="S82" s="190">
        <v>78</v>
      </c>
      <c r="T82" s="191">
        <f t="shared" si="59"/>
        <v>16353543</v>
      </c>
      <c r="U82" s="192">
        <f t="shared" si="60"/>
        <v>1700120.1052285426</v>
      </c>
      <c r="V82" s="192">
        <f t="shared" si="61"/>
        <v>90144.156658347914</v>
      </c>
      <c r="W82" s="192">
        <f t="shared" si="62"/>
        <v>0</v>
      </c>
      <c r="X82" s="192">
        <f t="shared" si="63"/>
        <v>40.763434691239709</v>
      </c>
      <c r="Y82" s="192">
        <f t="shared" si="64"/>
        <v>410.62601284678317</v>
      </c>
      <c r="Z82" s="192">
        <f t="shared" si="65"/>
        <v>0</v>
      </c>
      <c r="AA82" s="192">
        <f t="shared" si="66"/>
        <v>0</v>
      </c>
      <c r="AB82" s="192">
        <f t="shared" si="67"/>
        <v>0</v>
      </c>
      <c r="AC82" s="192">
        <f t="shared" si="68"/>
        <v>0</v>
      </c>
      <c r="AD82" s="193">
        <f t="shared" si="69"/>
        <v>90595.546105885936</v>
      </c>
      <c r="AS82" s="208">
        <v>79</v>
      </c>
      <c r="AT82" s="510">
        <f t="shared" si="48"/>
        <v>1</v>
      </c>
      <c r="AU82" s="510">
        <f t="shared" si="49"/>
        <v>0.13103740823315466</v>
      </c>
      <c r="AV82" s="510">
        <f t="shared" si="50"/>
        <v>7.3614241931101321E-3</v>
      </c>
      <c r="AW82" s="510">
        <f t="shared" si="51"/>
        <v>0</v>
      </c>
      <c r="AX82" s="510">
        <f t="shared" si="52"/>
        <v>3.1418573406632749E-6</v>
      </c>
      <c r="AY82" s="510">
        <f t="shared" si="53"/>
        <v>3.164915720429256E-5</v>
      </c>
      <c r="AZ82" s="510">
        <f t="shared" si="54"/>
        <v>0</v>
      </c>
      <c r="BA82" s="510">
        <f t="shared" si="55"/>
        <v>0</v>
      </c>
      <c r="BB82" s="510">
        <f t="shared" si="56"/>
        <v>0</v>
      </c>
      <c r="BC82" s="510">
        <f t="shared" si="57"/>
        <v>0</v>
      </c>
      <c r="BD82" s="566">
        <f t="shared" si="58"/>
        <v>7.3962152076550896E-3</v>
      </c>
    </row>
    <row r="83" spans="2:56" x14ac:dyDescent="0.4">
      <c r="B83" s="174">
        <v>17</v>
      </c>
      <c r="C83" s="174">
        <v>9</v>
      </c>
      <c r="D83" s="167" t="s">
        <v>517</v>
      </c>
      <c r="E83" s="164">
        <v>79</v>
      </c>
      <c r="F83" s="456" t="s">
        <v>121</v>
      </c>
      <c r="G83" s="181">
        <v>561198</v>
      </c>
      <c r="H83" s="182">
        <v>942564.12527968292</v>
      </c>
      <c r="I83" s="182">
        <v>42173.858081632228</v>
      </c>
      <c r="J83" s="182">
        <v>24575.783269830794</v>
      </c>
      <c r="K83" s="182">
        <v>81.836557916309772</v>
      </c>
      <c r="L83" s="182">
        <v>219.38019878564177</v>
      </c>
      <c r="M83" s="182">
        <v>0</v>
      </c>
      <c r="N83" s="182">
        <v>0</v>
      </c>
      <c r="O83" s="182">
        <v>0</v>
      </c>
      <c r="P83" s="182">
        <v>0</v>
      </c>
      <c r="Q83" s="183">
        <v>67050.858108164975</v>
      </c>
      <c r="R83" s="175"/>
      <c r="S83" s="190">
        <v>79</v>
      </c>
      <c r="T83" s="191">
        <f t="shared" si="59"/>
        <v>4724439</v>
      </c>
      <c r="U83" s="192">
        <f t="shared" si="60"/>
        <v>619078.24191563693</v>
      </c>
      <c r="V83" s="192">
        <f t="shared" si="61"/>
        <v>34778.599553473039</v>
      </c>
      <c r="W83" s="192">
        <f t="shared" si="62"/>
        <v>0</v>
      </c>
      <c r="X83" s="192">
        <f t="shared" si="63"/>
        <v>14.843513352665862</v>
      </c>
      <c r="Y83" s="192">
        <f t="shared" si="64"/>
        <v>149.52451261309074</v>
      </c>
      <c r="Z83" s="192">
        <f t="shared" si="65"/>
        <v>0</v>
      </c>
      <c r="AA83" s="192">
        <f t="shared" si="66"/>
        <v>0</v>
      </c>
      <c r="AB83" s="192">
        <f t="shared" si="67"/>
        <v>0</v>
      </c>
      <c r="AC83" s="192">
        <f t="shared" si="68"/>
        <v>0</v>
      </c>
      <c r="AD83" s="193">
        <f t="shared" si="69"/>
        <v>34942.967579438802</v>
      </c>
      <c r="AS83" s="208">
        <v>80</v>
      </c>
      <c r="AT83" s="510">
        <f t="shared" si="48"/>
        <v>1</v>
      </c>
      <c r="AU83" s="510">
        <f t="shared" si="49"/>
        <v>0.18708639458638987</v>
      </c>
      <c r="AV83" s="510">
        <f t="shared" si="50"/>
        <v>1.0062154549009121E-2</v>
      </c>
      <c r="AW83" s="510">
        <f t="shared" si="51"/>
        <v>0</v>
      </c>
      <c r="AX83" s="510">
        <f t="shared" si="52"/>
        <v>4.485732510243226E-6</v>
      </c>
      <c r="AY83" s="510">
        <f t="shared" si="53"/>
        <v>4.5186537133835163E-5</v>
      </c>
      <c r="AZ83" s="510">
        <f t="shared" si="54"/>
        <v>0</v>
      </c>
      <c r="BA83" s="510">
        <f t="shared" si="55"/>
        <v>0</v>
      </c>
      <c r="BB83" s="510">
        <f t="shared" si="56"/>
        <v>0</v>
      </c>
      <c r="BC83" s="510">
        <f t="shared" si="57"/>
        <v>0</v>
      </c>
      <c r="BD83" s="566">
        <f t="shared" si="58"/>
        <v>1.01118268186532E-2</v>
      </c>
    </row>
    <row r="84" spans="2:56" x14ac:dyDescent="0.4">
      <c r="B84" s="174">
        <v>17</v>
      </c>
      <c r="C84" s="174">
        <v>9</v>
      </c>
      <c r="D84" s="167" t="s">
        <v>518</v>
      </c>
      <c r="E84" s="164">
        <v>80</v>
      </c>
      <c r="F84" s="456" t="s">
        <v>122</v>
      </c>
      <c r="G84" s="181">
        <v>102158</v>
      </c>
      <c r="H84" s="182">
        <v>830620.77037258714</v>
      </c>
      <c r="I84" s="182">
        <v>52784.672289147842</v>
      </c>
      <c r="J84" s="182">
        <v>0</v>
      </c>
      <c r="K84" s="182">
        <v>72.117262855634479</v>
      </c>
      <c r="L84" s="182">
        <v>193.32557311763935</v>
      </c>
      <c r="M84" s="182">
        <v>0</v>
      </c>
      <c r="N84" s="182">
        <v>0</v>
      </c>
      <c r="O84" s="182">
        <v>0</v>
      </c>
      <c r="P84" s="182">
        <v>0</v>
      </c>
      <c r="Q84" s="183">
        <v>53050.115125121119</v>
      </c>
      <c r="R84" s="175"/>
      <c r="S84" s="190">
        <v>80</v>
      </c>
      <c r="T84" s="191">
        <f t="shared" si="59"/>
        <v>18500322</v>
      </c>
      <c r="U84" s="192">
        <f t="shared" si="60"/>
        <v>3461158.5416672695</v>
      </c>
      <c r="V84" s="192">
        <f t="shared" si="61"/>
        <v>186153.09917043353</v>
      </c>
      <c r="W84" s="192">
        <f t="shared" si="62"/>
        <v>0</v>
      </c>
      <c r="X84" s="192">
        <f t="shared" si="63"/>
        <v>82.987495845367974</v>
      </c>
      <c r="Y84" s="192">
        <f t="shared" si="64"/>
        <v>835.96548704090765</v>
      </c>
      <c r="Z84" s="192">
        <f t="shared" si="65"/>
        <v>0</v>
      </c>
      <c r="AA84" s="192">
        <f t="shared" si="66"/>
        <v>0</v>
      </c>
      <c r="AB84" s="192">
        <f t="shared" si="67"/>
        <v>0</v>
      </c>
      <c r="AC84" s="192">
        <f t="shared" si="68"/>
        <v>0</v>
      </c>
      <c r="AD84" s="193">
        <f t="shared" si="69"/>
        <v>187072.05215331979</v>
      </c>
      <c r="AS84" s="208">
        <v>81</v>
      </c>
      <c r="AT84" s="510">
        <f t="shared" si="48"/>
        <v>1</v>
      </c>
      <c r="AU84" s="510">
        <f t="shared" si="49"/>
        <v>0.14153716972510541</v>
      </c>
      <c r="AV84" s="510">
        <f t="shared" si="50"/>
        <v>7.4742167782891064E-3</v>
      </c>
      <c r="AW84" s="510">
        <f t="shared" si="51"/>
        <v>0</v>
      </c>
      <c r="AX84" s="510">
        <f t="shared" si="52"/>
        <v>3.3936079908287777E-6</v>
      </c>
      <c r="AY84" s="510">
        <f t="shared" si="53"/>
        <v>3.4185139917527006E-5</v>
      </c>
      <c r="AZ84" s="510">
        <f t="shared" si="54"/>
        <v>0</v>
      </c>
      <c r="BA84" s="510">
        <f t="shared" si="55"/>
        <v>0</v>
      </c>
      <c r="BB84" s="510">
        <f t="shared" si="56"/>
        <v>0</v>
      </c>
      <c r="BC84" s="510">
        <f t="shared" si="57"/>
        <v>0</v>
      </c>
      <c r="BD84" s="566">
        <f t="shared" si="58"/>
        <v>7.5117955261974623E-3</v>
      </c>
    </row>
    <row r="85" spans="2:56" x14ac:dyDescent="0.4">
      <c r="B85" s="174">
        <v>17</v>
      </c>
      <c r="C85" s="174">
        <v>9</v>
      </c>
      <c r="D85" s="167" t="s">
        <v>519</v>
      </c>
      <c r="E85" s="164">
        <v>81</v>
      </c>
      <c r="F85" s="456" t="s">
        <v>123</v>
      </c>
      <c r="G85" s="181">
        <v>1190066</v>
      </c>
      <c r="H85" s="182">
        <v>2391809.7919879998</v>
      </c>
      <c r="I85" s="182">
        <v>106074.97415122601</v>
      </c>
      <c r="J85" s="182">
        <v>5495.2061969808001</v>
      </c>
      <c r="K85" s="182">
        <v>207.66489548787192</v>
      </c>
      <c r="L85" s="182">
        <v>556.68966551010544</v>
      </c>
      <c r="M85" s="182">
        <v>0</v>
      </c>
      <c r="N85" s="182">
        <v>0</v>
      </c>
      <c r="O85" s="182">
        <v>0</v>
      </c>
      <c r="P85" s="182">
        <v>0</v>
      </c>
      <c r="Q85" s="183">
        <v>112334.53490920478</v>
      </c>
      <c r="R85" s="175"/>
      <c r="S85" s="190">
        <v>81</v>
      </c>
      <c r="T85" s="191">
        <f t="shared" si="59"/>
        <v>3550730</v>
      </c>
      <c r="U85" s="192">
        <f t="shared" si="60"/>
        <v>502560.2746580235</v>
      </c>
      <c r="V85" s="192">
        <f t="shared" si="61"/>
        <v>26538.92574117448</v>
      </c>
      <c r="W85" s="192">
        <f t="shared" si="62"/>
        <v>0</v>
      </c>
      <c r="X85" s="192">
        <f t="shared" si="63"/>
        <v>12.049785701275466</v>
      </c>
      <c r="Y85" s="192">
        <f t="shared" si="64"/>
        <v>121.38220185936068</v>
      </c>
      <c r="Z85" s="192">
        <f t="shared" si="65"/>
        <v>0</v>
      </c>
      <c r="AA85" s="192">
        <f t="shared" si="66"/>
        <v>0</v>
      </c>
      <c r="AB85" s="192">
        <f t="shared" si="67"/>
        <v>0</v>
      </c>
      <c r="AC85" s="192">
        <f t="shared" si="68"/>
        <v>0</v>
      </c>
      <c r="AD85" s="193">
        <f t="shared" si="69"/>
        <v>26672.357728735115</v>
      </c>
      <c r="AS85" s="208">
        <v>82</v>
      </c>
      <c r="AT85" s="510">
        <f t="shared" si="48"/>
        <v>1</v>
      </c>
      <c r="AU85" s="510">
        <f t="shared" si="49"/>
        <v>0.18977742188198124</v>
      </c>
      <c r="AV85" s="510">
        <f t="shared" si="50"/>
        <v>1.0681993956452029E-2</v>
      </c>
      <c r="AW85" s="510">
        <f t="shared" si="51"/>
        <v>2.0467844603048535E-3</v>
      </c>
      <c r="AX85" s="510">
        <f t="shared" si="52"/>
        <v>4.5502547255142662E-6</v>
      </c>
      <c r="AY85" s="510">
        <f t="shared" si="53"/>
        <v>4.5836494631221499E-5</v>
      </c>
      <c r="AZ85" s="510">
        <f t="shared" si="54"/>
        <v>0</v>
      </c>
      <c r="BA85" s="510">
        <f t="shared" si="55"/>
        <v>0</v>
      </c>
      <c r="BB85" s="510">
        <f t="shared" si="56"/>
        <v>0</v>
      </c>
      <c r="BC85" s="510">
        <f t="shared" si="57"/>
        <v>0</v>
      </c>
      <c r="BD85" s="566">
        <f t="shared" si="58"/>
        <v>1.277916516611362E-2</v>
      </c>
    </row>
    <row r="86" spans="2:56" x14ac:dyDescent="0.4">
      <c r="B86" s="174">
        <v>18</v>
      </c>
      <c r="C86" s="174">
        <v>9</v>
      </c>
      <c r="D86" s="167" t="s">
        <v>520</v>
      </c>
      <c r="E86" s="164">
        <v>82</v>
      </c>
      <c r="F86" s="456" t="s">
        <v>124</v>
      </c>
      <c r="G86" s="181">
        <v>698677</v>
      </c>
      <c r="H86" s="182">
        <v>392094.43962051853</v>
      </c>
      <c r="I86" s="182">
        <v>25042.324878963216</v>
      </c>
      <c r="J86" s="182">
        <v>14684.413561493238</v>
      </c>
      <c r="K86" s="182">
        <v>34.042945679845765</v>
      </c>
      <c r="L86" s="182">
        <v>91.259314671211897</v>
      </c>
      <c r="M86" s="182">
        <v>0</v>
      </c>
      <c r="N86" s="182">
        <v>0</v>
      </c>
      <c r="O86" s="182">
        <v>0</v>
      </c>
      <c r="P86" s="182">
        <v>0</v>
      </c>
      <c r="Q86" s="183">
        <v>39852.040700807505</v>
      </c>
      <c r="R86" s="175"/>
      <c r="S86" s="190">
        <v>82</v>
      </c>
      <c r="T86" s="191">
        <f t="shared" si="59"/>
        <v>6845477</v>
      </c>
      <c r="U86" s="192">
        <f t="shared" si="60"/>
        <v>1299116.9766123993</v>
      </c>
      <c r="V86" s="192">
        <f t="shared" si="61"/>
        <v>73123.343943031374</v>
      </c>
      <c r="W86" s="192">
        <f t="shared" si="62"/>
        <v>14011.215946974287</v>
      </c>
      <c r="X86" s="192">
        <f t="shared" si="63"/>
        <v>31.148664067649225</v>
      </c>
      <c r="Y86" s="192">
        <f t="shared" si="64"/>
        <v>313.77266975865024</v>
      </c>
      <c r="Z86" s="192">
        <f t="shared" si="65"/>
        <v>0</v>
      </c>
      <c r="AA86" s="192">
        <f t="shared" si="66"/>
        <v>0</v>
      </c>
      <c r="AB86" s="192">
        <f t="shared" si="67"/>
        <v>0</v>
      </c>
      <c r="AC86" s="192">
        <f t="shared" si="68"/>
        <v>0</v>
      </c>
      <c r="AD86" s="193">
        <f t="shared" si="69"/>
        <v>87479.481223831957</v>
      </c>
      <c r="AS86" s="208">
        <v>83</v>
      </c>
      <c r="AT86" s="510">
        <f t="shared" si="48"/>
        <v>1</v>
      </c>
      <c r="AU86" s="510">
        <f t="shared" si="49"/>
        <v>2.5739645854424813</v>
      </c>
      <c r="AV86" s="510">
        <f t="shared" si="50"/>
        <v>0.17221646901114473</v>
      </c>
      <c r="AW86" s="510">
        <f t="shared" si="51"/>
        <v>0</v>
      </c>
      <c r="AX86" s="510">
        <f t="shared" si="52"/>
        <v>6.1715426429913246E-5</v>
      </c>
      <c r="AY86" s="510">
        <f t="shared" si="53"/>
        <v>6.2168361616251125E-4</v>
      </c>
      <c r="AZ86" s="510">
        <f t="shared" si="54"/>
        <v>0</v>
      </c>
      <c r="BA86" s="510">
        <f t="shared" si="55"/>
        <v>0</v>
      </c>
      <c r="BB86" s="510">
        <f t="shared" si="56"/>
        <v>7.0570410177297962E-4</v>
      </c>
      <c r="BC86" s="510">
        <f t="shared" si="57"/>
        <v>0</v>
      </c>
      <c r="BD86" s="566">
        <f t="shared" si="58"/>
        <v>0.17360557215551015</v>
      </c>
    </row>
    <row r="87" spans="2:56" x14ac:dyDescent="0.4">
      <c r="B87" s="174">
        <v>18</v>
      </c>
      <c r="C87" s="174">
        <v>9</v>
      </c>
      <c r="D87" s="167" t="s">
        <v>521</v>
      </c>
      <c r="E87" s="164">
        <v>83</v>
      </c>
      <c r="F87" s="456" t="s">
        <v>125</v>
      </c>
      <c r="G87" s="181">
        <v>447720</v>
      </c>
      <c r="H87" s="182">
        <v>764459.66439587972</v>
      </c>
      <c r="I87" s="182">
        <v>46384.123378018339</v>
      </c>
      <c r="J87" s="182">
        <v>4893.4145433515032</v>
      </c>
      <c r="K87" s="182">
        <v>66.372935190433608</v>
      </c>
      <c r="L87" s="182">
        <v>177.92668810624428</v>
      </c>
      <c r="M87" s="182">
        <v>0</v>
      </c>
      <c r="N87" s="182">
        <v>0</v>
      </c>
      <c r="O87" s="182">
        <v>0</v>
      </c>
      <c r="P87" s="182">
        <v>0</v>
      </c>
      <c r="Q87" s="183">
        <v>51521.837544666516</v>
      </c>
      <c r="R87" s="175"/>
      <c r="S87" s="190">
        <v>83</v>
      </c>
      <c r="T87" s="191">
        <f t="shared" si="59"/>
        <v>39739035</v>
      </c>
      <c r="U87" s="192">
        <f t="shared" si="60"/>
        <v>102286868.74965926</v>
      </c>
      <c r="V87" s="192">
        <f t="shared" si="61"/>
        <v>6843716.2896102956</v>
      </c>
      <c r="W87" s="192">
        <f t="shared" si="62"/>
        <v>0</v>
      </c>
      <c r="X87" s="192">
        <f t="shared" si="63"/>
        <v>2452.5114909382473</v>
      </c>
      <c r="Y87" s="192">
        <f t="shared" si="64"/>
        <v>24705.106981608598</v>
      </c>
      <c r="Z87" s="192">
        <f t="shared" si="65"/>
        <v>0</v>
      </c>
      <c r="AA87" s="192">
        <f t="shared" si="66"/>
        <v>0</v>
      </c>
      <c r="AB87" s="192">
        <f t="shared" si="67"/>
        <v>28044</v>
      </c>
      <c r="AC87" s="192">
        <f t="shared" si="68"/>
        <v>0</v>
      </c>
      <c r="AD87" s="193">
        <f t="shared" si="69"/>
        <v>6898917.9080828428</v>
      </c>
      <c r="AS87" s="208">
        <v>84</v>
      </c>
      <c r="AT87" s="510">
        <f t="shared" si="48"/>
        <v>1</v>
      </c>
      <c r="AU87" s="510">
        <f t="shared" si="49"/>
        <v>3.300959546765692</v>
      </c>
      <c r="AV87" s="510">
        <f t="shared" si="50"/>
        <v>0.1885544894988313</v>
      </c>
      <c r="AW87" s="510">
        <f t="shared" si="51"/>
        <v>1.9622729029182901E-5</v>
      </c>
      <c r="AX87" s="510">
        <f t="shared" si="52"/>
        <v>7.9146437060056513E-5</v>
      </c>
      <c r="AY87" s="510">
        <f t="shared" si="53"/>
        <v>7.9727300035353093E-4</v>
      </c>
      <c r="AZ87" s="510">
        <f t="shared" si="54"/>
        <v>0</v>
      </c>
      <c r="BA87" s="510">
        <f t="shared" si="55"/>
        <v>0</v>
      </c>
      <c r="BB87" s="510">
        <f t="shared" si="56"/>
        <v>1.139532023091731E-3</v>
      </c>
      <c r="BC87" s="510">
        <f t="shared" si="57"/>
        <v>0</v>
      </c>
      <c r="BD87" s="566">
        <f t="shared" si="58"/>
        <v>0.19059006368836581</v>
      </c>
    </row>
    <row r="88" spans="2:56" x14ac:dyDescent="0.4">
      <c r="B88" s="174">
        <v>18</v>
      </c>
      <c r="C88" s="174">
        <v>9</v>
      </c>
      <c r="D88" s="167" t="s">
        <v>522</v>
      </c>
      <c r="E88" s="164">
        <v>84</v>
      </c>
      <c r="F88" s="456" t="s">
        <v>126</v>
      </c>
      <c r="G88" s="181">
        <v>283104</v>
      </c>
      <c r="H88" s="182">
        <v>452730.86326103564</v>
      </c>
      <c r="I88" s="182">
        <v>28179.012546556667</v>
      </c>
      <c r="J88" s="182">
        <v>5316.6625843827587</v>
      </c>
      <c r="K88" s="182">
        <v>39.307602016752959</v>
      </c>
      <c r="L88" s="182">
        <v>105.37233925504044</v>
      </c>
      <c r="M88" s="182">
        <v>0</v>
      </c>
      <c r="N88" s="182">
        <v>0</v>
      </c>
      <c r="O88" s="182">
        <v>0</v>
      </c>
      <c r="P88" s="182">
        <v>0</v>
      </c>
      <c r="Q88" s="183">
        <v>33640.355072211212</v>
      </c>
      <c r="R88" s="175"/>
      <c r="S88" s="190">
        <v>84</v>
      </c>
      <c r="T88" s="191">
        <f t="shared" si="59"/>
        <v>25020189</v>
      </c>
      <c r="U88" s="192">
        <f t="shared" si="60"/>
        <v>82590631.741431952</v>
      </c>
      <c r="V88" s="192">
        <f t="shared" si="61"/>
        <v>4717668.9640592746</v>
      </c>
      <c r="W88" s="192">
        <f t="shared" si="62"/>
        <v>490.96438900594273</v>
      </c>
      <c r="X88" s="192">
        <f t="shared" si="63"/>
        <v>1980.2588139192183</v>
      </c>
      <c r="Y88" s="192">
        <f t="shared" si="64"/>
        <v>19947.92115344241</v>
      </c>
      <c r="Z88" s="192">
        <f t="shared" si="65"/>
        <v>0</v>
      </c>
      <c r="AA88" s="192">
        <f t="shared" si="66"/>
        <v>0</v>
      </c>
      <c r="AB88" s="192">
        <f t="shared" si="67"/>
        <v>28511.306589307474</v>
      </c>
      <c r="AC88" s="192">
        <f t="shared" si="68"/>
        <v>0</v>
      </c>
      <c r="AD88" s="193">
        <f t="shared" si="69"/>
        <v>4768599.41500495</v>
      </c>
      <c r="AS88" s="208">
        <v>85</v>
      </c>
      <c r="AT88" s="510">
        <f t="shared" si="48"/>
        <v>1</v>
      </c>
      <c r="AU88" s="510">
        <f t="shared" si="49"/>
        <v>1.3598519248768135</v>
      </c>
      <c r="AV88" s="510">
        <f t="shared" si="50"/>
        <v>8.9506569590605475E-2</v>
      </c>
      <c r="AW88" s="510">
        <f t="shared" si="51"/>
        <v>3.8987150281317523E-4</v>
      </c>
      <c r="AX88" s="510">
        <f t="shared" si="52"/>
        <v>3.2604893594868113E-5</v>
      </c>
      <c r="AY88" s="510">
        <f t="shared" si="53"/>
        <v>3.2844183905414513E-4</v>
      </c>
      <c r="AZ88" s="510">
        <f t="shared" si="54"/>
        <v>0</v>
      </c>
      <c r="BA88" s="510">
        <f t="shared" si="55"/>
        <v>0</v>
      </c>
      <c r="BB88" s="510">
        <f t="shared" si="56"/>
        <v>1.4802085179998842E-2</v>
      </c>
      <c r="BC88" s="510">
        <f t="shared" si="57"/>
        <v>0</v>
      </c>
      <c r="BD88" s="566">
        <f t="shared" si="58"/>
        <v>0.1050595730060665</v>
      </c>
    </row>
    <row r="89" spans="2:56" x14ac:dyDescent="0.4">
      <c r="B89" s="174">
        <v>18</v>
      </c>
      <c r="C89" s="174">
        <v>9</v>
      </c>
      <c r="D89" s="167" t="s">
        <v>523</v>
      </c>
      <c r="E89" s="164">
        <v>85</v>
      </c>
      <c r="F89" s="456" t="s">
        <v>127</v>
      </c>
      <c r="G89" s="181">
        <v>413657</v>
      </c>
      <c r="H89" s="182">
        <v>489554.17146819795</v>
      </c>
      <c r="I89" s="182">
        <v>29750.188434211552</v>
      </c>
      <c r="J89" s="182">
        <v>10610.390545852493</v>
      </c>
      <c r="K89" s="182">
        <v>42.504724328056071</v>
      </c>
      <c r="L89" s="182">
        <v>113.94290167914629</v>
      </c>
      <c r="M89" s="182">
        <v>0</v>
      </c>
      <c r="N89" s="182">
        <v>0</v>
      </c>
      <c r="O89" s="182">
        <v>0</v>
      </c>
      <c r="P89" s="182">
        <v>0</v>
      </c>
      <c r="Q89" s="183">
        <v>40517.026606071253</v>
      </c>
      <c r="R89" s="175"/>
      <c r="S89" s="190">
        <v>85</v>
      </c>
      <c r="T89" s="191">
        <f t="shared" si="59"/>
        <v>18660325</v>
      </c>
      <c r="U89" s="192">
        <f t="shared" si="60"/>
        <v>25375278.870076925</v>
      </c>
      <c r="V89" s="192">
        <f t="shared" si="61"/>
        <v>1670221.6781958151</v>
      </c>
      <c r="W89" s="192">
        <f t="shared" si="62"/>
        <v>7275.1289507322645</v>
      </c>
      <c r="X89" s="192">
        <f t="shared" si="63"/>
        <v>608.41791107065728</v>
      </c>
      <c r="Y89" s="192">
        <f t="shared" si="64"/>
        <v>6128.8314603480403</v>
      </c>
      <c r="Z89" s="192">
        <f t="shared" si="65"/>
        <v>0</v>
      </c>
      <c r="AA89" s="192">
        <f t="shared" si="66"/>
        <v>0</v>
      </c>
      <c r="AB89" s="192">
        <f t="shared" si="67"/>
        <v>276211.7201364619</v>
      </c>
      <c r="AC89" s="192">
        <f t="shared" si="68"/>
        <v>0</v>
      </c>
      <c r="AD89" s="193">
        <f t="shared" si="69"/>
        <v>1960445.7766544279</v>
      </c>
      <c r="AS89" s="208">
        <v>86</v>
      </c>
      <c r="AT89" s="510">
        <f t="shared" si="48"/>
        <v>1</v>
      </c>
      <c r="AU89" s="510">
        <f t="shared" si="49"/>
        <v>1.4577023384910037</v>
      </c>
      <c r="AV89" s="510">
        <f t="shared" si="50"/>
        <v>8.4660632219872606E-2</v>
      </c>
      <c r="AW89" s="510">
        <f t="shared" si="51"/>
        <v>0</v>
      </c>
      <c r="AX89" s="510">
        <f t="shared" si="52"/>
        <v>3.4951033101486448E-5</v>
      </c>
      <c r="AY89" s="510">
        <f t="shared" si="53"/>
        <v>3.2295699747147987E-3</v>
      </c>
      <c r="AZ89" s="510">
        <f t="shared" si="54"/>
        <v>3.3893729446596325E-3</v>
      </c>
      <c r="BA89" s="510">
        <f t="shared" si="55"/>
        <v>0</v>
      </c>
      <c r="BB89" s="510">
        <f t="shared" si="56"/>
        <v>5.5195993098590846E-4</v>
      </c>
      <c r="BC89" s="510">
        <f t="shared" si="57"/>
        <v>0</v>
      </c>
      <c r="BD89" s="566">
        <f t="shared" si="58"/>
        <v>9.1866486103334435E-2</v>
      </c>
    </row>
    <row r="90" spans="2:56" x14ac:dyDescent="0.4">
      <c r="B90" s="174">
        <v>19</v>
      </c>
      <c r="C90" s="174">
        <v>9</v>
      </c>
      <c r="D90" s="167" t="s">
        <v>524</v>
      </c>
      <c r="E90" s="164">
        <v>86</v>
      </c>
      <c r="F90" s="456" t="s">
        <v>128</v>
      </c>
      <c r="G90" s="181">
        <v>580881</v>
      </c>
      <c r="H90" s="182">
        <v>48385436.176911175</v>
      </c>
      <c r="I90" s="182">
        <v>3287717.4823757634</v>
      </c>
      <c r="J90" s="182">
        <v>214.92201628606119</v>
      </c>
      <c r="K90" s="182">
        <v>11018.287823915492</v>
      </c>
      <c r="L90" s="182">
        <v>22812.133134035575</v>
      </c>
      <c r="M90" s="182">
        <v>0</v>
      </c>
      <c r="N90" s="182">
        <v>0</v>
      </c>
      <c r="O90" s="182">
        <v>0</v>
      </c>
      <c r="P90" s="182">
        <v>0</v>
      </c>
      <c r="Q90" s="183">
        <v>3321762.8253500005</v>
      </c>
      <c r="R90" s="175"/>
      <c r="S90" s="190">
        <v>86</v>
      </c>
      <c r="T90" s="191">
        <f t="shared" si="59"/>
        <v>45782259</v>
      </c>
      <c r="U90" s="192">
        <f t="shared" si="60"/>
        <v>66736906.005700797</v>
      </c>
      <c r="V90" s="192">
        <f t="shared" si="61"/>
        <v>3875954.9913939526</v>
      </c>
      <c r="W90" s="192">
        <f t="shared" si="62"/>
        <v>0</v>
      </c>
      <c r="X90" s="192">
        <f t="shared" si="63"/>
        <v>1600.137249769826</v>
      </c>
      <c r="Y90" s="192">
        <f t="shared" si="64"/>
        <v>147857.00904101637</v>
      </c>
      <c r="Z90" s="192">
        <f t="shared" si="65"/>
        <v>155173.14999999997</v>
      </c>
      <c r="AA90" s="192">
        <f t="shared" si="66"/>
        <v>0</v>
      </c>
      <c r="AB90" s="192">
        <f t="shared" si="67"/>
        <v>25269.972518018985</v>
      </c>
      <c r="AC90" s="192">
        <f t="shared" si="68"/>
        <v>0</v>
      </c>
      <c r="AD90" s="193">
        <f t="shared" si="69"/>
        <v>4205855.260202758</v>
      </c>
      <c r="AS90" s="208">
        <v>87</v>
      </c>
      <c r="AT90" s="510">
        <f t="shared" si="48"/>
        <v>1</v>
      </c>
      <c r="AU90" s="510">
        <f t="shared" si="49"/>
        <v>1.0444395496530892</v>
      </c>
      <c r="AV90" s="510">
        <f t="shared" si="50"/>
        <v>6.4954972862471358E-2</v>
      </c>
      <c r="AW90" s="510">
        <f t="shared" si="51"/>
        <v>0</v>
      </c>
      <c r="AX90" s="510">
        <f t="shared" si="52"/>
        <v>2.5042315093090602E-5</v>
      </c>
      <c r="AY90" s="510">
        <f t="shared" si="53"/>
        <v>2.5226102944996671E-4</v>
      </c>
      <c r="AZ90" s="510">
        <f t="shared" si="54"/>
        <v>0</v>
      </c>
      <c r="BA90" s="510">
        <f t="shared" si="55"/>
        <v>0</v>
      </c>
      <c r="BB90" s="510">
        <f t="shared" si="56"/>
        <v>0</v>
      </c>
      <c r="BC90" s="510">
        <f t="shared" si="57"/>
        <v>0</v>
      </c>
      <c r="BD90" s="566">
        <f t="shared" si="58"/>
        <v>6.5232276207014425E-2</v>
      </c>
    </row>
    <row r="91" spans="2:56" x14ac:dyDescent="0.4">
      <c r="B91" s="174">
        <v>19</v>
      </c>
      <c r="C91" s="174">
        <v>9</v>
      </c>
      <c r="D91" s="167" t="s">
        <v>525</v>
      </c>
      <c r="E91" s="164">
        <v>87</v>
      </c>
      <c r="F91" s="456" t="s">
        <v>129</v>
      </c>
      <c r="G91" s="181">
        <v>1903982</v>
      </c>
      <c r="H91" s="182">
        <v>85996941.017462552</v>
      </c>
      <c r="I91" s="182">
        <v>4835076.866619668</v>
      </c>
      <c r="J91" s="182">
        <v>7105.2718318514926</v>
      </c>
      <c r="K91" s="182">
        <v>28580.194651711012</v>
      </c>
      <c r="L91" s="182">
        <v>40553.366545870442</v>
      </c>
      <c r="M91" s="182">
        <v>0</v>
      </c>
      <c r="N91" s="182">
        <v>0</v>
      </c>
      <c r="O91" s="182">
        <v>0</v>
      </c>
      <c r="P91" s="182">
        <v>0</v>
      </c>
      <c r="Q91" s="183">
        <v>4911315.6996491011</v>
      </c>
      <c r="R91" s="175"/>
      <c r="S91" s="190">
        <v>87</v>
      </c>
      <c r="T91" s="191">
        <f t="shared" si="59"/>
        <v>1966987</v>
      </c>
      <c r="U91" s="192">
        <f t="shared" si="60"/>
        <v>2054399.0164534808</v>
      </c>
      <c r="V91" s="192">
        <f t="shared" si="61"/>
        <v>127765.58720583396</v>
      </c>
      <c r="W91" s="192">
        <f t="shared" si="62"/>
        <v>0</v>
      </c>
      <c r="X91" s="192">
        <f t="shared" si="63"/>
        <v>49.257908238013002</v>
      </c>
      <c r="Y91" s="192">
        <f t="shared" si="64"/>
        <v>496.19416553470165</v>
      </c>
      <c r="Z91" s="192">
        <f t="shared" si="65"/>
        <v>0</v>
      </c>
      <c r="AA91" s="192">
        <f t="shared" si="66"/>
        <v>0</v>
      </c>
      <c r="AB91" s="192">
        <f t="shared" si="67"/>
        <v>0</v>
      </c>
      <c r="AC91" s="192">
        <f t="shared" si="68"/>
        <v>0</v>
      </c>
      <c r="AD91" s="193">
        <f t="shared" si="69"/>
        <v>128311.03927960667</v>
      </c>
      <c r="AS91" s="208">
        <v>88</v>
      </c>
      <c r="AT91" s="510">
        <f t="shared" si="48"/>
        <v>1</v>
      </c>
      <c r="AU91" s="510">
        <f t="shared" si="49"/>
        <v>3.3660194810177955</v>
      </c>
      <c r="AV91" s="510">
        <f t="shared" si="50"/>
        <v>0.19293370539930244</v>
      </c>
      <c r="AW91" s="510">
        <f t="shared" si="51"/>
        <v>0</v>
      </c>
      <c r="AX91" s="510">
        <f t="shared" si="52"/>
        <v>8.0706365898463773E-5</v>
      </c>
      <c r="AY91" s="510">
        <f t="shared" si="53"/>
        <v>8.1298677334865922E-4</v>
      </c>
      <c r="AZ91" s="510">
        <f t="shared" si="54"/>
        <v>0</v>
      </c>
      <c r="BA91" s="510">
        <f t="shared" si="55"/>
        <v>0</v>
      </c>
      <c r="BB91" s="510">
        <f t="shared" si="56"/>
        <v>0</v>
      </c>
      <c r="BC91" s="510">
        <f t="shared" si="57"/>
        <v>0</v>
      </c>
      <c r="BD91" s="566">
        <f t="shared" si="58"/>
        <v>0.19382739853854955</v>
      </c>
    </row>
    <row r="92" spans="2:56" x14ac:dyDescent="0.4">
      <c r="B92" s="174">
        <v>19</v>
      </c>
      <c r="C92" s="174">
        <v>9</v>
      </c>
      <c r="D92" s="167" t="s">
        <v>526</v>
      </c>
      <c r="E92" s="164">
        <v>88</v>
      </c>
      <c r="F92" s="456" t="s">
        <v>130</v>
      </c>
      <c r="G92" s="181">
        <v>744232</v>
      </c>
      <c r="H92" s="182">
        <v>27386672.416888487</v>
      </c>
      <c r="I92" s="182">
        <v>1294056.2159945983</v>
      </c>
      <c r="J92" s="182">
        <v>1329.299373079069</v>
      </c>
      <c r="K92" s="182">
        <v>28886.025368485709</v>
      </c>
      <c r="L92" s="182">
        <v>12933.692909999298</v>
      </c>
      <c r="M92" s="182">
        <v>0</v>
      </c>
      <c r="N92" s="182">
        <v>0</v>
      </c>
      <c r="O92" s="182">
        <v>0</v>
      </c>
      <c r="P92" s="182">
        <v>0</v>
      </c>
      <c r="Q92" s="183">
        <v>1337205.2336461623</v>
      </c>
      <c r="R92" s="175"/>
      <c r="S92" s="190">
        <v>88</v>
      </c>
      <c r="T92" s="191">
        <f t="shared" si="59"/>
        <v>9909287</v>
      </c>
      <c r="U92" s="192">
        <f t="shared" si="60"/>
        <v>33354853.084996387</v>
      </c>
      <c r="V92" s="192">
        <f t="shared" si="61"/>
        <v>1911835.4587751373</v>
      </c>
      <c r="W92" s="192">
        <f t="shared" si="62"/>
        <v>0</v>
      </c>
      <c r="X92" s="192">
        <f t="shared" si="63"/>
        <v>799.74254241489041</v>
      </c>
      <c r="Y92" s="192">
        <f t="shared" si="64"/>
        <v>8056.1192643158156</v>
      </c>
      <c r="Z92" s="192">
        <f t="shared" si="65"/>
        <v>0</v>
      </c>
      <c r="AA92" s="192">
        <f t="shared" si="66"/>
        <v>0</v>
      </c>
      <c r="AB92" s="192">
        <f t="shared" si="67"/>
        <v>0</v>
      </c>
      <c r="AC92" s="192">
        <f t="shared" si="68"/>
        <v>0</v>
      </c>
      <c r="AD92" s="193">
        <f t="shared" si="69"/>
        <v>1920691.3205818681</v>
      </c>
      <c r="AS92" s="208">
        <v>89</v>
      </c>
      <c r="AT92" s="510">
        <f t="shared" si="48"/>
        <v>1</v>
      </c>
      <c r="AU92" s="510">
        <f t="shared" si="49"/>
        <v>5.1926056669686291</v>
      </c>
      <c r="AV92" s="510">
        <f t="shared" si="50"/>
        <v>0.32479704708642676</v>
      </c>
      <c r="AW92" s="510">
        <f t="shared" si="51"/>
        <v>0</v>
      </c>
      <c r="AX92" s="510">
        <f t="shared" si="52"/>
        <v>1.2450205213847691E-4</v>
      </c>
      <c r="AY92" s="510">
        <f t="shared" si="53"/>
        <v>1.2541578414110401E-3</v>
      </c>
      <c r="AZ92" s="510">
        <f t="shared" si="54"/>
        <v>0</v>
      </c>
      <c r="BA92" s="510">
        <f t="shared" si="55"/>
        <v>0</v>
      </c>
      <c r="BB92" s="510">
        <f t="shared" si="56"/>
        <v>0</v>
      </c>
      <c r="BC92" s="510">
        <f t="shared" si="57"/>
        <v>0</v>
      </c>
      <c r="BD92" s="566">
        <f t="shared" si="58"/>
        <v>0.32617570697997628</v>
      </c>
    </row>
    <row r="93" spans="2:56" x14ac:dyDescent="0.4">
      <c r="B93" s="174">
        <v>19</v>
      </c>
      <c r="C93" s="174">
        <v>9</v>
      </c>
      <c r="D93" s="167" t="s">
        <v>527</v>
      </c>
      <c r="E93" s="164">
        <v>89</v>
      </c>
      <c r="F93" s="456" t="s">
        <v>131</v>
      </c>
      <c r="G93" s="181">
        <v>626904</v>
      </c>
      <c r="H93" s="182">
        <v>11950235.516798444</v>
      </c>
      <c r="I93" s="182">
        <v>162662.55520328798</v>
      </c>
      <c r="J93" s="182">
        <v>1299.6940797960333</v>
      </c>
      <c r="K93" s="182">
        <v>2450.0187865278813</v>
      </c>
      <c r="L93" s="182">
        <v>5633.8799792872014</v>
      </c>
      <c r="M93" s="182">
        <v>0</v>
      </c>
      <c r="N93" s="182">
        <v>0</v>
      </c>
      <c r="O93" s="182">
        <v>0</v>
      </c>
      <c r="P93" s="182">
        <v>0</v>
      </c>
      <c r="Q93" s="183">
        <v>172046.14804889908</v>
      </c>
      <c r="R93" s="175"/>
      <c r="S93" s="190">
        <v>89</v>
      </c>
      <c r="T93" s="191">
        <f t="shared" si="59"/>
        <v>9928272</v>
      </c>
      <c r="U93" s="192">
        <f t="shared" si="60"/>
        <v>51553601.450405963</v>
      </c>
      <c r="V93" s="192">
        <f t="shared" si="61"/>
        <v>3224673.4282708522</v>
      </c>
      <c r="W93" s="192">
        <f t="shared" si="62"/>
        <v>0</v>
      </c>
      <c r="X93" s="192">
        <f t="shared" si="63"/>
        <v>1236.0902381889805</v>
      </c>
      <c r="Y93" s="192">
        <f t="shared" si="64"/>
        <v>12451.62018046167</v>
      </c>
      <c r="Z93" s="192">
        <f t="shared" si="65"/>
        <v>0</v>
      </c>
      <c r="AA93" s="192">
        <f t="shared" si="66"/>
        <v>0</v>
      </c>
      <c r="AB93" s="192">
        <f t="shared" si="67"/>
        <v>0</v>
      </c>
      <c r="AC93" s="192">
        <f t="shared" si="68"/>
        <v>0</v>
      </c>
      <c r="AD93" s="193">
        <f t="shared" si="69"/>
        <v>3238361.1386895031</v>
      </c>
      <c r="AS93" s="208">
        <v>90</v>
      </c>
      <c r="AT93" s="510">
        <f t="shared" si="48"/>
        <v>1</v>
      </c>
      <c r="AU93" s="510">
        <f t="shared" si="49"/>
        <v>2.9417885080137012</v>
      </c>
      <c r="AV93" s="510">
        <f t="shared" si="50"/>
        <v>0.17387885329475133</v>
      </c>
      <c r="AW93" s="510">
        <f t="shared" si="51"/>
        <v>0</v>
      </c>
      <c r="AX93" s="510">
        <f t="shared" si="52"/>
        <v>7.0534665964517744E-5</v>
      </c>
      <c r="AY93" s="510">
        <f t="shared" si="53"/>
        <v>7.1052326360305498E-4</v>
      </c>
      <c r="AZ93" s="510">
        <f t="shared" si="54"/>
        <v>0</v>
      </c>
      <c r="BA93" s="510">
        <f t="shared" si="55"/>
        <v>0</v>
      </c>
      <c r="BB93" s="510">
        <f t="shared" si="56"/>
        <v>0</v>
      </c>
      <c r="BC93" s="510">
        <f t="shared" si="57"/>
        <v>0</v>
      </c>
      <c r="BD93" s="566">
        <f t="shared" si="58"/>
        <v>0.1746599112243189</v>
      </c>
    </row>
    <row r="94" spans="2:56" x14ac:dyDescent="0.4">
      <c r="B94" s="174">
        <v>19</v>
      </c>
      <c r="C94" s="174">
        <v>9</v>
      </c>
      <c r="D94" s="167" t="s">
        <v>528</v>
      </c>
      <c r="E94" s="164">
        <v>90</v>
      </c>
      <c r="F94" s="456" t="s">
        <v>132</v>
      </c>
      <c r="G94" s="181">
        <v>391251</v>
      </c>
      <c r="H94" s="182">
        <v>9358621.855218986</v>
      </c>
      <c r="I94" s="182">
        <v>219370.07060812862</v>
      </c>
      <c r="J94" s="182">
        <v>11108.609913655473</v>
      </c>
      <c r="K94" s="182">
        <v>2214.4922224342949</v>
      </c>
      <c r="L94" s="182">
        <v>4412.3608954956535</v>
      </c>
      <c r="M94" s="182">
        <v>0</v>
      </c>
      <c r="N94" s="182">
        <v>0</v>
      </c>
      <c r="O94" s="182">
        <v>0</v>
      </c>
      <c r="P94" s="182">
        <v>0</v>
      </c>
      <c r="Q94" s="183">
        <v>237105.53363971403</v>
      </c>
      <c r="R94" s="175"/>
      <c r="S94" s="190">
        <v>90</v>
      </c>
      <c r="T94" s="191">
        <f t="shared" si="59"/>
        <v>4431793</v>
      </c>
      <c r="U94" s="192">
        <f t="shared" si="60"/>
        <v>13037397.717295565</v>
      </c>
      <c r="V94" s="192">
        <f t="shared" si="61"/>
        <v>770595.08487970592</v>
      </c>
      <c r="W94" s="192">
        <f t="shared" si="62"/>
        <v>0</v>
      </c>
      <c r="X94" s="192">
        <f t="shared" si="63"/>
        <v>312.59503887888798</v>
      </c>
      <c r="Y94" s="192">
        <f t="shared" si="64"/>
        <v>3148.892025973174</v>
      </c>
      <c r="Z94" s="192">
        <f t="shared" si="65"/>
        <v>0</v>
      </c>
      <c r="AA94" s="192">
        <f t="shared" si="66"/>
        <v>0</v>
      </c>
      <c r="AB94" s="192">
        <f t="shared" si="67"/>
        <v>0</v>
      </c>
      <c r="AC94" s="192">
        <f t="shared" si="68"/>
        <v>0</v>
      </c>
      <c r="AD94" s="193">
        <f t="shared" si="69"/>
        <v>774056.57194455795</v>
      </c>
      <c r="AS94" s="208">
        <v>91</v>
      </c>
      <c r="AT94" s="510">
        <f t="shared" si="48"/>
        <v>1</v>
      </c>
      <c r="AU94" s="510">
        <f t="shared" si="49"/>
        <v>1.3881154515175134</v>
      </c>
      <c r="AV94" s="510">
        <f t="shared" si="50"/>
        <v>9.4631322214048436E-2</v>
      </c>
      <c r="AW94" s="510">
        <f t="shared" si="51"/>
        <v>0</v>
      </c>
      <c r="AX94" s="510">
        <f t="shared" si="52"/>
        <v>3.3282562436509981E-5</v>
      </c>
      <c r="AY94" s="510">
        <f t="shared" si="53"/>
        <v>3.35268262209643E-4</v>
      </c>
      <c r="AZ94" s="510">
        <f t="shared" si="54"/>
        <v>0</v>
      </c>
      <c r="BA94" s="510">
        <f t="shared" si="55"/>
        <v>0</v>
      </c>
      <c r="BB94" s="510">
        <f t="shared" si="56"/>
        <v>0</v>
      </c>
      <c r="BC94" s="510">
        <f t="shared" si="57"/>
        <v>0</v>
      </c>
      <c r="BD94" s="566">
        <f t="shared" si="58"/>
        <v>9.4999873038694602E-2</v>
      </c>
    </row>
    <row r="95" spans="2:56" x14ac:dyDescent="0.4">
      <c r="B95" s="174">
        <v>20</v>
      </c>
      <c r="C95" s="174">
        <v>9</v>
      </c>
      <c r="D95" s="167" t="s">
        <v>529</v>
      </c>
      <c r="E95" s="164">
        <v>91</v>
      </c>
      <c r="F95" s="456" t="s">
        <v>133</v>
      </c>
      <c r="G95" s="181">
        <v>1230991</v>
      </c>
      <c r="H95" s="182">
        <v>20166331.05561785</v>
      </c>
      <c r="I95" s="182">
        <v>135247.96793302344</v>
      </c>
      <c r="J95" s="182">
        <v>15335.812190390163</v>
      </c>
      <c r="K95" s="182">
        <v>2361.557529586918</v>
      </c>
      <c r="L95" s="182">
        <v>9505.6129203992605</v>
      </c>
      <c r="M95" s="182">
        <v>0</v>
      </c>
      <c r="N95" s="182">
        <v>0</v>
      </c>
      <c r="O95" s="182">
        <v>0</v>
      </c>
      <c r="P95" s="182">
        <v>0</v>
      </c>
      <c r="Q95" s="183">
        <v>162450.95057339978</v>
      </c>
      <c r="R95" s="175"/>
      <c r="S95" s="190">
        <v>91</v>
      </c>
      <c r="T95" s="191">
        <f t="shared" si="59"/>
        <v>10083688</v>
      </c>
      <c r="U95" s="192">
        <f t="shared" si="60"/>
        <v>13997323.12108173</v>
      </c>
      <c r="V95" s="192">
        <f t="shared" si="61"/>
        <v>954232.72823393368</v>
      </c>
      <c r="W95" s="192">
        <f t="shared" si="62"/>
        <v>0</v>
      </c>
      <c r="X95" s="192">
        <f t="shared" si="63"/>
        <v>335.61097545028645</v>
      </c>
      <c r="Y95" s="192">
        <f t="shared" si="64"/>
        <v>3380.7405524242304</v>
      </c>
      <c r="Z95" s="192">
        <f t="shared" si="65"/>
        <v>0</v>
      </c>
      <c r="AA95" s="192">
        <f t="shared" si="66"/>
        <v>0</v>
      </c>
      <c r="AB95" s="192">
        <f t="shared" si="67"/>
        <v>0</v>
      </c>
      <c r="AC95" s="192">
        <f t="shared" si="68"/>
        <v>0</v>
      </c>
      <c r="AD95" s="193">
        <f t="shared" si="69"/>
        <v>957949.07976180827</v>
      </c>
      <c r="AS95" s="208">
        <v>92</v>
      </c>
      <c r="AT95" s="510">
        <f t="shared" si="48"/>
        <v>1</v>
      </c>
      <c r="AU95" s="510">
        <f t="shared" si="49"/>
        <v>5.7542993074215801E-2</v>
      </c>
      <c r="AV95" s="510">
        <f t="shared" si="50"/>
        <v>3.353179981144306E-3</v>
      </c>
      <c r="AW95" s="510">
        <f t="shared" si="51"/>
        <v>8.1596314830408254E-5</v>
      </c>
      <c r="AX95" s="510">
        <f t="shared" si="52"/>
        <v>1.379696665491721E-6</v>
      </c>
      <c r="AY95" s="510">
        <f t="shared" si="53"/>
        <v>1.3898223861165948E-5</v>
      </c>
      <c r="AZ95" s="510">
        <f t="shared" si="54"/>
        <v>0</v>
      </c>
      <c r="BA95" s="510">
        <f t="shared" si="55"/>
        <v>0</v>
      </c>
      <c r="BB95" s="510">
        <f t="shared" si="56"/>
        <v>0</v>
      </c>
      <c r="BC95" s="510">
        <f t="shared" si="57"/>
        <v>0</v>
      </c>
      <c r="BD95" s="566">
        <f t="shared" si="58"/>
        <v>3.4500542165013717E-3</v>
      </c>
    </row>
    <row r="96" spans="2:56" x14ac:dyDescent="0.4">
      <c r="B96" s="174">
        <v>20</v>
      </c>
      <c r="C96" s="174">
        <v>9</v>
      </c>
      <c r="D96" s="167" t="s">
        <v>530</v>
      </c>
      <c r="E96" s="164">
        <v>92</v>
      </c>
      <c r="F96" s="456" t="s">
        <v>134</v>
      </c>
      <c r="G96" s="181">
        <v>711524</v>
      </c>
      <c r="H96" s="182">
        <v>15078368.552637978</v>
      </c>
      <c r="I96" s="182">
        <v>249571.84708991257</v>
      </c>
      <c r="J96" s="182">
        <v>4586.1148993999686</v>
      </c>
      <c r="K96" s="182">
        <v>3226.3682302011389</v>
      </c>
      <c r="L96" s="182">
        <v>7108.7528269544991</v>
      </c>
      <c r="M96" s="182">
        <v>0</v>
      </c>
      <c r="N96" s="182">
        <v>0</v>
      </c>
      <c r="O96" s="182">
        <v>0</v>
      </c>
      <c r="P96" s="182">
        <v>0</v>
      </c>
      <c r="Q96" s="183">
        <v>264493.08304646815</v>
      </c>
      <c r="R96" s="175"/>
      <c r="S96" s="190">
        <v>92</v>
      </c>
      <c r="T96" s="191">
        <f t="shared" si="59"/>
        <v>7213238</v>
      </c>
      <c r="U96" s="192">
        <f t="shared" si="60"/>
        <v>415071.30427667021</v>
      </c>
      <c r="V96" s="192">
        <f t="shared" si="61"/>
        <v>24187.285260829391</v>
      </c>
      <c r="W96" s="192">
        <f t="shared" si="62"/>
        <v>588.57363879466436</v>
      </c>
      <c r="X96" s="192">
        <f t="shared" si="63"/>
        <v>9.9520804159981715</v>
      </c>
      <c r="Y96" s="192">
        <f t="shared" si="64"/>
        <v>100.25119648786894</v>
      </c>
      <c r="Z96" s="192">
        <f t="shared" si="65"/>
        <v>0</v>
      </c>
      <c r="AA96" s="192">
        <f t="shared" si="66"/>
        <v>0</v>
      </c>
      <c r="AB96" s="192">
        <f t="shared" si="67"/>
        <v>0</v>
      </c>
      <c r="AC96" s="192">
        <f t="shared" si="68"/>
        <v>0</v>
      </c>
      <c r="AD96" s="193">
        <f t="shared" si="69"/>
        <v>24886.062176527921</v>
      </c>
      <c r="AS96" s="208">
        <v>93</v>
      </c>
      <c r="AT96" s="510">
        <f t="shared" si="48"/>
        <v>1</v>
      </c>
      <c r="AU96" s="510">
        <f t="shared" si="49"/>
        <v>0.78130622228998647</v>
      </c>
      <c r="AV96" s="510">
        <f t="shared" si="50"/>
        <v>5.2398278163167104E-2</v>
      </c>
      <c r="AW96" s="510">
        <f t="shared" si="51"/>
        <v>4.9691211159394099E-3</v>
      </c>
      <c r="AX96" s="510">
        <f t="shared" si="52"/>
        <v>1.8733220710836629E-5</v>
      </c>
      <c r="AY96" s="510">
        <f t="shared" si="53"/>
        <v>1.8870705539253185E-4</v>
      </c>
      <c r="AZ96" s="510">
        <f t="shared" si="54"/>
        <v>0</v>
      </c>
      <c r="BA96" s="510">
        <f t="shared" si="55"/>
        <v>0</v>
      </c>
      <c r="BB96" s="510">
        <f t="shared" si="56"/>
        <v>0</v>
      </c>
      <c r="BC96" s="510">
        <f t="shared" si="57"/>
        <v>0</v>
      </c>
      <c r="BD96" s="566">
        <f t="shared" si="58"/>
        <v>5.7574839555209895E-2</v>
      </c>
    </row>
    <row r="97" spans="2:56" x14ac:dyDescent="0.4">
      <c r="B97" s="174">
        <v>20</v>
      </c>
      <c r="C97" s="174">
        <v>9</v>
      </c>
      <c r="D97" s="167" t="s">
        <v>531</v>
      </c>
      <c r="E97" s="164">
        <v>93</v>
      </c>
      <c r="F97" s="456" t="s">
        <v>135</v>
      </c>
      <c r="G97" s="181">
        <v>707663</v>
      </c>
      <c r="H97" s="182">
        <v>17042401.402205054</v>
      </c>
      <c r="I97" s="182">
        <v>421314.31534909265</v>
      </c>
      <c r="J97" s="182">
        <v>6280.6432236711953</v>
      </c>
      <c r="K97" s="182">
        <v>8373.5753531715127</v>
      </c>
      <c r="L97" s="182">
        <v>8039.2494056882542</v>
      </c>
      <c r="M97" s="182">
        <v>0</v>
      </c>
      <c r="N97" s="182">
        <v>0</v>
      </c>
      <c r="O97" s="182">
        <v>0</v>
      </c>
      <c r="P97" s="182">
        <v>0</v>
      </c>
      <c r="Q97" s="183">
        <v>444007.78333162359</v>
      </c>
      <c r="R97" s="175"/>
      <c r="S97" s="190">
        <v>93</v>
      </c>
      <c r="T97" s="191">
        <f t="shared" si="59"/>
        <v>11581646</v>
      </c>
      <c r="U97" s="192">
        <f t="shared" si="60"/>
        <v>9048812.084159933</v>
      </c>
      <c r="V97" s="192">
        <f t="shared" si="61"/>
        <v>606858.30869533168</v>
      </c>
      <c r="W97" s="192">
        <f t="shared" si="62"/>
        <v>57550.601695935205</v>
      </c>
      <c r="X97" s="192">
        <f t="shared" si="63"/>
        <v>216.9615307127782</v>
      </c>
      <c r="Y97" s="192">
        <f t="shared" si="64"/>
        <v>2185.5383132586949</v>
      </c>
      <c r="Z97" s="192">
        <f t="shared" si="65"/>
        <v>0</v>
      </c>
      <c r="AA97" s="192">
        <f t="shared" si="66"/>
        <v>0</v>
      </c>
      <c r="AB97" s="192">
        <f t="shared" si="67"/>
        <v>0</v>
      </c>
      <c r="AC97" s="192">
        <f t="shared" si="68"/>
        <v>0</v>
      </c>
      <c r="AD97" s="193">
        <f t="shared" si="69"/>
        <v>666811.41023523849</v>
      </c>
      <c r="AS97" s="208">
        <v>94</v>
      </c>
      <c r="AT97" s="510">
        <f t="shared" si="48"/>
        <v>1</v>
      </c>
      <c r="AU97" s="510">
        <f t="shared" si="49"/>
        <v>0.29610178605822474</v>
      </c>
      <c r="AV97" s="510">
        <f t="shared" si="50"/>
        <v>1.7767815048573814E-2</v>
      </c>
      <c r="AW97" s="510">
        <f t="shared" si="51"/>
        <v>5.9244095358489758E-5</v>
      </c>
      <c r="AX97" s="510">
        <f t="shared" si="52"/>
        <v>7.0995724248089661E-6</v>
      </c>
      <c r="AY97" s="510">
        <f t="shared" si="53"/>
        <v>7.1516768392992705E-5</v>
      </c>
      <c r="AZ97" s="510">
        <f t="shared" si="54"/>
        <v>0</v>
      </c>
      <c r="BA97" s="510">
        <f t="shared" si="55"/>
        <v>0</v>
      </c>
      <c r="BB97" s="510">
        <f t="shared" si="56"/>
        <v>0</v>
      </c>
      <c r="BC97" s="510">
        <f t="shared" si="57"/>
        <v>0</v>
      </c>
      <c r="BD97" s="566">
        <f t="shared" si="58"/>
        <v>1.7905675484750111E-2</v>
      </c>
    </row>
    <row r="98" spans="2:56" x14ac:dyDescent="0.4">
      <c r="B98" s="174">
        <v>20</v>
      </c>
      <c r="C98" s="174">
        <v>9</v>
      </c>
      <c r="D98" s="167" t="s">
        <v>532</v>
      </c>
      <c r="E98" s="164">
        <v>94</v>
      </c>
      <c r="F98" s="456" t="s">
        <v>136</v>
      </c>
      <c r="G98" s="181">
        <v>806158</v>
      </c>
      <c r="H98" s="182">
        <v>16429043.073494315</v>
      </c>
      <c r="I98" s="182">
        <v>278576.62741886359</v>
      </c>
      <c r="J98" s="182">
        <v>3778.3594680898959</v>
      </c>
      <c r="K98" s="182">
        <v>2551.4053807095379</v>
      </c>
      <c r="L98" s="182">
        <v>7744.6062749172097</v>
      </c>
      <c r="M98" s="182">
        <v>0</v>
      </c>
      <c r="N98" s="182">
        <v>0</v>
      </c>
      <c r="O98" s="182">
        <v>0</v>
      </c>
      <c r="P98" s="182">
        <v>0</v>
      </c>
      <c r="Q98" s="183">
        <v>292650.99854258023</v>
      </c>
      <c r="R98" s="175"/>
      <c r="S98" s="190">
        <v>94</v>
      </c>
      <c r="T98" s="191">
        <f t="shared" si="59"/>
        <v>45910033</v>
      </c>
      <c r="U98" s="192">
        <f t="shared" si="60"/>
        <v>13594042.769292038</v>
      </c>
      <c r="V98" s="192">
        <f t="shared" si="61"/>
        <v>815720.9752179205</v>
      </c>
      <c r="W98" s="192">
        <f t="shared" si="62"/>
        <v>2719.8983729634115</v>
      </c>
      <c r="X98" s="192">
        <f t="shared" si="63"/>
        <v>325.94160430886967</v>
      </c>
      <c r="Y98" s="192">
        <f t="shared" si="64"/>
        <v>3283.3371969756522</v>
      </c>
      <c r="Z98" s="192">
        <f t="shared" si="65"/>
        <v>0</v>
      </c>
      <c r="AA98" s="192">
        <f t="shared" si="66"/>
        <v>0</v>
      </c>
      <c r="AB98" s="192">
        <f t="shared" si="67"/>
        <v>0</v>
      </c>
      <c r="AC98" s="192">
        <f t="shared" si="68"/>
        <v>0</v>
      </c>
      <c r="AD98" s="193">
        <f t="shared" si="69"/>
        <v>822050.15239216853</v>
      </c>
      <c r="AS98" s="208">
        <v>95</v>
      </c>
      <c r="AT98" s="510">
        <f t="shared" si="48"/>
        <v>1</v>
      </c>
      <c r="AU98" s="510">
        <f t="shared" si="49"/>
        <v>11.090075575661963</v>
      </c>
      <c r="AV98" s="510">
        <f t="shared" si="50"/>
        <v>0.69169420224291123</v>
      </c>
      <c r="AW98" s="510">
        <f t="shared" si="51"/>
        <v>0</v>
      </c>
      <c r="AX98" s="510">
        <f t="shared" si="52"/>
        <v>2.6590449113513578E-4</v>
      </c>
      <c r="AY98" s="510">
        <f t="shared" si="53"/>
        <v>2.6785598863272079E-3</v>
      </c>
      <c r="AZ98" s="510">
        <f t="shared" si="54"/>
        <v>0</v>
      </c>
      <c r="BA98" s="510">
        <f t="shared" si="55"/>
        <v>0</v>
      </c>
      <c r="BB98" s="510">
        <f t="shared" si="56"/>
        <v>0</v>
      </c>
      <c r="BC98" s="510">
        <f t="shared" si="57"/>
        <v>0</v>
      </c>
      <c r="BD98" s="566">
        <f t="shared" si="58"/>
        <v>0.69463866662037355</v>
      </c>
    </row>
    <row r="99" spans="2:56" x14ac:dyDescent="0.4">
      <c r="B99" s="174">
        <v>21</v>
      </c>
      <c r="C99" s="174">
        <v>10</v>
      </c>
      <c r="D99" s="167" t="s">
        <v>533</v>
      </c>
      <c r="E99" s="164">
        <v>95</v>
      </c>
      <c r="F99" s="456" t="s">
        <v>9</v>
      </c>
      <c r="G99" s="181">
        <v>4972443</v>
      </c>
      <c r="H99" s="182">
        <v>10951824.951319898</v>
      </c>
      <c r="I99" s="182">
        <v>601322.55595804984</v>
      </c>
      <c r="J99" s="182">
        <v>523365.18876069266</v>
      </c>
      <c r="K99" s="182">
        <v>536.49015383680353</v>
      </c>
      <c r="L99" s="182">
        <v>5161.5407912551182</v>
      </c>
      <c r="M99" s="182">
        <v>0</v>
      </c>
      <c r="N99" s="182">
        <v>0</v>
      </c>
      <c r="O99" s="182">
        <v>0</v>
      </c>
      <c r="P99" s="182">
        <v>0</v>
      </c>
      <c r="Q99" s="183">
        <v>1130385.7756638345</v>
      </c>
      <c r="R99" s="175"/>
      <c r="S99" s="190">
        <v>95</v>
      </c>
      <c r="T99" s="191">
        <f t="shared" si="59"/>
        <v>5075910</v>
      </c>
      <c r="U99" s="192">
        <f t="shared" si="60"/>
        <v>56292225.51525832</v>
      </c>
      <c r="V99" s="192">
        <f t="shared" si="61"/>
        <v>3510977.5181068154</v>
      </c>
      <c r="W99" s="192">
        <f t="shared" si="62"/>
        <v>0</v>
      </c>
      <c r="X99" s="192">
        <f t="shared" si="63"/>
        <v>1349.707265597747</v>
      </c>
      <c r="Y99" s="192">
        <f t="shared" si="64"/>
        <v>13596.128912607139</v>
      </c>
      <c r="Z99" s="192">
        <f t="shared" si="65"/>
        <v>0</v>
      </c>
      <c r="AA99" s="192">
        <f t="shared" si="66"/>
        <v>0</v>
      </c>
      <c r="AB99" s="192">
        <f t="shared" si="67"/>
        <v>0</v>
      </c>
      <c r="AC99" s="192">
        <f t="shared" si="68"/>
        <v>0</v>
      </c>
      <c r="AD99" s="193">
        <f t="shared" si="69"/>
        <v>3525923.3542850204</v>
      </c>
      <c r="AS99" s="208">
        <v>96</v>
      </c>
      <c r="AT99" s="510">
        <f t="shared" si="48"/>
        <v>1</v>
      </c>
      <c r="AU99" s="510">
        <f t="shared" si="49"/>
        <v>4.3214199193806717</v>
      </c>
      <c r="AV99" s="510">
        <f t="shared" si="50"/>
        <v>0.25026527600243165</v>
      </c>
      <c r="AW99" s="510">
        <f t="shared" si="51"/>
        <v>0</v>
      </c>
      <c r="AX99" s="510">
        <f t="shared" si="52"/>
        <v>1.0361380829233604E-4</v>
      </c>
      <c r="AY99" s="510">
        <f t="shared" si="53"/>
        <v>1.0437423955370572E-3</v>
      </c>
      <c r="AZ99" s="510">
        <f t="shared" si="54"/>
        <v>0</v>
      </c>
      <c r="BA99" s="510">
        <f t="shared" si="55"/>
        <v>0</v>
      </c>
      <c r="BB99" s="510">
        <f t="shared" si="56"/>
        <v>0</v>
      </c>
      <c r="BC99" s="510">
        <f t="shared" si="57"/>
        <v>0</v>
      </c>
      <c r="BD99" s="566">
        <f t="shared" si="58"/>
        <v>0.25141263220626109</v>
      </c>
    </row>
    <row r="100" spans="2:56" x14ac:dyDescent="0.4">
      <c r="B100" s="174">
        <v>22</v>
      </c>
      <c r="C100" s="174">
        <v>11</v>
      </c>
      <c r="D100" s="167" t="s">
        <v>534</v>
      </c>
      <c r="E100" s="164">
        <v>96</v>
      </c>
      <c r="F100" s="456" t="s">
        <v>137</v>
      </c>
      <c r="G100" s="181">
        <v>388997</v>
      </c>
      <c r="H100" s="182">
        <v>35451754.541315489</v>
      </c>
      <c r="I100" s="182">
        <v>2332587.5690022563</v>
      </c>
      <c r="J100" s="182">
        <v>2076732.595940727</v>
      </c>
      <c r="K100" s="182">
        <v>1034.2968344543954</v>
      </c>
      <c r="L100" s="182">
        <v>22264.013705564405</v>
      </c>
      <c r="M100" s="182">
        <v>0</v>
      </c>
      <c r="N100" s="182">
        <v>0</v>
      </c>
      <c r="O100" s="182">
        <v>0</v>
      </c>
      <c r="P100" s="182">
        <v>0</v>
      </c>
      <c r="Q100" s="183">
        <v>4432618.4754830021</v>
      </c>
      <c r="R100" s="175"/>
      <c r="S100" s="190">
        <v>96</v>
      </c>
      <c r="T100" s="191">
        <f t="shared" si="59"/>
        <v>27554253</v>
      </c>
      <c r="U100" s="192">
        <f t="shared" si="60"/>
        <v>119073497.77785462</v>
      </c>
      <c r="V100" s="192">
        <f t="shared" si="61"/>
        <v>6895872.7320858305</v>
      </c>
      <c r="W100" s="192">
        <f t="shared" si="62"/>
        <v>0</v>
      </c>
      <c r="X100" s="192">
        <f t="shared" si="63"/>
        <v>2855.0010879805254</v>
      </c>
      <c r="Y100" s="192">
        <f t="shared" si="64"/>
        <v>28759.542033454141</v>
      </c>
      <c r="Z100" s="192">
        <f t="shared" si="65"/>
        <v>0</v>
      </c>
      <c r="AA100" s="192">
        <f t="shared" si="66"/>
        <v>0</v>
      </c>
      <c r="AB100" s="192">
        <f t="shared" si="67"/>
        <v>0</v>
      </c>
      <c r="AC100" s="192">
        <f t="shared" si="68"/>
        <v>0</v>
      </c>
      <c r="AD100" s="193">
        <f t="shared" si="69"/>
        <v>6927487.2752072662</v>
      </c>
      <c r="AS100" s="208">
        <v>97</v>
      </c>
      <c r="AT100" s="510">
        <f t="shared" si="48"/>
        <v>1</v>
      </c>
      <c r="AU100" s="510">
        <f t="shared" si="49"/>
        <v>12.680238826515502</v>
      </c>
      <c r="AV100" s="510">
        <f t="shared" si="50"/>
        <v>0.77114473397450989</v>
      </c>
      <c r="AW100" s="510">
        <f t="shared" si="51"/>
        <v>1.08674793215712E-2</v>
      </c>
      <c r="AX100" s="510">
        <f t="shared" si="52"/>
        <v>3.0403151264686833E-4</v>
      </c>
      <c r="AY100" s="510">
        <f t="shared" si="53"/>
        <v>3.0626282785927608E-3</v>
      </c>
      <c r="AZ100" s="510">
        <f t="shared" si="54"/>
        <v>2.3874536692035611E-2</v>
      </c>
      <c r="BA100" s="510">
        <f t="shared" si="55"/>
        <v>0</v>
      </c>
      <c r="BB100" s="510">
        <f t="shared" si="56"/>
        <v>0</v>
      </c>
      <c r="BC100" s="510">
        <f t="shared" si="57"/>
        <v>0</v>
      </c>
      <c r="BD100" s="566">
        <f t="shared" si="58"/>
        <v>0.80925340977935634</v>
      </c>
    </row>
    <row r="101" spans="2:56" x14ac:dyDescent="0.4">
      <c r="B101" s="174">
        <v>22</v>
      </c>
      <c r="C101" s="174">
        <v>11</v>
      </c>
      <c r="D101" s="167" t="s">
        <v>535</v>
      </c>
      <c r="E101" s="164">
        <v>97</v>
      </c>
      <c r="F101" s="456" t="s">
        <v>138</v>
      </c>
      <c r="G101" s="181">
        <v>439964</v>
      </c>
      <c r="H101" s="182">
        <v>29173943.081106938</v>
      </c>
      <c r="I101" s="182">
        <v>1906472.4151761488</v>
      </c>
      <c r="J101" s="182">
        <v>785.03109510181412</v>
      </c>
      <c r="K101" s="182">
        <v>867.93156397448126</v>
      </c>
      <c r="L101" s="182">
        <v>18813.47042701715</v>
      </c>
      <c r="M101" s="182">
        <v>0</v>
      </c>
      <c r="N101" s="182">
        <v>0</v>
      </c>
      <c r="O101" s="182">
        <v>0</v>
      </c>
      <c r="P101" s="182">
        <v>0</v>
      </c>
      <c r="Q101" s="183">
        <v>1926938.8482622423</v>
      </c>
      <c r="R101" s="175"/>
      <c r="S101" s="190">
        <v>97</v>
      </c>
      <c r="T101" s="191">
        <f t="shared" si="59"/>
        <v>5264550</v>
      </c>
      <c r="U101" s="192">
        <f t="shared" si="60"/>
        <v>66755751.314132191</v>
      </c>
      <c r="V101" s="192">
        <f t="shared" si="61"/>
        <v>4059730.009245506</v>
      </c>
      <c r="W101" s="192">
        <f t="shared" si="62"/>
        <v>57212.388262377659</v>
      </c>
      <c r="X101" s="192">
        <f t="shared" si="63"/>
        <v>1600.5890999050707</v>
      </c>
      <c r="Y101" s="192">
        <f t="shared" si="64"/>
        <v>16123.359704065519</v>
      </c>
      <c r="Z101" s="192">
        <f t="shared" si="65"/>
        <v>125688.69214205608</v>
      </c>
      <c r="AA101" s="192">
        <f t="shared" si="66"/>
        <v>0</v>
      </c>
      <c r="AB101" s="192">
        <f t="shared" si="67"/>
        <v>0</v>
      </c>
      <c r="AC101" s="192">
        <f t="shared" si="68"/>
        <v>0</v>
      </c>
      <c r="AD101" s="193">
        <f t="shared" si="69"/>
        <v>4260355.0384539105</v>
      </c>
      <c r="AS101" s="208">
        <v>98</v>
      </c>
      <c r="AT101" s="510">
        <f t="shared" si="48"/>
        <v>1</v>
      </c>
      <c r="AU101" s="510">
        <f t="shared" si="49"/>
        <v>4.0614866576272881</v>
      </c>
      <c r="AV101" s="510">
        <f t="shared" si="50"/>
        <v>0.24740590264802406</v>
      </c>
      <c r="AW101" s="510">
        <f t="shared" si="51"/>
        <v>3.2693737316475161E-4</v>
      </c>
      <c r="AX101" s="510">
        <f t="shared" si="52"/>
        <v>9.7381441233691912E-5</v>
      </c>
      <c r="AY101" s="510">
        <f t="shared" si="53"/>
        <v>9.8096132580451447E-4</v>
      </c>
      <c r="AZ101" s="510">
        <f t="shared" si="54"/>
        <v>0</v>
      </c>
      <c r="BA101" s="510">
        <f t="shared" si="55"/>
        <v>0</v>
      </c>
      <c r="BB101" s="510">
        <f t="shared" si="56"/>
        <v>0</v>
      </c>
      <c r="BC101" s="510">
        <f t="shared" si="57"/>
        <v>0</v>
      </c>
      <c r="BD101" s="566">
        <f t="shared" si="58"/>
        <v>0.24881118278822703</v>
      </c>
    </row>
    <row r="102" spans="2:56" x14ac:dyDescent="0.4">
      <c r="B102" s="174">
        <v>22</v>
      </c>
      <c r="C102" s="174">
        <v>11</v>
      </c>
      <c r="D102" s="167" t="s">
        <v>536</v>
      </c>
      <c r="E102" s="164">
        <v>98</v>
      </c>
      <c r="F102" s="456" t="s">
        <v>139</v>
      </c>
      <c r="G102" s="181">
        <v>247232</v>
      </c>
      <c r="H102" s="182">
        <v>786741.44246366213</v>
      </c>
      <c r="I102" s="182">
        <v>48286.13435892306</v>
      </c>
      <c r="J102" s="182">
        <v>1239675.9207875</v>
      </c>
      <c r="K102" s="182">
        <v>5500.6281125879177</v>
      </c>
      <c r="L102" s="182">
        <v>13571.48905565677</v>
      </c>
      <c r="M102" s="182">
        <v>0</v>
      </c>
      <c r="N102" s="182">
        <v>0</v>
      </c>
      <c r="O102" s="182">
        <v>0</v>
      </c>
      <c r="P102" s="182">
        <v>0</v>
      </c>
      <c r="Q102" s="183">
        <v>1307034.1723146676</v>
      </c>
      <c r="R102" s="175"/>
      <c r="S102" s="190">
        <v>98</v>
      </c>
      <c r="T102" s="191">
        <f t="shared" si="59"/>
        <v>9639163</v>
      </c>
      <c r="U102" s="192">
        <f t="shared" si="60"/>
        <v>39149331.915194623</v>
      </c>
      <c r="V102" s="192">
        <f t="shared" si="61"/>
        <v>2384785.8227864355</v>
      </c>
      <c r="W102" s="192">
        <f t="shared" si="62"/>
        <v>3151.4026307268664</v>
      </c>
      <c r="X102" s="192">
        <f t="shared" si="63"/>
        <v>938.67558522647744</v>
      </c>
      <c r="Y102" s="192">
        <f t="shared" si="64"/>
        <v>9455.6461161258212</v>
      </c>
      <c r="Z102" s="192">
        <f t="shared" si="65"/>
        <v>0</v>
      </c>
      <c r="AA102" s="192">
        <f t="shared" si="66"/>
        <v>0</v>
      </c>
      <c r="AB102" s="192">
        <f t="shared" si="67"/>
        <v>0</v>
      </c>
      <c r="AC102" s="192">
        <f t="shared" si="68"/>
        <v>0</v>
      </c>
      <c r="AD102" s="193">
        <f t="shared" si="69"/>
        <v>2398331.5471185148</v>
      </c>
      <c r="AS102" s="208">
        <v>99</v>
      </c>
      <c r="AT102" s="510">
        <f t="shared" si="48"/>
        <v>1</v>
      </c>
      <c r="AU102" s="510">
        <f t="shared" si="49"/>
        <v>2.2874175482868941</v>
      </c>
      <c r="AV102" s="510">
        <f t="shared" si="50"/>
        <v>0.13905100739646453</v>
      </c>
      <c r="AW102" s="510">
        <f t="shared" si="51"/>
        <v>3.3546995600022116E-5</v>
      </c>
      <c r="AX102" s="510">
        <f t="shared" si="52"/>
        <v>5.4844946280224154E-5</v>
      </c>
      <c r="AY102" s="510">
        <f t="shared" si="53"/>
        <v>5.5247458381332858E-4</v>
      </c>
      <c r="AZ102" s="510">
        <f t="shared" si="54"/>
        <v>0</v>
      </c>
      <c r="BA102" s="510">
        <f t="shared" si="55"/>
        <v>0</v>
      </c>
      <c r="BB102" s="510">
        <f t="shared" si="56"/>
        <v>0</v>
      </c>
      <c r="BC102" s="510">
        <f t="shared" si="57"/>
        <v>0</v>
      </c>
      <c r="BD102" s="566">
        <f t="shared" si="58"/>
        <v>0.13969187392215809</v>
      </c>
    </row>
    <row r="103" spans="2:56" x14ac:dyDescent="0.4">
      <c r="B103" s="174">
        <v>22</v>
      </c>
      <c r="C103" s="174">
        <v>11</v>
      </c>
      <c r="D103" s="167" t="s">
        <v>537</v>
      </c>
      <c r="E103" s="164">
        <v>99</v>
      </c>
      <c r="F103" s="456" t="s">
        <v>140</v>
      </c>
      <c r="G103" s="181">
        <v>346839</v>
      </c>
      <c r="H103" s="182">
        <v>1563494.7331281893</v>
      </c>
      <c r="I103" s="182">
        <v>84198.402584714859</v>
      </c>
      <c r="J103" s="182">
        <v>26658.3249995433</v>
      </c>
      <c r="K103" s="182">
        <v>224.06539897369944</v>
      </c>
      <c r="L103" s="182">
        <v>6211.3061292560615</v>
      </c>
      <c r="M103" s="182">
        <v>0</v>
      </c>
      <c r="N103" s="182">
        <v>0</v>
      </c>
      <c r="O103" s="182">
        <v>0</v>
      </c>
      <c r="P103" s="182">
        <v>0</v>
      </c>
      <c r="Q103" s="183">
        <v>117292.09911248792</v>
      </c>
      <c r="R103" s="175"/>
      <c r="S103" s="190">
        <v>99</v>
      </c>
      <c r="T103" s="191">
        <f t="shared" si="59"/>
        <v>7272213</v>
      </c>
      <c r="U103" s="192">
        <f t="shared" si="60"/>
        <v>16634587.631080078</v>
      </c>
      <c r="V103" s="192">
        <f t="shared" si="61"/>
        <v>1011208.5436516656</v>
      </c>
      <c r="W103" s="192">
        <f t="shared" si="62"/>
        <v>243.96089751342365</v>
      </c>
      <c r="X103" s="192">
        <f t="shared" si="63"/>
        <v>398.84413132334771</v>
      </c>
      <c r="Y103" s="192">
        <f t="shared" si="64"/>
        <v>4017.7128505768774</v>
      </c>
      <c r="Z103" s="192">
        <f t="shared" si="65"/>
        <v>0</v>
      </c>
      <c r="AA103" s="192">
        <f t="shared" si="66"/>
        <v>0</v>
      </c>
      <c r="AB103" s="192">
        <f t="shared" si="67"/>
        <v>0</v>
      </c>
      <c r="AC103" s="192">
        <f t="shared" si="68"/>
        <v>0</v>
      </c>
      <c r="AD103" s="193">
        <f t="shared" si="69"/>
        <v>1015869.061531079</v>
      </c>
      <c r="AS103" s="208">
        <v>100</v>
      </c>
      <c r="AT103" s="510">
        <f t="shared" si="48"/>
        <v>1</v>
      </c>
      <c r="AU103" s="510">
        <f t="shared" si="49"/>
        <v>0</v>
      </c>
      <c r="AV103" s="510">
        <f t="shared" si="50"/>
        <v>0</v>
      </c>
      <c r="AW103" s="510">
        <f t="shared" si="51"/>
        <v>0</v>
      </c>
      <c r="AX103" s="510">
        <f t="shared" si="52"/>
        <v>0</v>
      </c>
      <c r="AY103" s="510">
        <f t="shared" si="53"/>
        <v>0</v>
      </c>
      <c r="AZ103" s="510">
        <f t="shared" si="54"/>
        <v>0</v>
      </c>
      <c r="BA103" s="510">
        <f t="shared" si="55"/>
        <v>0</v>
      </c>
      <c r="BB103" s="510">
        <f t="shared" si="56"/>
        <v>0</v>
      </c>
      <c r="BC103" s="510">
        <f t="shared" si="57"/>
        <v>0</v>
      </c>
      <c r="BD103" s="566">
        <f t="shared" si="58"/>
        <v>0</v>
      </c>
    </row>
    <row r="104" spans="2:56" x14ac:dyDescent="0.4">
      <c r="B104" s="174">
        <v>22</v>
      </c>
      <c r="C104" s="174">
        <v>11</v>
      </c>
      <c r="D104" s="167" t="s">
        <v>538</v>
      </c>
      <c r="E104" s="164">
        <v>100</v>
      </c>
      <c r="F104" s="456" t="s">
        <v>141</v>
      </c>
      <c r="G104" s="181">
        <v>42853</v>
      </c>
      <c r="H104" s="182">
        <v>2307455.8023226503</v>
      </c>
      <c r="I104" s="182">
        <v>204995.94847383047</v>
      </c>
      <c r="J104" s="182">
        <v>1.7213353700048328</v>
      </c>
      <c r="K104" s="182">
        <v>52.649629460875396</v>
      </c>
      <c r="L104" s="182">
        <v>1019.2089340071399</v>
      </c>
      <c r="M104" s="182">
        <v>0</v>
      </c>
      <c r="N104" s="182">
        <v>0</v>
      </c>
      <c r="O104" s="182">
        <v>0</v>
      </c>
      <c r="P104" s="182">
        <v>0</v>
      </c>
      <c r="Q104" s="183">
        <v>206069.52837266852</v>
      </c>
      <c r="R104" s="175"/>
      <c r="S104" s="190">
        <v>100</v>
      </c>
      <c r="T104" s="191">
        <f t="shared" si="59"/>
        <v>1463403</v>
      </c>
      <c r="U104" s="192">
        <f t="shared" si="60"/>
        <v>0</v>
      </c>
      <c r="V104" s="192">
        <f t="shared" si="61"/>
        <v>0</v>
      </c>
      <c r="W104" s="192">
        <f t="shared" si="62"/>
        <v>0</v>
      </c>
      <c r="X104" s="192">
        <f t="shared" si="63"/>
        <v>0</v>
      </c>
      <c r="Y104" s="192">
        <f t="shared" si="64"/>
        <v>0</v>
      </c>
      <c r="Z104" s="192">
        <f t="shared" si="65"/>
        <v>0</v>
      </c>
      <c r="AA104" s="192">
        <f t="shared" si="66"/>
        <v>0</v>
      </c>
      <c r="AB104" s="192">
        <f t="shared" si="67"/>
        <v>0</v>
      </c>
      <c r="AC104" s="192">
        <f t="shared" si="68"/>
        <v>0</v>
      </c>
      <c r="AD104" s="193">
        <f t="shared" si="69"/>
        <v>0</v>
      </c>
      <c r="AS104" s="208">
        <v>101</v>
      </c>
      <c r="AT104" s="510">
        <f t="shared" si="48"/>
        <v>1</v>
      </c>
      <c r="AU104" s="510">
        <f t="shared" si="49"/>
        <v>10.543128061961504</v>
      </c>
      <c r="AV104" s="510">
        <f t="shared" si="50"/>
        <v>0.71645940876965819</v>
      </c>
      <c r="AW104" s="510">
        <f t="shared" si="51"/>
        <v>1.9386742801365871E-3</v>
      </c>
      <c r="AX104" s="510">
        <f t="shared" si="52"/>
        <v>2.5279044161257726E-4</v>
      </c>
      <c r="AY104" s="510">
        <f t="shared" si="53"/>
        <v>2.5464569389550941E-3</v>
      </c>
      <c r="AZ104" s="510">
        <f t="shared" si="54"/>
        <v>0</v>
      </c>
      <c r="BA104" s="510">
        <f t="shared" si="55"/>
        <v>0</v>
      </c>
      <c r="BB104" s="510">
        <f t="shared" si="56"/>
        <v>0</v>
      </c>
      <c r="BC104" s="510">
        <f t="shared" si="57"/>
        <v>0</v>
      </c>
      <c r="BD104" s="566">
        <f t="shared" si="58"/>
        <v>0.72119733043036238</v>
      </c>
    </row>
    <row r="105" spans="2:56" x14ac:dyDescent="0.4">
      <c r="B105" s="174">
        <v>22</v>
      </c>
      <c r="C105" s="174">
        <v>11</v>
      </c>
      <c r="D105" s="167" t="s">
        <v>539</v>
      </c>
      <c r="E105" s="164">
        <v>101</v>
      </c>
      <c r="F105" s="456" t="s">
        <v>142</v>
      </c>
      <c r="G105" s="181">
        <v>925461</v>
      </c>
      <c r="H105" s="182">
        <v>6964204.2825752683</v>
      </c>
      <c r="I105" s="182">
        <v>449636.63582137204</v>
      </c>
      <c r="J105" s="182">
        <v>744196.38929254084</v>
      </c>
      <c r="K105" s="182">
        <v>838.25791683554337</v>
      </c>
      <c r="L105" s="182">
        <v>450810.91778170335</v>
      </c>
      <c r="M105" s="182">
        <v>0</v>
      </c>
      <c r="N105" s="182">
        <v>0</v>
      </c>
      <c r="O105" s="182">
        <v>0</v>
      </c>
      <c r="P105" s="182">
        <v>0</v>
      </c>
      <c r="Q105" s="183">
        <v>1645482.2008124518</v>
      </c>
      <c r="R105" s="175"/>
      <c r="S105" s="190">
        <v>101</v>
      </c>
      <c r="T105" s="191">
        <f t="shared" si="59"/>
        <v>4692988</v>
      </c>
      <c r="U105" s="192">
        <f t="shared" si="60"/>
        <v>49478773.477248594</v>
      </c>
      <c r="V105" s="192">
        <f t="shared" si="61"/>
        <v>3362335.4078431008</v>
      </c>
      <c r="W105" s="192">
        <f t="shared" si="62"/>
        <v>9098.1751325896421</v>
      </c>
      <c r="X105" s="192">
        <f t="shared" si="63"/>
        <v>1186.3425090025257</v>
      </c>
      <c r="Y105" s="192">
        <f t="shared" si="64"/>
        <v>11950.491857032988</v>
      </c>
      <c r="Z105" s="192">
        <f t="shared" si="65"/>
        <v>0</v>
      </c>
      <c r="AA105" s="192">
        <f t="shared" si="66"/>
        <v>0</v>
      </c>
      <c r="AB105" s="192">
        <f t="shared" si="67"/>
        <v>0</v>
      </c>
      <c r="AC105" s="192">
        <f t="shared" si="68"/>
        <v>0</v>
      </c>
      <c r="AD105" s="193">
        <f t="shared" si="69"/>
        <v>3384570.4173417254</v>
      </c>
      <c r="AS105" s="209" t="s">
        <v>477</v>
      </c>
      <c r="AT105" s="567">
        <f t="shared" si="48"/>
        <v>1</v>
      </c>
      <c r="AU105" s="567">
        <f t="shared" si="49"/>
        <v>16.78113331475495</v>
      </c>
      <c r="AV105" s="567">
        <f t="shared" si="50"/>
        <v>1.1011548324159914</v>
      </c>
      <c r="AW105" s="567">
        <f t="shared" si="51"/>
        <v>7.818542683006835E-2</v>
      </c>
      <c r="AX105" s="567">
        <f t="shared" si="52"/>
        <v>3.0348515720899007E-2</v>
      </c>
      <c r="AY105" s="567">
        <f t="shared" si="53"/>
        <v>2.0467730652214751E-2</v>
      </c>
      <c r="AZ105" s="567">
        <f t="shared" si="54"/>
        <v>2.9871678713647438E-2</v>
      </c>
      <c r="BA105" s="567">
        <f t="shared" si="55"/>
        <v>3.2501915038260138E-3</v>
      </c>
      <c r="BB105" s="567">
        <f t="shared" si="56"/>
        <v>2.1150263506527398E-3</v>
      </c>
      <c r="BC105" s="567">
        <f t="shared" si="57"/>
        <v>5.6103435438868124E-4</v>
      </c>
      <c r="BD105" s="568">
        <f t="shared" si="58"/>
        <v>1.2659544365416879</v>
      </c>
    </row>
    <row r="106" spans="2:56" x14ac:dyDescent="0.4">
      <c r="B106" s="174">
        <v>22</v>
      </c>
      <c r="C106" s="174">
        <v>11</v>
      </c>
      <c r="D106" s="167" t="s">
        <v>540</v>
      </c>
      <c r="E106" s="164">
        <v>102</v>
      </c>
      <c r="F106" s="456" t="s">
        <v>143</v>
      </c>
      <c r="G106" s="181">
        <v>1803421</v>
      </c>
      <c r="H106" s="182">
        <v>215996658.30172044</v>
      </c>
      <c r="I106" s="182">
        <v>11893391.555707054</v>
      </c>
      <c r="J106" s="182">
        <v>98536.838542182872</v>
      </c>
      <c r="K106" s="182">
        <v>6467.737223797516</v>
      </c>
      <c r="L106" s="182">
        <v>64876.216090583817</v>
      </c>
      <c r="M106" s="182">
        <v>0</v>
      </c>
      <c r="N106" s="182">
        <v>0</v>
      </c>
      <c r="O106" s="182">
        <v>0</v>
      </c>
      <c r="P106" s="182">
        <v>0</v>
      </c>
      <c r="Q106" s="183">
        <v>12063272.347563619</v>
      </c>
      <c r="R106" s="175"/>
      <c r="S106" s="170" t="s">
        <v>1022</v>
      </c>
      <c r="T106" s="196">
        <f>SUM(T5:T105)</f>
        <v>1017818388</v>
      </c>
      <c r="U106" s="196">
        <f t="shared" ref="U106:AD106" si="70">SUM(U5:U105)</f>
        <v>17080146059.236979</v>
      </c>
      <c r="V106" s="196">
        <f t="shared" si="70"/>
        <v>1120775636.4680545</v>
      </c>
      <c r="W106" s="196">
        <f t="shared" si="70"/>
        <v>79578565.101272121</v>
      </c>
      <c r="X106" s="196">
        <f t="shared" si="70"/>
        <v>30889277.349238086</v>
      </c>
      <c r="Y106" s="196">
        <f t="shared" si="70"/>
        <v>20832432.618455406</v>
      </c>
      <c r="Z106" s="196">
        <f t="shared" si="70"/>
        <v>30403943.875178549</v>
      </c>
      <c r="AA106" s="196">
        <f t="shared" si="70"/>
        <v>3308104.6771154893</v>
      </c>
      <c r="AB106" s="196">
        <f t="shared" si="70"/>
        <v>2152712.7107988945</v>
      </c>
      <c r="AC106" s="196">
        <f t="shared" si="70"/>
        <v>571031.0821965083</v>
      </c>
      <c r="AD106" s="197">
        <f t="shared" si="70"/>
        <v>1288511703.8823092</v>
      </c>
      <c r="AS106" s="174"/>
    </row>
    <row r="107" spans="2:56" x14ac:dyDescent="0.4">
      <c r="B107" s="174">
        <v>22</v>
      </c>
      <c r="C107" s="174">
        <v>11</v>
      </c>
      <c r="D107" s="167" t="s">
        <v>541</v>
      </c>
      <c r="E107" s="164">
        <v>103</v>
      </c>
      <c r="F107" s="456" t="s">
        <v>144</v>
      </c>
      <c r="G107" s="181">
        <v>1238164</v>
      </c>
      <c r="H107" s="182">
        <v>51627988.42878136</v>
      </c>
      <c r="I107" s="182">
        <v>2968206.6803042688</v>
      </c>
      <c r="J107" s="182">
        <v>342291.94312629424</v>
      </c>
      <c r="K107" s="182">
        <v>1211.5934880052328</v>
      </c>
      <c r="L107" s="182">
        <v>23788.505340426615</v>
      </c>
      <c r="M107" s="182">
        <v>0</v>
      </c>
      <c r="N107" s="182">
        <v>0</v>
      </c>
      <c r="O107" s="182">
        <v>0</v>
      </c>
      <c r="P107" s="182">
        <v>0</v>
      </c>
      <c r="Q107" s="183">
        <v>3335498.7222589953</v>
      </c>
      <c r="R107" s="175"/>
      <c r="S107" s="174" t="s">
        <v>1037</v>
      </c>
      <c r="T107" s="175">
        <f>IF(T106=G395,1,0)</f>
        <v>1</v>
      </c>
      <c r="U107" s="175">
        <f t="shared" ref="U107:AD107" si="71">IF(U106=H395,1,0)</f>
        <v>1</v>
      </c>
      <c r="V107" s="175"/>
      <c r="W107" s="175">
        <f t="shared" si="71"/>
        <v>1</v>
      </c>
      <c r="X107" s="175">
        <f t="shared" si="71"/>
        <v>1</v>
      </c>
      <c r="Y107" s="175">
        <f t="shared" si="71"/>
        <v>1</v>
      </c>
      <c r="Z107" s="175">
        <f t="shared" si="71"/>
        <v>1</v>
      </c>
      <c r="AA107" s="175">
        <f t="shared" si="71"/>
        <v>1</v>
      </c>
      <c r="AB107" s="175">
        <f t="shared" si="71"/>
        <v>1</v>
      </c>
      <c r="AC107" s="175">
        <f t="shared" si="71"/>
        <v>1</v>
      </c>
      <c r="AD107" s="175">
        <f t="shared" si="71"/>
        <v>1</v>
      </c>
    </row>
    <row r="108" spans="2:56" x14ac:dyDescent="0.4">
      <c r="B108" s="174">
        <v>22</v>
      </c>
      <c r="C108" s="174">
        <v>11</v>
      </c>
      <c r="D108" s="167" t="s">
        <v>542</v>
      </c>
      <c r="E108" s="164">
        <v>104</v>
      </c>
      <c r="F108" s="456" t="s">
        <v>145</v>
      </c>
      <c r="G108" s="181">
        <v>2090333</v>
      </c>
      <c r="H108" s="182">
        <v>59372600.313225873</v>
      </c>
      <c r="I108" s="182">
        <v>4587365.1250627721</v>
      </c>
      <c r="J108" s="182">
        <v>807636.81679700082</v>
      </c>
      <c r="K108" s="182">
        <v>23490.096105176806</v>
      </c>
      <c r="L108" s="182">
        <v>189659.38430540121</v>
      </c>
      <c r="M108" s="182">
        <v>0</v>
      </c>
      <c r="N108" s="182">
        <v>0</v>
      </c>
      <c r="O108" s="182">
        <v>0</v>
      </c>
      <c r="P108" s="182">
        <v>0</v>
      </c>
      <c r="Q108" s="183">
        <v>5608151.4222703502</v>
      </c>
      <c r="R108" s="175"/>
      <c r="S108" s="175"/>
      <c r="T108" s="175"/>
      <c r="U108" s="175"/>
      <c r="V108" s="175"/>
      <c r="W108" s="175"/>
      <c r="X108" s="175"/>
      <c r="Y108" s="175"/>
      <c r="Z108" s="175"/>
      <c r="AA108" s="175"/>
      <c r="AB108" s="175"/>
      <c r="AC108" s="175"/>
      <c r="AD108" s="175"/>
    </row>
    <row r="109" spans="2:56" x14ac:dyDescent="0.4">
      <c r="B109" s="174">
        <v>22</v>
      </c>
      <c r="C109" s="174">
        <v>11</v>
      </c>
      <c r="D109" s="167" t="s">
        <v>543</v>
      </c>
      <c r="E109" s="164">
        <v>105</v>
      </c>
      <c r="F109" s="456" t="s">
        <v>146</v>
      </c>
      <c r="G109" s="181">
        <v>1420275</v>
      </c>
      <c r="H109" s="182">
        <v>55514995.172590792</v>
      </c>
      <c r="I109" s="182">
        <v>3959189.7768267011</v>
      </c>
      <c r="J109" s="182">
        <v>638829.49879890471</v>
      </c>
      <c r="K109" s="182">
        <v>4383.9439139249225</v>
      </c>
      <c r="L109" s="182">
        <v>355822.91261620674</v>
      </c>
      <c r="M109" s="182">
        <v>0</v>
      </c>
      <c r="N109" s="182">
        <v>0</v>
      </c>
      <c r="O109" s="182">
        <v>0</v>
      </c>
      <c r="P109" s="182">
        <v>0</v>
      </c>
      <c r="Q109" s="183">
        <v>4958226.1321557369</v>
      </c>
      <c r="R109" s="175"/>
      <c r="S109" s="175"/>
      <c r="T109" s="175"/>
      <c r="U109" s="175"/>
      <c r="V109" s="175"/>
      <c r="W109" s="175"/>
      <c r="X109" s="175"/>
      <c r="Y109" s="175"/>
      <c r="Z109" s="175"/>
      <c r="AA109" s="175"/>
      <c r="AB109" s="175"/>
      <c r="AC109" s="175"/>
      <c r="AD109" s="175"/>
    </row>
    <row r="110" spans="2:56" x14ac:dyDescent="0.4">
      <c r="B110" s="174">
        <v>22</v>
      </c>
      <c r="C110" s="174">
        <v>11</v>
      </c>
      <c r="D110" s="167" t="s">
        <v>544</v>
      </c>
      <c r="E110" s="164">
        <v>106</v>
      </c>
      <c r="F110" s="456" t="s">
        <v>147</v>
      </c>
      <c r="G110" s="181">
        <v>593928</v>
      </c>
      <c r="H110" s="182">
        <v>50188274.699538469</v>
      </c>
      <c r="I110" s="182">
        <v>3969724.1261082427</v>
      </c>
      <c r="J110" s="182">
        <v>24524.08757498251</v>
      </c>
      <c r="K110" s="182">
        <v>1311.8903224289354</v>
      </c>
      <c r="L110" s="182">
        <v>27054.392311025615</v>
      </c>
      <c r="M110" s="182">
        <v>0</v>
      </c>
      <c r="N110" s="182">
        <v>0</v>
      </c>
      <c r="O110" s="182">
        <v>0</v>
      </c>
      <c r="P110" s="182">
        <v>0</v>
      </c>
      <c r="Q110" s="183">
        <v>4022614.4963166798</v>
      </c>
      <c r="R110" s="175"/>
      <c r="S110" s="175"/>
      <c r="T110" s="175"/>
      <c r="U110" s="175"/>
      <c r="V110" s="175"/>
      <c r="W110" s="175"/>
      <c r="X110" s="175"/>
      <c r="Y110" s="175"/>
      <c r="Z110" s="175"/>
      <c r="AA110" s="175"/>
      <c r="AB110" s="175"/>
      <c r="AC110" s="175"/>
      <c r="AD110" s="175"/>
    </row>
    <row r="111" spans="2:56" x14ac:dyDescent="0.4">
      <c r="B111" s="174">
        <v>22</v>
      </c>
      <c r="C111" s="174">
        <v>11</v>
      </c>
      <c r="D111" s="167" t="s">
        <v>545</v>
      </c>
      <c r="E111" s="164">
        <v>107</v>
      </c>
      <c r="F111" s="456" t="s">
        <v>148</v>
      </c>
      <c r="G111" s="181">
        <v>140782</v>
      </c>
      <c r="H111" s="182">
        <v>1831019.4312087621</v>
      </c>
      <c r="I111" s="182">
        <v>120480.34566881781</v>
      </c>
      <c r="J111" s="182">
        <v>239.18737391385335</v>
      </c>
      <c r="K111" s="182">
        <v>103.81886524350867</v>
      </c>
      <c r="L111" s="182">
        <v>2626.8241347732487</v>
      </c>
      <c r="M111" s="182">
        <v>0</v>
      </c>
      <c r="N111" s="182">
        <v>0</v>
      </c>
      <c r="O111" s="182">
        <v>0</v>
      </c>
      <c r="P111" s="182">
        <v>0</v>
      </c>
      <c r="Q111" s="183">
        <v>123450.17604274843</v>
      </c>
      <c r="R111" s="175"/>
      <c r="S111" s="175"/>
      <c r="T111" s="175"/>
      <c r="U111" s="175"/>
      <c r="V111" s="175"/>
      <c r="W111" s="175"/>
      <c r="X111" s="175"/>
      <c r="Y111" s="175"/>
      <c r="Z111" s="175"/>
      <c r="AA111" s="175"/>
      <c r="AB111" s="175"/>
      <c r="AC111" s="175"/>
      <c r="AD111" s="175"/>
    </row>
    <row r="112" spans="2:56" x14ac:dyDescent="0.4">
      <c r="B112" s="174">
        <v>22</v>
      </c>
      <c r="C112" s="174">
        <v>11</v>
      </c>
      <c r="D112" s="167" t="s">
        <v>546</v>
      </c>
      <c r="E112" s="164">
        <v>108</v>
      </c>
      <c r="F112" s="456" t="s">
        <v>149</v>
      </c>
      <c r="G112" s="181">
        <v>81742</v>
      </c>
      <c r="H112" s="182">
        <v>1987541.6325395389</v>
      </c>
      <c r="I112" s="182">
        <v>128047.2521517102</v>
      </c>
      <c r="J112" s="182">
        <v>0</v>
      </c>
      <c r="K112" s="182">
        <v>69.728941726117853</v>
      </c>
      <c r="L112" s="182">
        <v>1592.3129456003846</v>
      </c>
      <c r="M112" s="182">
        <v>0</v>
      </c>
      <c r="N112" s="182">
        <v>0</v>
      </c>
      <c r="O112" s="182">
        <v>0</v>
      </c>
      <c r="P112" s="182">
        <v>0</v>
      </c>
      <c r="Q112" s="183">
        <v>129709.2940390367</v>
      </c>
      <c r="R112" s="175"/>
      <c r="S112" s="175"/>
      <c r="T112" s="175"/>
      <c r="U112" s="175"/>
      <c r="V112" s="175"/>
      <c r="W112" s="175"/>
      <c r="X112" s="175"/>
      <c r="Y112" s="175"/>
      <c r="Z112" s="175"/>
      <c r="AA112" s="175"/>
      <c r="AB112" s="175"/>
      <c r="AC112" s="175"/>
      <c r="AD112" s="175"/>
    </row>
    <row r="113" spans="2:30" x14ac:dyDescent="0.4">
      <c r="B113" s="174">
        <v>22</v>
      </c>
      <c r="C113" s="174">
        <v>11</v>
      </c>
      <c r="D113" s="167" t="s">
        <v>547</v>
      </c>
      <c r="E113" s="164">
        <v>109</v>
      </c>
      <c r="F113" s="456" t="s">
        <v>150</v>
      </c>
      <c r="G113" s="181">
        <v>1297175</v>
      </c>
      <c r="H113" s="182">
        <v>69341086.115021646</v>
      </c>
      <c r="I113" s="182">
        <v>4116594.0880048294</v>
      </c>
      <c r="J113" s="182">
        <v>175784.52892492723</v>
      </c>
      <c r="K113" s="182">
        <v>2161.7763800693501</v>
      </c>
      <c r="L113" s="182">
        <v>47613.286470562678</v>
      </c>
      <c r="M113" s="182">
        <v>0</v>
      </c>
      <c r="N113" s="182">
        <v>0</v>
      </c>
      <c r="O113" s="182">
        <v>0</v>
      </c>
      <c r="P113" s="182">
        <v>0</v>
      </c>
      <c r="Q113" s="183">
        <v>4342153.6797803883</v>
      </c>
      <c r="R113" s="175"/>
      <c r="S113" s="175"/>
      <c r="T113" s="175"/>
      <c r="U113" s="175"/>
      <c r="V113" s="175"/>
      <c r="W113" s="175"/>
      <c r="X113" s="175"/>
      <c r="Y113" s="175"/>
      <c r="Z113" s="175"/>
      <c r="AA113" s="175"/>
      <c r="AB113" s="175"/>
      <c r="AC113" s="175"/>
      <c r="AD113" s="175"/>
    </row>
    <row r="114" spans="2:30" x14ac:dyDescent="0.4">
      <c r="B114" s="174">
        <v>22</v>
      </c>
      <c r="C114" s="174">
        <v>11</v>
      </c>
      <c r="D114" s="167" t="s">
        <v>548</v>
      </c>
      <c r="E114" s="164">
        <v>110</v>
      </c>
      <c r="F114" s="456" t="s">
        <v>151</v>
      </c>
      <c r="G114" s="181">
        <v>342212</v>
      </c>
      <c r="H114" s="182">
        <v>668007.76903157204</v>
      </c>
      <c r="I114" s="182">
        <v>46865.634567932611</v>
      </c>
      <c r="J114" s="182">
        <v>728.07545522700707</v>
      </c>
      <c r="K114" s="182">
        <v>150.06429463177352</v>
      </c>
      <c r="L114" s="182">
        <v>4245.9638399568148</v>
      </c>
      <c r="M114" s="182">
        <v>0</v>
      </c>
      <c r="N114" s="182">
        <v>0</v>
      </c>
      <c r="O114" s="182">
        <v>0</v>
      </c>
      <c r="P114" s="182">
        <v>0</v>
      </c>
      <c r="Q114" s="183">
        <v>51989.738157748208</v>
      </c>
      <c r="R114" s="175"/>
      <c r="S114" s="175"/>
      <c r="T114" s="175"/>
      <c r="U114" s="175"/>
      <c r="V114" s="175"/>
      <c r="W114" s="175"/>
      <c r="X114" s="175"/>
      <c r="Y114" s="175"/>
      <c r="Z114" s="175"/>
      <c r="AA114" s="175"/>
      <c r="AB114" s="175"/>
      <c r="AC114" s="175"/>
      <c r="AD114" s="175"/>
    </row>
    <row r="115" spans="2:30" x14ac:dyDescent="0.4">
      <c r="B115" s="174">
        <v>22</v>
      </c>
      <c r="C115" s="174">
        <v>11</v>
      </c>
      <c r="D115" s="167" t="s">
        <v>549</v>
      </c>
      <c r="E115" s="164">
        <v>111</v>
      </c>
      <c r="F115" s="456" t="s">
        <v>152</v>
      </c>
      <c r="G115" s="181">
        <v>1380325</v>
      </c>
      <c r="H115" s="182">
        <v>1768413.214758904</v>
      </c>
      <c r="I115" s="182">
        <v>101487.99531466857</v>
      </c>
      <c r="J115" s="182">
        <v>404.27908440068046</v>
      </c>
      <c r="K115" s="182">
        <v>695.51990601373996</v>
      </c>
      <c r="L115" s="182">
        <v>19980.556254306201</v>
      </c>
      <c r="M115" s="182">
        <v>0</v>
      </c>
      <c r="N115" s="182">
        <v>0</v>
      </c>
      <c r="O115" s="182">
        <v>0</v>
      </c>
      <c r="P115" s="182">
        <v>0</v>
      </c>
      <c r="Q115" s="183">
        <v>122568.35055938919</v>
      </c>
    </row>
    <row r="116" spans="2:30" x14ac:dyDescent="0.4">
      <c r="B116" s="174">
        <v>22</v>
      </c>
      <c r="C116" s="174">
        <v>11</v>
      </c>
      <c r="D116" s="167" t="s">
        <v>550</v>
      </c>
      <c r="E116" s="164">
        <v>112</v>
      </c>
      <c r="F116" s="456" t="s">
        <v>153</v>
      </c>
      <c r="G116" s="181">
        <v>446836</v>
      </c>
      <c r="H116" s="182">
        <v>609259.07785091631</v>
      </c>
      <c r="I116" s="182">
        <v>41891.594432425205</v>
      </c>
      <c r="J116" s="182">
        <v>21125.678662361603</v>
      </c>
      <c r="K116" s="182">
        <v>242.53985342738659</v>
      </c>
      <c r="L116" s="182">
        <v>6969.2497922651946</v>
      </c>
      <c r="M116" s="182">
        <v>0</v>
      </c>
      <c r="N116" s="182">
        <v>0</v>
      </c>
      <c r="O116" s="182">
        <v>0</v>
      </c>
      <c r="P116" s="182">
        <v>0</v>
      </c>
      <c r="Q116" s="183">
        <v>70229.062740479392</v>
      </c>
    </row>
    <row r="117" spans="2:30" x14ac:dyDescent="0.4">
      <c r="B117" s="174">
        <v>22</v>
      </c>
      <c r="C117" s="174">
        <v>11</v>
      </c>
      <c r="D117" s="167" t="s">
        <v>551</v>
      </c>
      <c r="E117" s="164">
        <v>113</v>
      </c>
      <c r="F117" s="456" t="s">
        <v>154</v>
      </c>
      <c r="G117" s="181">
        <v>342303</v>
      </c>
      <c r="H117" s="182">
        <v>1420323.3767688121</v>
      </c>
      <c r="I117" s="182">
        <v>85569.094536593591</v>
      </c>
      <c r="J117" s="182">
        <v>193.41550157508848</v>
      </c>
      <c r="K117" s="182">
        <v>366.1677264943682</v>
      </c>
      <c r="L117" s="182">
        <v>10408.040718290309</v>
      </c>
      <c r="M117" s="182">
        <v>29214.465005070382</v>
      </c>
      <c r="N117" s="182">
        <v>0</v>
      </c>
      <c r="O117" s="182">
        <v>0</v>
      </c>
      <c r="P117" s="182">
        <v>0</v>
      </c>
      <c r="Q117" s="183">
        <v>125751.18348802374</v>
      </c>
    </row>
    <row r="118" spans="2:30" x14ac:dyDescent="0.4">
      <c r="B118" s="174">
        <v>22</v>
      </c>
      <c r="C118" s="174">
        <v>11</v>
      </c>
      <c r="D118" s="167" t="s">
        <v>552</v>
      </c>
      <c r="E118" s="164">
        <v>114</v>
      </c>
      <c r="F118" s="456" t="s">
        <v>155</v>
      </c>
      <c r="G118" s="181">
        <v>493718</v>
      </c>
      <c r="H118" s="182">
        <v>44692093.555652946</v>
      </c>
      <c r="I118" s="182">
        <v>3597443.528577805</v>
      </c>
      <c r="J118" s="182">
        <v>597.92114391813413</v>
      </c>
      <c r="K118" s="182">
        <v>1118.1043469014862</v>
      </c>
      <c r="L118" s="182">
        <v>22622.911455001551</v>
      </c>
      <c r="M118" s="182">
        <v>0</v>
      </c>
      <c r="N118" s="182">
        <v>0</v>
      </c>
      <c r="O118" s="182">
        <v>0</v>
      </c>
      <c r="P118" s="182">
        <v>0</v>
      </c>
      <c r="Q118" s="183">
        <v>3621782.4655236267</v>
      </c>
    </row>
    <row r="119" spans="2:30" x14ac:dyDescent="0.4">
      <c r="B119" s="174">
        <v>22</v>
      </c>
      <c r="C119" s="174">
        <v>11</v>
      </c>
      <c r="D119" s="167" t="s">
        <v>553</v>
      </c>
      <c r="E119" s="164">
        <v>115</v>
      </c>
      <c r="F119" s="456" t="s">
        <v>156</v>
      </c>
      <c r="G119" s="181">
        <v>7055434</v>
      </c>
      <c r="H119" s="182">
        <v>22592384.83282828</v>
      </c>
      <c r="I119" s="182">
        <v>1220859.8916566004</v>
      </c>
      <c r="J119" s="182">
        <v>19316.41052508897</v>
      </c>
      <c r="K119" s="182">
        <v>1915.2808254962526</v>
      </c>
      <c r="L119" s="182">
        <v>50999.201017735861</v>
      </c>
      <c r="M119" s="182">
        <v>81944.544327738811</v>
      </c>
      <c r="N119" s="182">
        <v>0</v>
      </c>
      <c r="O119" s="182">
        <v>0</v>
      </c>
      <c r="P119" s="182">
        <v>0</v>
      </c>
      <c r="Q119" s="183">
        <v>1375035.3283526599</v>
      </c>
    </row>
    <row r="120" spans="2:30" x14ac:dyDescent="0.4">
      <c r="B120" s="174">
        <v>22</v>
      </c>
      <c r="C120" s="174">
        <v>11</v>
      </c>
      <c r="D120" s="167" t="s">
        <v>554</v>
      </c>
      <c r="E120" s="164">
        <v>116</v>
      </c>
      <c r="F120" s="456" t="s">
        <v>157</v>
      </c>
      <c r="G120" s="181">
        <v>1028320</v>
      </c>
      <c r="H120" s="182">
        <v>10730476.125233196</v>
      </c>
      <c r="I120" s="182">
        <v>582962.41060037422</v>
      </c>
      <c r="J120" s="182">
        <v>2839.0889020687209</v>
      </c>
      <c r="K120" s="182">
        <v>371.70901162197276</v>
      </c>
      <c r="L120" s="182">
        <v>8457.5392215987849</v>
      </c>
      <c r="M120" s="182">
        <v>0</v>
      </c>
      <c r="N120" s="182">
        <v>0</v>
      </c>
      <c r="O120" s="182">
        <v>0</v>
      </c>
      <c r="P120" s="182">
        <v>0</v>
      </c>
      <c r="Q120" s="183">
        <v>594630.74773566367</v>
      </c>
    </row>
    <row r="121" spans="2:30" x14ac:dyDescent="0.4">
      <c r="B121" s="174">
        <v>22</v>
      </c>
      <c r="C121" s="174">
        <v>11</v>
      </c>
      <c r="D121" s="167" t="s">
        <v>555</v>
      </c>
      <c r="E121" s="164">
        <v>117</v>
      </c>
      <c r="F121" s="456" t="s">
        <v>158</v>
      </c>
      <c r="G121" s="181">
        <v>1535666</v>
      </c>
      <c r="H121" s="182">
        <v>1337343.8603598112</v>
      </c>
      <c r="I121" s="182">
        <v>75710.550509417983</v>
      </c>
      <c r="J121" s="182">
        <v>2918.2111497759201</v>
      </c>
      <c r="K121" s="182">
        <v>194.06421778581094</v>
      </c>
      <c r="L121" s="182">
        <v>5383.4591141947576</v>
      </c>
      <c r="M121" s="182">
        <v>260470.73488670622</v>
      </c>
      <c r="N121" s="182">
        <v>0</v>
      </c>
      <c r="O121" s="182">
        <v>0</v>
      </c>
      <c r="P121" s="182">
        <v>0</v>
      </c>
      <c r="Q121" s="183">
        <v>344677.0198778807</v>
      </c>
    </row>
    <row r="122" spans="2:30" x14ac:dyDescent="0.4">
      <c r="B122" s="174">
        <v>22</v>
      </c>
      <c r="C122" s="174">
        <v>11</v>
      </c>
      <c r="D122" s="167" t="s">
        <v>556</v>
      </c>
      <c r="E122" s="164">
        <v>118</v>
      </c>
      <c r="F122" s="456" t="s">
        <v>159</v>
      </c>
      <c r="G122" s="181">
        <v>972766</v>
      </c>
      <c r="H122" s="182">
        <v>741399.61082577391</v>
      </c>
      <c r="I122" s="182">
        <v>42069.013243981361</v>
      </c>
      <c r="J122" s="182">
        <v>864388.16588728898</v>
      </c>
      <c r="K122" s="182">
        <v>61.931673078497631</v>
      </c>
      <c r="L122" s="182">
        <v>1646.6224652097112</v>
      </c>
      <c r="M122" s="182">
        <v>42538.761118656963</v>
      </c>
      <c r="N122" s="182">
        <v>0</v>
      </c>
      <c r="O122" s="182">
        <v>0</v>
      </c>
      <c r="P122" s="182">
        <v>0</v>
      </c>
      <c r="Q122" s="183">
        <v>950704.49438821548</v>
      </c>
    </row>
    <row r="123" spans="2:30" x14ac:dyDescent="0.4">
      <c r="B123" s="174">
        <v>22</v>
      </c>
      <c r="C123" s="174">
        <v>11</v>
      </c>
      <c r="D123" s="167" t="s">
        <v>557</v>
      </c>
      <c r="E123" s="164">
        <v>119</v>
      </c>
      <c r="F123" s="456" t="s">
        <v>160</v>
      </c>
      <c r="G123" s="181">
        <v>301527</v>
      </c>
      <c r="H123" s="182">
        <v>318404.29022177943</v>
      </c>
      <c r="I123" s="182">
        <v>17172.426828348194</v>
      </c>
      <c r="J123" s="182">
        <v>25075.957045700521</v>
      </c>
      <c r="K123" s="182">
        <v>9.5888731316137381</v>
      </c>
      <c r="L123" s="182">
        <v>208.73742545429633</v>
      </c>
      <c r="M123" s="182">
        <v>0</v>
      </c>
      <c r="N123" s="182">
        <v>0</v>
      </c>
      <c r="O123" s="182">
        <v>0</v>
      </c>
      <c r="P123" s="182">
        <v>0</v>
      </c>
      <c r="Q123" s="183">
        <v>42466.710172634623</v>
      </c>
    </row>
    <row r="124" spans="2:30" x14ac:dyDescent="0.4">
      <c r="B124" s="174">
        <v>22</v>
      </c>
      <c r="C124" s="174">
        <v>11</v>
      </c>
      <c r="D124" s="167" t="s">
        <v>558</v>
      </c>
      <c r="E124" s="164">
        <v>120</v>
      </c>
      <c r="F124" s="456" t="s">
        <v>161</v>
      </c>
      <c r="G124" s="181">
        <v>387196</v>
      </c>
      <c r="H124" s="182">
        <v>958049.16328982194</v>
      </c>
      <c r="I124" s="182">
        <v>54976.486400197973</v>
      </c>
      <c r="J124" s="182">
        <v>9696.4299582524291</v>
      </c>
      <c r="K124" s="182">
        <v>210.86935379659377</v>
      </c>
      <c r="L124" s="182">
        <v>5962.0045914495549</v>
      </c>
      <c r="M124" s="182">
        <v>0</v>
      </c>
      <c r="N124" s="182">
        <v>0</v>
      </c>
      <c r="O124" s="182">
        <v>0</v>
      </c>
      <c r="P124" s="182">
        <v>0</v>
      </c>
      <c r="Q124" s="183">
        <v>70845.790303696544</v>
      </c>
    </row>
    <row r="125" spans="2:30" x14ac:dyDescent="0.4">
      <c r="B125" s="174">
        <v>22</v>
      </c>
      <c r="C125" s="174">
        <v>11</v>
      </c>
      <c r="D125" s="167" t="s">
        <v>559</v>
      </c>
      <c r="E125" s="164">
        <v>121</v>
      </c>
      <c r="F125" s="456" t="s">
        <v>162</v>
      </c>
      <c r="G125" s="181">
        <v>294358</v>
      </c>
      <c r="H125" s="182">
        <v>400363.9049338476</v>
      </c>
      <c r="I125" s="182">
        <v>29331.222295806678</v>
      </c>
      <c r="J125" s="182">
        <v>4545.66673060221</v>
      </c>
      <c r="K125" s="182">
        <v>40.000022262118073</v>
      </c>
      <c r="L125" s="182">
        <v>1081.3217475009799</v>
      </c>
      <c r="M125" s="182">
        <v>0</v>
      </c>
      <c r="N125" s="182">
        <v>0</v>
      </c>
      <c r="O125" s="182">
        <v>0</v>
      </c>
      <c r="P125" s="182">
        <v>0</v>
      </c>
      <c r="Q125" s="183">
        <v>34998.210796171981</v>
      </c>
    </row>
    <row r="126" spans="2:30" x14ac:dyDescent="0.4">
      <c r="B126" s="174">
        <v>22</v>
      </c>
      <c r="C126" s="174">
        <v>11</v>
      </c>
      <c r="D126" s="167" t="s">
        <v>560</v>
      </c>
      <c r="E126" s="164">
        <v>122</v>
      </c>
      <c r="F126" s="456" t="s">
        <v>163</v>
      </c>
      <c r="G126" s="181">
        <v>366583</v>
      </c>
      <c r="H126" s="182">
        <v>2177867.7549232924</v>
      </c>
      <c r="I126" s="182">
        <v>137321.07007973056</v>
      </c>
      <c r="J126" s="182">
        <v>2204.7084965322056</v>
      </c>
      <c r="K126" s="182">
        <v>108.39152356854852</v>
      </c>
      <c r="L126" s="182">
        <v>2682.1085048807818</v>
      </c>
      <c r="M126" s="182">
        <v>0</v>
      </c>
      <c r="N126" s="182">
        <v>0</v>
      </c>
      <c r="O126" s="182">
        <v>0</v>
      </c>
      <c r="P126" s="182">
        <v>0</v>
      </c>
      <c r="Q126" s="183">
        <v>142316.27860471208</v>
      </c>
    </row>
    <row r="127" spans="2:30" x14ac:dyDescent="0.4">
      <c r="B127" s="174">
        <v>22</v>
      </c>
      <c r="C127" s="174">
        <v>11</v>
      </c>
      <c r="D127" s="167" t="s">
        <v>561</v>
      </c>
      <c r="E127" s="164">
        <v>123</v>
      </c>
      <c r="F127" s="456" t="s">
        <v>164</v>
      </c>
      <c r="G127" s="181">
        <v>2002522</v>
      </c>
      <c r="H127" s="182">
        <v>8767987.2157121561</v>
      </c>
      <c r="I127" s="182">
        <v>518275.95638051839</v>
      </c>
      <c r="J127" s="182">
        <v>143682.81049865051</v>
      </c>
      <c r="K127" s="182">
        <v>742.12731888710812</v>
      </c>
      <c r="L127" s="182">
        <v>19757.851266860125</v>
      </c>
      <c r="M127" s="182">
        <v>0</v>
      </c>
      <c r="N127" s="182">
        <v>0</v>
      </c>
      <c r="O127" s="182">
        <v>0</v>
      </c>
      <c r="P127" s="182">
        <v>0</v>
      </c>
      <c r="Q127" s="183">
        <v>682458.74546491622</v>
      </c>
    </row>
    <row r="128" spans="2:30" x14ac:dyDescent="0.4">
      <c r="B128" s="174">
        <v>23</v>
      </c>
      <c r="C128" s="174">
        <v>12</v>
      </c>
      <c r="D128" s="167" t="s">
        <v>562</v>
      </c>
      <c r="E128" s="164">
        <v>124</v>
      </c>
      <c r="F128" s="456" t="s">
        <v>165</v>
      </c>
      <c r="G128" s="181">
        <v>15382612</v>
      </c>
      <c r="H128" s="182">
        <v>474528907.40607572</v>
      </c>
      <c r="I128" s="182">
        <v>32642185.873821933</v>
      </c>
      <c r="J128" s="182">
        <v>492344.20264539355</v>
      </c>
      <c r="K128" s="182">
        <v>15209.051077739505</v>
      </c>
      <c r="L128" s="182">
        <v>356868.15776332922</v>
      </c>
      <c r="M128" s="182">
        <v>0</v>
      </c>
      <c r="N128" s="182">
        <v>0</v>
      </c>
      <c r="O128" s="182">
        <v>0</v>
      </c>
      <c r="P128" s="182">
        <v>0</v>
      </c>
      <c r="Q128" s="183">
        <v>33506607.285308395</v>
      </c>
    </row>
    <row r="129" spans="2:17" x14ac:dyDescent="0.4">
      <c r="B129" s="174">
        <v>23</v>
      </c>
      <c r="C129" s="174">
        <v>12</v>
      </c>
      <c r="D129" s="167" t="s">
        <v>563</v>
      </c>
      <c r="E129" s="164">
        <v>125</v>
      </c>
      <c r="F129" s="456" t="s">
        <v>166</v>
      </c>
      <c r="G129" s="181">
        <v>991470</v>
      </c>
      <c r="H129" s="182">
        <v>141361056.92056647</v>
      </c>
      <c r="I129" s="182">
        <v>18604479.33702914</v>
      </c>
      <c r="J129" s="182">
        <v>1799.5408720168959</v>
      </c>
      <c r="K129" s="182">
        <v>96834.816417311391</v>
      </c>
      <c r="L129" s="182">
        <v>13343.072869706843</v>
      </c>
      <c r="M129" s="182">
        <v>0</v>
      </c>
      <c r="N129" s="182">
        <v>0</v>
      </c>
      <c r="O129" s="182">
        <v>0</v>
      </c>
      <c r="P129" s="182">
        <v>0</v>
      </c>
      <c r="Q129" s="183">
        <v>18716456.767188173</v>
      </c>
    </row>
    <row r="130" spans="2:17" x14ac:dyDescent="0.4">
      <c r="B130" s="174">
        <v>23</v>
      </c>
      <c r="C130" s="174">
        <v>12</v>
      </c>
      <c r="D130" s="167" t="s">
        <v>564</v>
      </c>
      <c r="E130" s="164">
        <v>126</v>
      </c>
      <c r="F130" s="456" t="s">
        <v>167</v>
      </c>
      <c r="G130" s="181">
        <v>460530</v>
      </c>
      <c r="H130" s="182">
        <v>18453237.301747933</v>
      </c>
      <c r="I130" s="182">
        <v>1153130.0382210875</v>
      </c>
      <c r="J130" s="182">
        <v>28977.033139976986</v>
      </c>
      <c r="K130" s="182">
        <v>5.080592038910945E-2</v>
      </c>
      <c r="L130" s="182">
        <v>4.844626855309387E-2</v>
      </c>
      <c r="M130" s="182">
        <v>0</v>
      </c>
      <c r="N130" s="182">
        <v>0</v>
      </c>
      <c r="O130" s="182">
        <v>0</v>
      </c>
      <c r="P130" s="182">
        <v>0</v>
      </c>
      <c r="Q130" s="183">
        <v>1182107.1706132535</v>
      </c>
    </row>
    <row r="131" spans="2:17" x14ac:dyDescent="0.4">
      <c r="B131" s="174">
        <v>24</v>
      </c>
      <c r="C131" s="174">
        <v>13</v>
      </c>
      <c r="D131" s="167" t="s">
        <v>565</v>
      </c>
      <c r="E131" s="164">
        <v>127</v>
      </c>
      <c r="F131" s="456" t="s">
        <v>168</v>
      </c>
      <c r="G131" s="181">
        <v>10826766</v>
      </c>
      <c r="H131" s="182">
        <v>23361455.233319018</v>
      </c>
      <c r="I131" s="182">
        <v>1399707.7794383373</v>
      </c>
      <c r="J131" s="182">
        <v>80242.38302852081</v>
      </c>
      <c r="K131" s="182">
        <v>3792.7013192176237</v>
      </c>
      <c r="L131" s="182">
        <v>6350.7212176291241</v>
      </c>
      <c r="M131" s="182">
        <v>2483801.2099027648</v>
      </c>
      <c r="N131" s="182">
        <v>0</v>
      </c>
      <c r="O131" s="182">
        <v>0</v>
      </c>
      <c r="P131" s="182">
        <v>0</v>
      </c>
      <c r="Q131" s="183">
        <v>3973894.7949064695</v>
      </c>
    </row>
    <row r="132" spans="2:17" x14ac:dyDescent="0.4">
      <c r="B132" s="174">
        <v>25</v>
      </c>
      <c r="C132" s="174">
        <v>13</v>
      </c>
      <c r="D132" s="167" t="s">
        <v>566</v>
      </c>
      <c r="E132" s="164">
        <v>128</v>
      </c>
      <c r="F132" s="456" t="s">
        <v>169</v>
      </c>
      <c r="G132" s="181">
        <v>1304128</v>
      </c>
      <c r="H132" s="182">
        <v>8295212.4594263155</v>
      </c>
      <c r="I132" s="182">
        <v>482162.73305908527</v>
      </c>
      <c r="J132" s="182">
        <v>9883.4585887887351</v>
      </c>
      <c r="K132" s="182">
        <v>732.78756287943759</v>
      </c>
      <c r="L132" s="182">
        <v>1957.1313956591353</v>
      </c>
      <c r="M132" s="182">
        <v>0</v>
      </c>
      <c r="N132" s="182">
        <v>0</v>
      </c>
      <c r="O132" s="182">
        <v>0</v>
      </c>
      <c r="P132" s="182">
        <v>0</v>
      </c>
      <c r="Q132" s="183">
        <v>494736.11060641258</v>
      </c>
    </row>
    <row r="133" spans="2:17" x14ac:dyDescent="0.4">
      <c r="B133" s="174">
        <v>25</v>
      </c>
      <c r="C133" s="174">
        <v>13</v>
      </c>
      <c r="D133" s="167" t="s">
        <v>567</v>
      </c>
      <c r="E133" s="164">
        <v>129</v>
      </c>
      <c r="F133" s="456" t="s">
        <v>170</v>
      </c>
      <c r="G133" s="181">
        <v>1867093</v>
      </c>
      <c r="H133" s="182">
        <v>5262393.4352389202</v>
      </c>
      <c r="I133" s="182">
        <v>316889.59722307231</v>
      </c>
      <c r="J133" s="182">
        <v>22470.356394501101</v>
      </c>
      <c r="K133" s="182">
        <v>470.68960510028813</v>
      </c>
      <c r="L133" s="182">
        <v>1253.8168183820426</v>
      </c>
      <c r="M133" s="182">
        <v>0</v>
      </c>
      <c r="N133" s="182">
        <v>0</v>
      </c>
      <c r="O133" s="182">
        <v>0</v>
      </c>
      <c r="P133" s="182">
        <v>0</v>
      </c>
      <c r="Q133" s="183">
        <v>341084.46004105581</v>
      </c>
    </row>
    <row r="134" spans="2:17" x14ac:dyDescent="0.4">
      <c r="B134" s="174">
        <v>26</v>
      </c>
      <c r="C134" s="174">
        <v>14</v>
      </c>
      <c r="D134" s="167" t="s">
        <v>568</v>
      </c>
      <c r="E134" s="164">
        <v>130</v>
      </c>
      <c r="F134" s="456" t="s">
        <v>171</v>
      </c>
      <c r="G134" s="181">
        <v>117914</v>
      </c>
      <c r="H134" s="182">
        <v>181501.0305023696</v>
      </c>
      <c r="I134" s="182">
        <v>11764.860080012411</v>
      </c>
      <c r="J134" s="182">
        <v>732.51452295834599</v>
      </c>
      <c r="K134" s="182">
        <v>22.323960133931909</v>
      </c>
      <c r="L134" s="182">
        <v>45.271262872380397</v>
      </c>
      <c r="M134" s="182">
        <v>0</v>
      </c>
      <c r="N134" s="182">
        <v>0</v>
      </c>
      <c r="O134" s="182">
        <v>0</v>
      </c>
      <c r="P134" s="182">
        <v>0</v>
      </c>
      <c r="Q134" s="183">
        <v>12564.96982597707</v>
      </c>
    </row>
    <row r="135" spans="2:17" x14ac:dyDescent="0.4">
      <c r="B135" s="174">
        <v>26</v>
      </c>
      <c r="C135" s="174">
        <v>14</v>
      </c>
      <c r="D135" s="167" t="s">
        <v>569</v>
      </c>
      <c r="E135" s="164">
        <v>131</v>
      </c>
      <c r="F135" s="456" t="s">
        <v>172</v>
      </c>
      <c r="G135" s="181">
        <v>225418</v>
      </c>
      <c r="H135" s="182">
        <v>275010.3125917234</v>
      </c>
      <c r="I135" s="182">
        <v>18371.372169191611</v>
      </c>
      <c r="J135" s="182">
        <v>2111.3653897034678</v>
      </c>
      <c r="K135" s="182">
        <v>66.552645112975895</v>
      </c>
      <c r="L135" s="182">
        <v>83.685024527523694</v>
      </c>
      <c r="M135" s="182">
        <v>0</v>
      </c>
      <c r="N135" s="182">
        <v>0</v>
      </c>
      <c r="O135" s="182">
        <v>0</v>
      </c>
      <c r="P135" s="182">
        <v>0</v>
      </c>
      <c r="Q135" s="183">
        <v>20632.975228535579</v>
      </c>
    </row>
    <row r="136" spans="2:17" x14ac:dyDescent="0.4">
      <c r="B136" s="174">
        <v>27</v>
      </c>
      <c r="C136" s="174">
        <v>15</v>
      </c>
      <c r="D136" s="167" t="s">
        <v>570</v>
      </c>
      <c r="E136" s="164">
        <v>132</v>
      </c>
      <c r="F136" s="456" t="s">
        <v>173</v>
      </c>
      <c r="G136" s="181">
        <v>501284</v>
      </c>
      <c r="H136" s="182">
        <v>12901532.805604283</v>
      </c>
      <c r="I136" s="182">
        <v>895362.00119831366</v>
      </c>
      <c r="J136" s="182">
        <v>193227.28878052623</v>
      </c>
      <c r="K136" s="182">
        <v>1120.1540652119741</v>
      </c>
      <c r="L136" s="182">
        <v>3002.8098413920761</v>
      </c>
      <c r="M136" s="182">
        <v>0</v>
      </c>
      <c r="N136" s="182">
        <v>0</v>
      </c>
      <c r="O136" s="182">
        <v>0</v>
      </c>
      <c r="P136" s="182">
        <v>0</v>
      </c>
      <c r="Q136" s="183">
        <v>1092712.253885444</v>
      </c>
    </row>
    <row r="137" spans="2:17" x14ac:dyDescent="0.4">
      <c r="B137" s="174">
        <v>27</v>
      </c>
      <c r="C137" s="174">
        <v>15</v>
      </c>
      <c r="D137" s="167" t="s">
        <v>571</v>
      </c>
      <c r="E137" s="164">
        <v>133</v>
      </c>
      <c r="F137" s="456" t="s">
        <v>174</v>
      </c>
      <c r="G137" s="181">
        <v>194436</v>
      </c>
      <c r="H137" s="182">
        <v>5584152.1862841221</v>
      </c>
      <c r="I137" s="182">
        <v>313033.19686001132</v>
      </c>
      <c r="J137" s="182">
        <v>45.618673726662152</v>
      </c>
      <c r="K137" s="182">
        <v>484.8346988282928</v>
      </c>
      <c r="L137" s="182">
        <v>1299.7019341392634</v>
      </c>
      <c r="M137" s="182">
        <v>0</v>
      </c>
      <c r="N137" s="182">
        <v>0</v>
      </c>
      <c r="O137" s="182">
        <v>0</v>
      </c>
      <c r="P137" s="182">
        <v>0</v>
      </c>
      <c r="Q137" s="183">
        <v>314863.35216670553</v>
      </c>
    </row>
    <row r="138" spans="2:17" x14ac:dyDescent="0.4">
      <c r="B138" s="174">
        <v>27</v>
      </c>
      <c r="C138" s="174">
        <v>15</v>
      </c>
      <c r="D138" s="167" t="s">
        <v>572</v>
      </c>
      <c r="E138" s="164">
        <v>134</v>
      </c>
      <c r="F138" s="456" t="s">
        <v>175</v>
      </c>
      <c r="G138" s="181">
        <v>542317</v>
      </c>
      <c r="H138" s="182">
        <v>12040135.790177561</v>
      </c>
      <c r="I138" s="182">
        <v>690917.61034054926</v>
      </c>
      <c r="J138" s="182">
        <v>401.29597538413373</v>
      </c>
      <c r="K138" s="182">
        <v>1045.3647062163852</v>
      </c>
      <c r="L138" s="182">
        <v>2802.3211495255155</v>
      </c>
      <c r="M138" s="182">
        <v>0</v>
      </c>
      <c r="N138" s="182">
        <v>0</v>
      </c>
      <c r="O138" s="182">
        <v>0</v>
      </c>
      <c r="P138" s="182">
        <v>0</v>
      </c>
      <c r="Q138" s="183">
        <v>695166.59217167529</v>
      </c>
    </row>
    <row r="139" spans="2:17" x14ac:dyDescent="0.4">
      <c r="B139" s="174">
        <v>28</v>
      </c>
      <c r="C139" s="174">
        <v>15</v>
      </c>
      <c r="D139" s="167" t="s">
        <v>573</v>
      </c>
      <c r="E139" s="164">
        <v>135</v>
      </c>
      <c r="F139" s="456" t="s">
        <v>176</v>
      </c>
      <c r="G139" s="181">
        <v>403920</v>
      </c>
      <c r="H139" s="182">
        <v>173539554.43988687</v>
      </c>
      <c r="I139" s="182">
        <v>15363188.7853627</v>
      </c>
      <c r="J139" s="182">
        <v>26091448.650875572</v>
      </c>
      <c r="K139" s="182">
        <v>15067.282338457693</v>
      </c>
      <c r="L139" s="182">
        <v>40391.036460142583</v>
      </c>
      <c r="M139" s="182">
        <v>0</v>
      </c>
      <c r="N139" s="182">
        <v>0</v>
      </c>
      <c r="O139" s="182">
        <v>0</v>
      </c>
      <c r="P139" s="182">
        <v>0</v>
      </c>
      <c r="Q139" s="183">
        <v>41510095.755036876</v>
      </c>
    </row>
    <row r="140" spans="2:17" x14ac:dyDescent="0.4">
      <c r="B140" s="174">
        <v>28</v>
      </c>
      <c r="C140" s="174">
        <v>15</v>
      </c>
      <c r="D140" s="167" t="s">
        <v>574</v>
      </c>
      <c r="E140" s="164">
        <v>136</v>
      </c>
      <c r="F140" s="456" t="s">
        <v>177</v>
      </c>
      <c r="G140" s="181">
        <v>1222730</v>
      </c>
      <c r="H140" s="182">
        <v>7939168.3532367097</v>
      </c>
      <c r="I140" s="182">
        <v>645767.52901091473</v>
      </c>
      <c r="J140" s="182">
        <v>124.98774834052962</v>
      </c>
      <c r="K140" s="182">
        <v>689.30504919673524</v>
      </c>
      <c r="L140" s="182">
        <v>1847.8279459330574</v>
      </c>
      <c r="M140" s="182">
        <v>0</v>
      </c>
      <c r="N140" s="182">
        <v>0</v>
      </c>
      <c r="O140" s="182">
        <v>0</v>
      </c>
      <c r="P140" s="182">
        <v>0</v>
      </c>
      <c r="Q140" s="183">
        <v>648429.64975438511</v>
      </c>
    </row>
    <row r="141" spans="2:17" x14ac:dyDescent="0.4">
      <c r="B141" s="174">
        <v>28</v>
      </c>
      <c r="C141" s="174">
        <v>15</v>
      </c>
      <c r="D141" s="167" t="s">
        <v>575</v>
      </c>
      <c r="E141" s="164">
        <v>137</v>
      </c>
      <c r="F141" s="456" t="s">
        <v>178</v>
      </c>
      <c r="G141" s="181">
        <v>1040111</v>
      </c>
      <c r="H141" s="182">
        <v>11874411.851490779</v>
      </c>
      <c r="I141" s="182">
        <v>979407.99375255767</v>
      </c>
      <c r="J141" s="182">
        <v>1689.7453455176644</v>
      </c>
      <c r="K141" s="182">
        <v>1030.9760016787125</v>
      </c>
      <c r="L141" s="182">
        <v>2763.7491843535363</v>
      </c>
      <c r="M141" s="182">
        <v>0</v>
      </c>
      <c r="N141" s="182">
        <v>0</v>
      </c>
      <c r="O141" s="182">
        <v>0</v>
      </c>
      <c r="P141" s="182">
        <v>0</v>
      </c>
      <c r="Q141" s="183">
        <v>984892.46428410755</v>
      </c>
    </row>
    <row r="142" spans="2:17" x14ac:dyDescent="0.4">
      <c r="B142" s="174">
        <v>29</v>
      </c>
      <c r="C142" s="174">
        <v>15</v>
      </c>
      <c r="D142" s="167" t="s">
        <v>576</v>
      </c>
      <c r="E142" s="164">
        <v>138</v>
      </c>
      <c r="F142" s="456" t="s">
        <v>179</v>
      </c>
      <c r="G142" s="181">
        <v>669082</v>
      </c>
      <c r="H142" s="182">
        <v>36830963.637106322</v>
      </c>
      <c r="I142" s="182">
        <v>2085062.6409359621</v>
      </c>
      <c r="J142" s="182">
        <v>685412.52858416073</v>
      </c>
      <c r="K142" s="182">
        <v>3197.7869812382087</v>
      </c>
      <c r="L142" s="182">
        <v>8572.3442124190642</v>
      </c>
      <c r="M142" s="182">
        <v>0</v>
      </c>
      <c r="N142" s="182">
        <v>0</v>
      </c>
      <c r="O142" s="182">
        <v>0</v>
      </c>
      <c r="P142" s="182">
        <v>0</v>
      </c>
      <c r="Q142" s="183">
        <v>2782245.3007137799</v>
      </c>
    </row>
    <row r="143" spans="2:17" x14ac:dyDescent="0.4">
      <c r="B143" s="174">
        <v>30</v>
      </c>
      <c r="C143" s="174">
        <v>15</v>
      </c>
      <c r="D143" s="167" t="s">
        <v>577</v>
      </c>
      <c r="E143" s="164">
        <v>139</v>
      </c>
      <c r="F143" s="456" t="s">
        <v>180</v>
      </c>
      <c r="G143" s="181">
        <v>224471</v>
      </c>
      <c r="H143" s="182">
        <v>4751192.8366136625</v>
      </c>
      <c r="I143" s="182">
        <v>272383.34555942821</v>
      </c>
      <c r="J143" s="182">
        <v>289219.59505651263</v>
      </c>
      <c r="K143" s="182">
        <v>412.51439272603011</v>
      </c>
      <c r="L143" s="182">
        <v>1105.8320606631833</v>
      </c>
      <c r="M143" s="182">
        <v>0</v>
      </c>
      <c r="N143" s="182">
        <v>0</v>
      </c>
      <c r="O143" s="182">
        <v>0</v>
      </c>
      <c r="P143" s="182">
        <v>0</v>
      </c>
      <c r="Q143" s="183">
        <v>563121.28706932999</v>
      </c>
    </row>
    <row r="144" spans="2:17" x14ac:dyDescent="0.4">
      <c r="B144" s="174">
        <v>30</v>
      </c>
      <c r="C144" s="174">
        <v>15</v>
      </c>
      <c r="D144" s="167" t="s">
        <v>578</v>
      </c>
      <c r="E144" s="164">
        <v>140</v>
      </c>
      <c r="F144" s="456" t="s">
        <v>181</v>
      </c>
      <c r="G144" s="181">
        <v>179208</v>
      </c>
      <c r="H144" s="182">
        <v>7778026.1676022783</v>
      </c>
      <c r="I144" s="182">
        <v>478923.18550543499</v>
      </c>
      <c r="J144" s="182">
        <v>72.693171141673005</v>
      </c>
      <c r="K144" s="182">
        <v>675.31414772515666</v>
      </c>
      <c r="L144" s="182">
        <v>1810.3223759998241</v>
      </c>
      <c r="M144" s="182">
        <v>0</v>
      </c>
      <c r="N144" s="182">
        <v>0</v>
      </c>
      <c r="O144" s="182">
        <v>0</v>
      </c>
      <c r="P144" s="182">
        <v>0</v>
      </c>
      <c r="Q144" s="183">
        <v>481481.51520030166</v>
      </c>
    </row>
    <row r="145" spans="2:17" x14ac:dyDescent="0.4">
      <c r="B145" s="174">
        <v>30</v>
      </c>
      <c r="C145" s="174">
        <v>15</v>
      </c>
      <c r="D145" s="167" t="s">
        <v>579</v>
      </c>
      <c r="E145" s="164">
        <v>141</v>
      </c>
      <c r="F145" s="456" t="s">
        <v>182</v>
      </c>
      <c r="G145" s="181">
        <v>360781</v>
      </c>
      <c r="H145" s="182">
        <v>9255692.0313060079</v>
      </c>
      <c r="I145" s="182">
        <v>607861.18648506992</v>
      </c>
      <c r="J145" s="182">
        <v>252.68661114736258</v>
      </c>
      <c r="K145" s="182">
        <v>803.61002149402304</v>
      </c>
      <c r="L145" s="182">
        <v>2154.2465952903594</v>
      </c>
      <c r="M145" s="182">
        <v>0</v>
      </c>
      <c r="N145" s="182">
        <v>0</v>
      </c>
      <c r="O145" s="182">
        <v>0</v>
      </c>
      <c r="P145" s="182">
        <v>0</v>
      </c>
      <c r="Q145" s="183">
        <v>611071.72971300164</v>
      </c>
    </row>
    <row r="146" spans="2:17" x14ac:dyDescent="0.4">
      <c r="B146" s="174">
        <v>30</v>
      </c>
      <c r="C146" s="174">
        <v>15</v>
      </c>
      <c r="D146" s="167" t="s">
        <v>580</v>
      </c>
      <c r="E146" s="164">
        <v>142</v>
      </c>
      <c r="F146" s="456" t="s">
        <v>183</v>
      </c>
      <c r="G146" s="181">
        <v>227375</v>
      </c>
      <c r="H146" s="182">
        <v>2853532.3120052721</v>
      </c>
      <c r="I146" s="182">
        <v>158178.65909859986</v>
      </c>
      <c r="J146" s="182">
        <v>967.07879465261408</v>
      </c>
      <c r="K146" s="182">
        <v>247.75318310378978</v>
      </c>
      <c r="L146" s="182">
        <v>664.15479759874768</v>
      </c>
      <c r="M146" s="182">
        <v>0</v>
      </c>
      <c r="N146" s="182">
        <v>0</v>
      </c>
      <c r="O146" s="182">
        <v>0</v>
      </c>
      <c r="P146" s="182">
        <v>0</v>
      </c>
      <c r="Q146" s="183">
        <v>160057.64587395501</v>
      </c>
    </row>
    <row r="147" spans="2:17" x14ac:dyDescent="0.4">
      <c r="B147" s="174">
        <v>30</v>
      </c>
      <c r="C147" s="174">
        <v>15</v>
      </c>
      <c r="D147" s="167" t="s">
        <v>581</v>
      </c>
      <c r="E147" s="164">
        <v>143</v>
      </c>
      <c r="F147" s="456" t="s">
        <v>184</v>
      </c>
      <c r="G147" s="181">
        <v>744903</v>
      </c>
      <c r="H147" s="182">
        <v>8213472.213736251</v>
      </c>
      <c r="I147" s="182">
        <v>475247.98265325301</v>
      </c>
      <c r="J147" s="182">
        <v>5565412.2934296606</v>
      </c>
      <c r="K147" s="182">
        <v>713.12102432710333</v>
      </c>
      <c r="L147" s="182">
        <v>1911.6717034346516</v>
      </c>
      <c r="M147" s="182">
        <v>0</v>
      </c>
      <c r="N147" s="182">
        <v>0</v>
      </c>
      <c r="O147" s="182">
        <v>0</v>
      </c>
      <c r="P147" s="182">
        <v>0</v>
      </c>
      <c r="Q147" s="183">
        <v>6043285.0688106753</v>
      </c>
    </row>
    <row r="148" spans="2:17" x14ac:dyDescent="0.4">
      <c r="B148" s="174">
        <v>31</v>
      </c>
      <c r="C148" s="174">
        <v>16</v>
      </c>
      <c r="D148" s="167" t="s">
        <v>582</v>
      </c>
      <c r="E148" s="164">
        <v>144</v>
      </c>
      <c r="F148" s="456" t="s">
        <v>185</v>
      </c>
      <c r="G148" s="181">
        <v>3033611</v>
      </c>
      <c r="H148" s="182">
        <v>1090846378.9675016</v>
      </c>
      <c r="I148" s="182">
        <v>111163891.20550241</v>
      </c>
      <c r="J148" s="182">
        <v>5485416.5654452359</v>
      </c>
      <c r="K148" s="182">
        <v>89770.319210127724</v>
      </c>
      <c r="L148" s="182">
        <v>207347.44379661942</v>
      </c>
      <c r="M148" s="182">
        <v>0</v>
      </c>
      <c r="N148" s="182">
        <v>0</v>
      </c>
      <c r="O148" s="182">
        <v>0</v>
      </c>
      <c r="P148" s="182">
        <v>0</v>
      </c>
      <c r="Q148" s="183">
        <v>116946425.53395438</v>
      </c>
    </row>
    <row r="149" spans="2:17" x14ac:dyDescent="0.4">
      <c r="B149" s="174">
        <v>31</v>
      </c>
      <c r="C149" s="174">
        <v>16</v>
      </c>
      <c r="D149" s="167" t="s">
        <v>583</v>
      </c>
      <c r="E149" s="164">
        <v>145</v>
      </c>
      <c r="F149" s="456" t="s">
        <v>186</v>
      </c>
      <c r="G149" s="181">
        <v>338026</v>
      </c>
      <c r="H149" s="182">
        <v>42863777.253460325</v>
      </c>
      <c r="I149" s="182">
        <v>3984153.0150142279</v>
      </c>
      <c r="J149" s="182">
        <v>20860.426331344315</v>
      </c>
      <c r="K149" s="182">
        <v>6480.4599458485727</v>
      </c>
      <c r="L149" s="182">
        <v>9199.8375516773631</v>
      </c>
      <c r="M149" s="182">
        <v>0</v>
      </c>
      <c r="N149" s="182">
        <v>0</v>
      </c>
      <c r="O149" s="182">
        <v>0</v>
      </c>
      <c r="P149" s="182">
        <v>0</v>
      </c>
      <c r="Q149" s="183">
        <v>4020693.7388430983</v>
      </c>
    </row>
    <row r="150" spans="2:17" x14ac:dyDescent="0.4">
      <c r="B150" s="174">
        <v>31</v>
      </c>
      <c r="C150" s="174">
        <v>16</v>
      </c>
      <c r="D150" s="167" t="s">
        <v>584</v>
      </c>
      <c r="E150" s="164">
        <v>146</v>
      </c>
      <c r="F150" s="456" t="s">
        <v>187</v>
      </c>
      <c r="G150" s="181">
        <v>4449985</v>
      </c>
      <c r="H150" s="182">
        <v>55309000.865064919</v>
      </c>
      <c r="I150" s="182">
        <v>4431180.9170710631</v>
      </c>
      <c r="J150" s="182">
        <v>148509.54268591627</v>
      </c>
      <c r="K150" s="182">
        <v>4557.2365997448487</v>
      </c>
      <c r="L150" s="182">
        <v>11094.232055887027</v>
      </c>
      <c r="M150" s="182">
        <v>0</v>
      </c>
      <c r="N150" s="182">
        <v>0</v>
      </c>
      <c r="O150" s="182">
        <v>0</v>
      </c>
      <c r="P150" s="182">
        <v>0</v>
      </c>
      <c r="Q150" s="183">
        <v>4595341.9284126116</v>
      </c>
    </row>
    <row r="151" spans="2:17" x14ac:dyDescent="0.4">
      <c r="B151" s="174">
        <v>31</v>
      </c>
      <c r="C151" s="174">
        <v>16</v>
      </c>
      <c r="D151" s="167" t="s">
        <v>585</v>
      </c>
      <c r="E151" s="164">
        <v>147</v>
      </c>
      <c r="F151" s="456" t="s">
        <v>188</v>
      </c>
      <c r="G151" s="181">
        <v>1481049</v>
      </c>
      <c r="H151" s="182">
        <v>12153672.841414178</v>
      </c>
      <c r="I151" s="182">
        <v>977711.4585875473</v>
      </c>
      <c r="J151" s="182">
        <v>140538.06479236379</v>
      </c>
      <c r="K151" s="182">
        <v>14992.864678406737</v>
      </c>
      <c r="L151" s="182">
        <v>2281.91608208255</v>
      </c>
      <c r="M151" s="182">
        <v>0</v>
      </c>
      <c r="N151" s="182">
        <v>0</v>
      </c>
      <c r="O151" s="182">
        <v>0</v>
      </c>
      <c r="P151" s="182">
        <v>0</v>
      </c>
      <c r="Q151" s="183">
        <v>1135524.3041404004</v>
      </c>
    </row>
    <row r="152" spans="2:17" x14ac:dyDescent="0.4">
      <c r="B152" s="174">
        <v>31</v>
      </c>
      <c r="C152" s="174">
        <v>16</v>
      </c>
      <c r="D152" s="167" t="s">
        <v>586</v>
      </c>
      <c r="E152" s="164">
        <v>148</v>
      </c>
      <c r="F152" s="456" t="s">
        <v>189</v>
      </c>
      <c r="G152" s="181">
        <v>0</v>
      </c>
      <c r="H152" s="182">
        <v>0</v>
      </c>
      <c r="I152" s="182">
        <v>0</v>
      </c>
      <c r="J152" s="182">
        <v>0</v>
      </c>
      <c r="K152" s="182">
        <v>0</v>
      </c>
      <c r="L152" s="182">
        <v>0</v>
      </c>
      <c r="M152" s="182">
        <v>0</v>
      </c>
      <c r="N152" s="182">
        <v>0</v>
      </c>
      <c r="O152" s="182">
        <v>0</v>
      </c>
      <c r="P152" s="182">
        <v>0</v>
      </c>
      <c r="Q152" s="183">
        <v>0</v>
      </c>
    </row>
    <row r="153" spans="2:17" x14ac:dyDescent="0.4">
      <c r="B153" s="174">
        <v>32</v>
      </c>
      <c r="C153" s="174">
        <v>16</v>
      </c>
      <c r="D153" s="167" t="s">
        <v>587</v>
      </c>
      <c r="E153" s="164">
        <v>149</v>
      </c>
      <c r="F153" s="456" t="s">
        <v>190</v>
      </c>
      <c r="G153" s="181">
        <v>7892869</v>
      </c>
      <c r="H153" s="182">
        <v>158310271.21050197</v>
      </c>
      <c r="I153" s="182">
        <v>10696991.744908506</v>
      </c>
      <c r="J153" s="182">
        <v>1543.2689978646529</v>
      </c>
      <c r="K153" s="182">
        <v>13514.051321330144</v>
      </c>
      <c r="L153" s="182">
        <v>80285.421174867821</v>
      </c>
      <c r="M153" s="182">
        <v>0</v>
      </c>
      <c r="N153" s="182">
        <v>0</v>
      </c>
      <c r="O153" s="182">
        <v>0</v>
      </c>
      <c r="P153" s="182">
        <v>0</v>
      </c>
      <c r="Q153" s="183">
        <v>10792334.486402567</v>
      </c>
    </row>
    <row r="154" spans="2:17" x14ac:dyDescent="0.4">
      <c r="B154" s="174">
        <v>32</v>
      </c>
      <c r="C154" s="174">
        <v>16</v>
      </c>
      <c r="D154" s="167" t="s">
        <v>588</v>
      </c>
      <c r="E154" s="164">
        <v>150</v>
      </c>
      <c r="F154" s="456" t="s">
        <v>191</v>
      </c>
      <c r="G154" s="181">
        <v>1212762</v>
      </c>
      <c r="H154" s="182">
        <v>16807655.278840628</v>
      </c>
      <c r="I154" s="182">
        <v>870360.09012255631</v>
      </c>
      <c r="J154" s="182">
        <v>163.35437860405798</v>
      </c>
      <c r="K154" s="182">
        <v>1419.693279081077</v>
      </c>
      <c r="L154" s="182">
        <v>6966.3766300932111</v>
      </c>
      <c r="M154" s="182">
        <v>0</v>
      </c>
      <c r="N154" s="182">
        <v>0</v>
      </c>
      <c r="O154" s="182">
        <v>0</v>
      </c>
      <c r="P154" s="182">
        <v>0</v>
      </c>
      <c r="Q154" s="183">
        <v>878909.51441033464</v>
      </c>
    </row>
    <row r="155" spans="2:17" x14ac:dyDescent="0.4">
      <c r="B155" s="174">
        <v>32</v>
      </c>
      <c r="C155" s="174">
        <v>16</v>
      </c>
      <c r="D155" s="167" t="s">
        <v>589</v>
      </c>
      <c r="E155" s="164">
        <v>151</v>
      </c>
      <c r="F155" s="456" t="s">
        <v>192</v>
      </c>
      <c r="G155" s="181">
        <v>3345373</v>
      </c>
      <c r="H155" s="182">
        <v>41279592.055966578</v>
      </c>
      <c r="I155" s="182">
        <v>3019058.2901557786</v>
      </c>
      <c r="J155" s="182">
        <v>1171.4228465685737</v>
      </c>
      <c r="K155" s="182">
        <v>3558.428179681338</v>
      </c>
      <c r="L155" s="182">
        <v>24510.124870006279</v>
      </c>
      <c r="M155" s="182">
        <v>0</v>
      </c>
      <c r="N155" s="182">
        <v>0</v>
      </c>
      <c r="O155" s="182">
        <v>0</v>
      </c>
      <c r="P155" s="182">
        <v>0</v>
      </c>
      <c r="Q155" s="183">
        <v>3048298.2660520351</v>
      </c>
    </row>
    <row r="156" spans="2:17" x14ac:dyDescent="0.4">
      <c r="B156" s="174">
        <v>32</v>
      </c>
      <c r="C156" s="174">
        <v>16</v>
      </c>
      <c r="D156" s="167" t="s">
        <v>590</v>
      </c>
      <c r="E156" s="164">
        <v>152</v>
      </c>
      <c r="F156" s="456" t="s">
        <v>193</v>
      </c>
      <c r="G156" s="181">
        <v>1509699</v>
      </c>
      <c r="H156" s="182">
        <v>13670786.519989641</v>
      </c>
      <c r="I156" s="182">
        <v>969163.19705183071</v>
      </c>
      <c r="J156" s="182">
        <v>49.436193524912284</v>
      </c>
      <c r="K156" s="182">
        <v>1305.330319043117</v>
      </c>
      <c r="L156" s="182">
        <v>21218.89520261377</v>
      </c>
      <c r="M156" s="182">
        <v>0</v>
      </c>
      <c r="N156" s="182">
        <v>0</v>
      </c>
      <c r="O156" s="182">
        <v>0</v>
      </c>
      <c r="P156" s="182">
        <v>0</v>
      </c>
      <c r="Q156" s="183">
        <v>991736.85876701248</v>
      </c>
    </row>
    <row r="157" spans="2:17" x14ac:dyDescent="0.4">
      <c r="B157" s="174">
        <v>33</v>
      </c>
      <c r="C157" s="174">
        <v>16</v>
      </c>
      <c r="D157" s="167" t="s">
        <v>591</v>
      </c>
      <c r="E157" s="164">
        <v>153</v>
      </c>
      <c r="F157" s="456" t="s">
        <v>194</v>
      </c>
      <c r="G157" s="181">
        <v>412732</v>
      </c>
      <c r="H157" s="182">
        <v>9815479.9036572464</v>
      </c>
      <c r="I157" s="182">
        <v>635092.40950217878</v>
      </c>
      <c r="J157" s="182">
        <v>17.195197747795579</v>
      </c>
      <c r="K157" s="182">
        <v>816.69861425679801</v>
      </c>
      <c r="L157" s="182">
        <v>2789.1425296638536</v>
      </c>
      <c r="M157" s="182">
        <v>0</v>
      </c>
      <c r="N157" s="182">
        <v>0</v>
      </c>
      <c r="O157" s="182">
        <v>0</v>
      </c>
      <c r="P157" s="182">
        <v>0</v>
      </c>
      <c r="Q157" s="183">
        <v>638715.44584384724</v>
      </c>
    </row>
    <row r="158" spans="2:17" x14ac:dyDescent="0.4">
      <c r="B158" s="174">
        <v>33</v>
      </c>
      <c r="C158" s="174">
        <v>16</v>
      </c>
      <c r="D158" s="167" t="s">
        <v>592</v>
      </c>
      <c r="E158" s="164">
        <v>154</v>
      </c>
      <c r="F158" s="456" t="s">
        <v>195</v>
      </c>
      <c r="G158" s="181">
        <v>120735</v>
      </c>
      <c r="H158" s="182">
        <v>3276170.0426071687</v>
      </c>
      <c r="I158" s="182">
        <v>218820.39721543365</v>
      </c>
      <c r="J158" s="182">
        <v>109.61938564219682</v>
      </c>
      <c r="K158" s="182">
        <v>301.5053421807641</v>
      </c>
      <c r="L158" s="182">
        <v>3916.653720939993</v>
      </c>
      <c r="M158" s="182">
        <v>0</v>
      </c>
      <c r="N158" s="182">
        <v>0</v>
      </c>
      <c r="O158" s="182">
        <v>0</v>
      </c>
      <c r="P158" s="182">
        <v>0</v>
      </c>
      <c r="Q158" s="183">
        <v>223148.17566419661</v>
      </c>
    </row>
    <row r="159" spans="2:17" x14ac:dyDescent="0.4">
      <c r="B159" s="174">
        <v>33</v>
      </c>
      <c r="C159" s="174">
        <v>16</v>
      </c>
      <c r="D159" s="167" t="s">
        <v>593</v>
      </c>
      <c r="E159" s="164">
        <v>155</v>
      </c>
      <c r="F159" s="456" t="s">
        <v>196</v>
      </c>
      <c r="G159" s="181">
        <v>1286822</v>
      </c>
      <c r="H159" s="182">
        <v>36966194.180449463</v>
      </c>
      <c r="I159" s="182">
        <v>2362267.2939559245</v>
      </c>
      <c r="J159" s="182">
        <v>179922.82460791589</v>
      </c>
      <c r="K159" s="182">
        <v>3061.339043862396</v>
      </c>
      <c r="L159" s="182">
        <v>9013.0568625633878</v>
      </c>
      <c r="M159" s="182">
        <v>0</v>
      </c>
      <c r="N159" s="182">
        <v>0</v>
      </c>
      <c r="O159" s="182">
        <v>0</v>
      </c>
      <c r="P159" s="182">
        <v>0</v>
      </c>
      <c r="Q159" s="183">
        <v>2554264.5144702657</v>
      </c>
    </row>
    <row r="160" spans="2:17" x14ac:dyDescent="0.4">
      <c r="B160" s="174">
        <v>34</v>
      </c>
      <c r="C160" s="174">
        <v>16</v>
      </c>
      <c r="D160" s="167" t="s">
        <v>594</v>
      </c>
      <c r="E160" s="164">
        <v>156</v>
      </c>
      <c r="F160" s="456" t="s">
        <v>197</v>
      </c>
      <c r="G160" s="181">
        <v>1918195</v>
      </c>
      <c r="H160" s="182">
        <v>30228222.815616865</v>
      </c>
      <c r="I160" s="182">
        <v>2174177.1546777743</v>
      </c>
      <c r="J160" s="182">
        <v>0</v>
      </c>
      <c r="K160" s="182">
        <v>2487.5741763087108</v>
      </c>
      <c r="L160" s="182">
        <v>5742.3615509880528</v>
      </c>
      <c r="M160" s="182">
        <v>0</v>
      </c>
      <c r="N160" s="182">
        <v>0</v>
      </c>
      <c r="O160" s="182">
        <v>0</v>
      </c>
      <c r="P160" s="182">
        <v>0</v>
      </c>
      <c r="Q160" s="183">
        <v>2182407.0904050712</v>
      </c>
    </row>
    <row r="161" spans="2:17" x14ac:dyDescent="0.4">
      <c r="B161" s="174">
        <v>34</v>
      </c>
      <c r="C161" s="174">
        <v>16</v>
      </c>
      <c r="D161" s="167" t="s">
        <v>595</v>
      </c>
      <c r="E161" s="164">
        <v>157</v>
      </c>
      <c r="F161" s="456" t="s">
        <v>198</v>
      </c>
      <c r="G161" s="181">
        <v>340864</v>
      </c>
      <c r="H161" s="182">
        <v>31926363.752563417</v>
      </c>
      <c r="I161" s="182">
        <v>2085787.6103577963</v>
      </c>
      <c r="J161" s="182">
        <v>0</v>
      </c>
      <c r="K161" s="182">
        <v>2641.7738556481409</v>
      </c>
      <c r="L161" s="182">
        <v>7557.6868641313431</v>
      </c>
      <c r="M161" s="182">
        <v>0</v>
      </c>
      <c r="N161" s="182">
        <v>0</v>
      </c>
      <c r="O161" s="182">
        <v>0</v>
      </c>
      <c r="P161" s="182">
        <v>0</v>
      </c>
      <c r="Q161" s="183">
        <v>2095987.0710775759</v>
      </c>
    </row>
    <row r="162" spans="2:17" x14ac:dyDescent="0.4">
      <c r="B162" s="174">
        <v>35</v>
      </c>
      <c r="C162" s="174">
        <v>16</v>
      </c>
      <c r="D162" s="167" t="s">
        <v>596</v>
      </c>
      <c r="E162" s="164">
        <v>158</v>
      </c>
      <c r="F162" s="456" t="s">
        <v>199</v>
      </c>
      <c r="G162" s="181">
        <v>1027515</v>
      </c>
      <c r="H162" s="182">
        <v>4536758.371932351</v>
      </c>
      <c r="I162" s="182">
        <v>360124.79789740278</v>
      </c>
      <c r="J162" s="182">
        <v>133.5948444568721</v>
      </c>
      <c r="K162" s="182">
        <v>1014.7497906623352</v>
      </c>
      <c r="L162" s="182">
        <v>2531.095350884751</v>
      </c>
      <c r="M162" s="182">
        <v>0</v>
      </c>
      <c r="N162" s="182">
        <v>0</v>
      </c>
      <c r="O162" s="182">
        <v>0</v>
      </c>
      <c r="P162" s="182">
        <v>0</v>
      </c>
      <c r="Q162" s="183">
        <v>363804.23788340675</v>
      </c>
    </row>
    <row r="163" spans="2:17" x14ac:dyDescent="0.4">
      <c r="B163" s="174">
        <v>35</v>
      </c>
      <c r="C163" s="174">
        <v>16</v>
      </c>
      <c r="D163" s="167" t="s">
        <v>597</v>
      </c>
      <c r="E163" s="164">
        <v>159</v>
      </c>
      <c r="F163" s="456" t="s">
        <v>200</v>
      </c>
      <c r="G163" s="181">
        <v>289440</v>
      </c>
      <c r="H163" s="182">
        <v>8185735.9410060756</v>
      </c>
      <c r="I163" s="182">
        <v>852146.46612696873</v>
      </c>
      <c r="J163" s="182">
        <v>708.46810176433848</v>
      </c>
      <c r="K163" s="182">
        <v>1830.9270963035829</v>
      </c>
      <c r="L163" s="182">
        <v>4566.8903841193232</v>
      </c>
      <c r="M163" s="182">
        <v>0</v>
      </c>
      <c r="N163" s="182">
        <v>0</v>
      </c>
      <c r="O163" s="182">
        <v>0</v>
      </c>
      <c r="P163" s="182">
        <v>0</v>
      </c>
      <c r="Q163" s="183">
        <v>859252.75170915597</v>
      </c>
    </row>
    <row r="164" spans="2:17" x14ac:dyDescent="0.4">
      <c r="B164" s="174">
        <v>35</v>
      </c>
      <c r="C164" s="174">
        <v>16</v>
      </c>
      <c r="D164" s="167" t="s">
        <v>598</v>
      </c>
      <c r="E164" s="164">
        <v>160</v>
      </c>
      <c r="F164" s="456" t="s">
        <v>201</v>
      </c>
      <c r="G164" s="181">
        <v>664369</v>
      </c>
      <c r="H164" s="182">
        <v>7713527.444985793</v>
      </c>
      <c r="I164" s="182">
        <v>546806.57837757131</v>
      </c>
      <c r="J164" s="182">
        <v>0</v>
      </c>
      <c r="K164" s="182">
        <v>1725.3068641461741</v>
      </c>
      <c r="L164" s="182">
        <v>4303.441324032804</v>
      </c>
      <c r="M164" s="182">
        <v>0</v>
      </c>
      <c r="N164" s="182">
        <v>0</v>
      </c>
      <c r="O164" s="182">
        <v>0</v>
      </c>
      <c r="P164" s="182">
        <v>0</v>
      </c>
      <c r="Q164" s="183">
        <v>552835.32656575029</v>
      </c>
    </row>
    <row r="165" spans="2:17" x14ac:dyDescent="0.4">
      <c r="B165" s="174">
        <v>35</v>
      </c>
      <c r="C165" s="174">
        <v>16</v>
      </c>
      <c r="D165" s="167" t="s">
        <v>599</v>
      </c>
      <c r="E165" s="164">
        <v>161</v>
      </c>
      <c r="F165" s="456" t="s">
        <v>202</v>
      </c>
      <c r="G165" s="181">
        <v>1500558</v>
      </c>
      <c r="H165" s="182">
        <v>1771432.1954056465</v>
      </c>
      <c r="I165" s="182">
        <v>119199.78256321629</v>
      </c>
      <c r="J165" s="182">
        <v>27.404070657819915</v>
      </c>
      <c r="K165" s="182">
        <v>396.22133296351024</v>
      </c>
      <c r="L165" s="182">
        <v>988.296802831283</v>
      </c>
      <c r="M165" s="182">
        <v>0</v>
      </c>
      <c r="N165" s="182">
        <v>0</v>
      </c>
      <c r="O165" s="182">
        <v>0</v>
      </c>
      <c r="P165" s="182">
        <v>0</v>
      </c>
      <c r="Q165" s="183">
        <v>120611.70476966891</v>
      </c>
    </row>
    <row r="166" spans="2:17" x14ac:dyDescent="0.4">
      <c r="B166" s="174">
        <v>35</v>
      </c>
      <c r="C166" s="174">
        <v>16</v>
      </c>
      <c r="D166" s="167" t="s">
        <v>600</v>
      </c>
      <c r="E166" s="164">
        <v>162</v>
      </c>
      <c r="F166" s="456" t="s">
        <v>203</v>
      </c>
      <c r="G166" s="181">
        <v>0</v>
      </c>
      <c r="H166" s="182">
        <v>0</v>
      </c>
      <c r="I166" s="182">
        <v>0</v>
      </c>
      <c r="J166" s="182">
        <v>0</v>
      </c>
      <c r="K166" s="182">
        <v>0</v>
      </c>
      <c r="L166" s="182">
        <v>0</v>
      </c>
      <c r="M166" s="182">
        <v>0</v>
      </c>
      <c r="N166" s="182">
        <v>0</v>
      </c>
      <c r="O166" s="182">
        <v>0</v>
      </c>
      <c r="P166" s="182">
        <v>0</v>
      </c>
      <c r="Q166" s="183">
        <v>0</v>
      </c>
    </row>
    <row r="167" spans="2:17" x14ac:dyDescent="0.4">
      <c r="B167" s="174">
        <v>35</v>
      </c>
      <c r="C167" s="174">
        <v>16</v>
      </c>
      <c r="D167" s="167" t="s">
        <v>601</v>
      </c>
      <c r="E167" s="164">
        <v>163</v>
      </c>
      <c r="F167" s="456" t="s">
        <v>204</v>
      </c>
      <c r="G167" s="181">
        <v>1163556</v>
      </c>
      <c r="H167" s="182">
        <v>4265012.3967187274</v>
      </c>
      <c r="I167" s="182">
        <v>248238.50887082997</v>
      </c>
      <c r="J167" s="182">
        <v>0</v>
      </c>
      <c r="K167" s="182">
        <v>370.30258701420877</v>
      </c>
      <c r="L167" s="182">
        <v>992.67438927589887</v>
      </c>
      <c r="M167" s="182">
        <v>0</v>
      </c>
      <c r="N167" s="182">
        <v>0</v>
      </c>
      <c r="O167" s="182">
        <v>0</v>
      </c>
      <c r="P167" s="182">
        <v>0</v>
      </c>
      <c r="Q167" s="183">
        <v>249601.48584712009</v>
      </c>
    </row>
    <row r="168" spans="2:17" x14ac:dyDescent="0.4">
      <c r="B168" s="174">
        <v>35</v>
      </c>
      <c r="C168" s="174">
        <v>16</v>
      </c>
      <c r="D168" s="167" t="s">
        <v>602</v>
      </c>
      <c r="E168" s="164">
        <v>164</v>
      </c>
      <c r="F168" s="456" t="s">
        <v>205</v>
      </c>
      <c r="G168" s="181">
        <v>122047</v>
      </c>
      <c r="H168" s="182">
        <v>415128.03613507084</v>
      </c>
      <c r="I168" s="182">
        <v>23541.159236329186</v>
      </c>
      <c r="J168" s="182">
        <v>0</v>
      </c>
      <c r="K168" s="182">
        <v>36.042799275615444</v>
      </c>
      <c r="L168" s="182">
        <v>96.620345126950227</v>
      </c>
      <c r="M168" s="182">
        <v>0</v>
      </c>
      <c r="N168" s="182">
        <v>0</v>
      </c>
      <c r="O168" s="182">
        <v>0</v>
      </c>
      <c r="P168" s="182">
        <v>0</v>
      </c>
      <c r="Q168" s="183">
        <v>23673.822380731752</v>
      </c>
    </row>
    <row r="169" spans="2:17" x14ac:dyDescent="0.4">
      <c r="B169" s="174">
        <v>35</v>
      </c>
      <c r="C169" s="174">
        <v>16</v>
      </c>
      <c r="D169" s="167" t="s">
        <v>603</v>
      </c>
      <c r="E169" s="164">
        <v>165</v>
      </c>
      <c r="F169" s="456" t="s">
        <v>206</v>
      </c>
      <c r="G169" s="181">
        <v>722579</v>
      </c>
      <c r="H169" s="182">
        <v>5750852.8485213052</v>
      </c>
      <c r="I169" s="182">
        <v>315838.767645574</v>
      </c>
      <c r="J169" s="182">
        <v>0</v>
      </c>
      <c r="K169" s="182">
        <v>499.30820575898827</v>
      </c>
      <c r="L169" s="182">
        <v>1338.5012300581907</v>
      </c>
      <c r="M169" s="182">
        <v>0</v>
      </c>
      <c r="N169" s="182">
        <v>0</v>
      </c>
      <c r="O169" s="182">
        <v>0</v>
      </c>
      <c r="P169" s="182">
        <v>0</v>
      </c>
      <c r="Q169" s="183">
        <v>317676.57708139118</v>
      </c>
    </row>
    <row r="170" spans="2:17" x14ac:dyDescent="0.4">
      <c r="B170" s="174">
        <v>35</v>
      </c>
      <c r="C170" s="174">
        <v>16</v>
      </c>
      <c r="D170" s="167" t="s">
        <v>604</v>
      </c>
      <c r="E170" s="164">
        <v>166</v>
      </c>
      <c r="F170" s="456" t="s">
        <v>207</v>
      </c>
      <c r="G170" s="181">
        <v>1066016</v>
      </c>
      <c r="H170" s="182">
        <v>4929004.3497064058</v>
      </c>
      <c r="I170" s="182">
        <v>303785.28171706456</v>
      </c>
      <c r="J170" s="182">
        <v>0</v>
      </c>
      <c r="K170" s="182">
        <v>427.9525807486043</v>
      </c>
      <c r="L170" s="182">
        <v>1147.2173882419163</v>
      </c>
      <c r="M170" s="182">
        <v>0</v>
      </c>
      <c r="N170" s="182">
        <v>0</v>
      </c>
      <c r="O170" s="182">
        <v>0</v>
      </c>
      <c r="P170" s="182">
        <v>0</v>
      </c>
      <c r="Q170" s="183">
        <v>305360.45168605505</v>
      </c>
    </row>
    <row r="171" spans="2:17" x14ac:dyDescent="0.4">
      <c r="B171" s="174">
        <v>35</v>
      </c>
      <c r="C171" s="174">
        <v>16</v>
      </c>
      <c r="D171" s="167" t="s">
        <v>605</v>
      </c>
      <c r="E171" s="164">
        <v>167</v>
      </c>
      <c r="F171" s="456" t="s">
        <v>208</v>
      </c>
      <c r="G171" s="181">
        <v>1091224</v>
      </c>
      <c r="H171" s="182">
        <v>9230338.275693683</v>
      </c>
      <c r="I171" s="182">
        <v>564490.81874986191</v>
      </c>
      <c r="J171" s="182">
        <v>4244.2054431298593</v>
      </c>
      <c r="K171" s="182">
        <v>801.40872395477231</v>
      </c>
      <c r="L171" s="182">
        <v>2148.3455517464581</v>
      </c>
      <c r="M171" s="182">
        <v>858</v>
      </c>
      <c r="N171" s="182">
        <v>0</v>
      </c>
      <c r="O171" s="182">
        <v>228000</v>
      </c>
      <c r="P171" s="182">
        <v>0</v>
      </c>
      <c r="Q171" s="183">
        <v>800542.77846869302</v>
      </c>
    </row>
    <row r="172" spans="2:17" x14ac:dyDescent="0.4">
      <c r="B172" s="174">
        <v>35</v>
      </c>
      <c r="C172" s="174">
        <v>16</v>
      </c>
      <c r="D172" s="167" t="s">
        <v>606</v>
      </c>
      <c r="E172" s="164">
        <v>168</v>
      </c>
      <c r="F172" s="456" t="s">
        <v>209</v>
      </c>
      <c r="G172" s="181">
        <v>336808</v>
      </c>
      <c r="H172" s="182">
        <v>297116.34120285616</v>
      </c>
      <c r="I172" s="182">
        <v>20143.322893356079</v>
      </c>
      <c r="J172" s="182">
        <v>0</v>
      </c>
      <c r="K172" s="182">
        <v>25.796630714663269</v>
      </c>
      <c r="L172" s="182">
        <v>69.153323627932622</v>
      </c>
      <c r="M172" s="182">
        <v>0</v>
      </c>
      <c r="N172" s="182">
        <v>0</v>
      </c>
      <c r="O172" s="182">
        <v>0</v>
      </c>
      <c r="P172" s="182">
        <v>0</v>
      </c>
      <c r="Q172" s="183">
        <v>20238.272847698674</v>
      </c>
    </row>
    <row r="173" spans="2:17" x14ac:dyDescent="0.4">
      <c r="B173" s="174">
        <v>35</v>
      </c>
      <c r="C173" s="174">
        <v>16</v>
      </c>
      <c r="D173" s="167" t="s">
        <v>607</v>
      </c>
      <c r="E173" s="164">
        <v>169</v>
      </c>
      <c r="F173" s="456" t="s">
        <v>210</v>
      </c>
      <c r="G173" s="181">
        <v>822523</v>
      </c>
      <c r="H173" s="182">
        <v>3001248.563744518</v>
      </c>
      <c r="I173" s="182">
        <v>190080.21148686839</v>
      </c>
      <c r="J173" s="182">
        <v>11862.537086003797</v>
      </c>
      <c r="K173" s="182">
        <v>260.57840026029044</v>
      </c>
      <c r="L173" s="182">
        <v>698.53550422792273</v>
      </c>
      <c r="M173" s="182">
        <v>0</v>
      </c>
      <c r="N173" s="182">
        <v>0</v>
      </c>
      <c r="O173" s="182">
        <v>0</v>
      </c>
      <c r="P173" s="182">
        <v>0</v>
      </c>
      <c r="Q173" s="183">
        <v>202901.86247736041</v>
      </c>
    </row>
    <row r="174" spans="2:17" x14ac:dyDescent="0.4">
      <c r="B174" s="174">
        <v>36</v>
      </c>
      <c r="C174" s="174">
        <v>17</v>
      </c>
      <c r="D174" s="167" t="s">
        <v>608</v>
      </c>
      <c r="E174" s="164">
        <v>170</v>
      </c>
      <c r="F174" s="456" t="s">
        <v>211</v>
      </c>
      <c r="G174" s="181">
        <v>2171836</v>
      </c>
      <c r="H174" s="182">
        <v>4284250.0265834406</v>
      </c>
      <c r="I174" s="182">
        <v>251137.98161507095</v>
      </c>
      <c r="J174" s="182">
        <v>2372.5862863165898</v>
      </c>
      <c r="K174" s="182">
        <v>371.97286213753671</v>
      </c>
      <c r="L174" s="182">
        <v>997.15191494306009</v>
      </c>
      <c r="M174" s="182">
        <v>0</v>
      </c>
      <c r="N174" s="182">
        <v>0</v>
      </c>
      <c r="O174" s="182">
        <v>0</v>
      </c>
      <c r="P174" s="182">
        <v>0</v>
      </c>
      <c r="Q174" s="183">
        <v>254879.69267846816</v>
      </c>
    </row>
    <row r="175" spans="2:17" x14ac:dyDescent="0.4">
      <c r="B175" s="174">
        <v>36</v>
      </c>
      <c r="C175" s="174">
        <v>17</v>
      </c>
      <c r="D175" s="167" t="s">
        <v>609</v>
      </c>
      <c r="E175" s="164">
        <v>171</v>
      </c>
      <c r="F175" s="456" t="s">
        <v>212</v>
      </c>
      <c r="G175" s="181">
        <v>2055053</v>
      </c>
      <c r="H175" s="182">
        <v>5282356.9849676015</v>
      </c>
      <c r="I175" s="182">
        <v>326487.04378221888</v>
      </c>
      <c r="J175" s="182">
        <v>31278.958655384773</v>
      </c>
      <c r="K175" s="182">
        <v>458.63183388891781</v>
      </c>
      <c r="L175" s="182">
        <v>1229.4596137690442</v>
      </c>
      <c r="M175" s="182">
        <v>0</v>
      </c>
      <c r="N175" s="182">
        <v>0</v>
      </c>
      <c r="O175" s="182">
        <v>0</v>
      </c>
      <c r="P175" s="182">
        <v>0</v>
      </c>
      <c r="Q175" s="183">
        <v>359454.09388526162</v>
      </c>
    </row>
    <row r="176" spans="2:17" x14ac:dyDescent="0.4">
      <c r="B176" s="174">
        <v>37</v>
      </c>
      <c r="C176" s="174">
        <v>17</v>
      </c>
      <c r="D176" s="167" t="s">
        <v>610</v>
      </c>
      <c r="E176" s="164">
        <v>172</v>
      </c>
      <c r="F176" s="456" t="s">
        <v>213</v>
      </c>
      <c r="G176" s="181">
        <v>782161</v>
      </c>
      <c r="H176" s="182">
        <v>2195136.8443881497</v>
      </c>
      <c r="I176" s="182">
        <v>121857.93128070526</v>
      </c>
      <c r="J176" s="182">
        <v>870.67386653819824</v>
      </c>
      <c r="K176" s="182">
        <v>190.58909487637439</v>
      </c>
      <c r="L176" s="182">
        <v>510.91437109455518</v>
      </c>
      <c r="M176" s="182">
        <v>0</v>
      </c>
      <c r="N176" s="182">
        <v>0</v>
      </c>
      <c r="O176" s="182">
        <v>0</v>
      </c>
      <c r="P176" s="182">
        <v>0</v>
      </c>
      <c r="Q176" s="183">
        <v>123430.10861321438</v>
      </c>
    </row>
    <row r="177" spans="2:17" x14ac:dyDescent="0.4">
      <c r="B177" s="174">
        <v>37</v>
      </c>
      <c r="C177" s="174">
        <v>17</v>
      </c>
      <c r="D177" s="167" t="s">
        <v>611</v>
      </c>
      <c r="E177" s="164">
        <v>173</v>
      </c>
      <c r="F177" s="456" t="s">
        <v>214</v>
      </c>
      <c r="G177" s="181">
        <v>1302439</v>
      </c>
      <c r="H177" s="182">
        <v>4702839.12434451</v>
      </c>
      <c r="I177" s="182">
        <v>262247.38682300417</v>
      </c>
      <c r="J177" s="182">
        <v>5376.4111258733728</v>
      </c>
      <c r="K177" s="182">
        <v>408.31616231554329</v>
      </c>
      <c r="L177" s="182">
        <v>1094.5778162832767</v>
      </c>
      <c r="M177" s="182">
        <v>0</v>
      </c>
      <c r="N177" s="182">
        <v>0</v>
      </c>
      <c r="O177" s="182">
        <v>0</v>
      </c>
      <c r="P177" s="182">
        <v>0</v>
      </c>
      <c r="Q177" s="183">
        <v>269126.69192747638</v>
      </c>
    </row>
    <row r="178" spans="2:17" x14ac:dyDescent="0.4">
      <c r="B178" s="174">
        <v>37</v>
      </c>
      <c r="C178" s="174">
        <v>17</v>
      </c>
      <c r="D178" s="167" t="s">
        <v>612</v>
      </c>
      <c r="E178" s="164">
        <v>174</v>
      </c>
      <c r="F178" s="456" t="s">
        <v>215</v>
      </c>
      <c r="G178" s="181">
        <v>1195799</v>
      </c>
      <c r="H178" s="182">
        <v>4329504.9791917196</v>
      </c>
      <c r="I178" s="182">
        <v>240473.93842603022</v>
      </c>
      <c r="J178" s="182">
        <v>13408.377544688252</v>
      </c>
      <c r="K178" s="182">
        <v>375.90204790941016</v>
      </c>
      <c r="L178" s="182">
        <v>1007.6849282765487</v>
      </c>
      <c r="M178" s="182">
        <v>0</v>
      </c>
      <c r="N178" s="182">
        <v>0</v>
      </c>
      <c r="O178" s="182">
        <v>0</v>
      </c>
      <c r="P178" s="182">
        <v>0</v>
      </c>
      <c r="Q178" s="183">
        <v>255265.90294690445</v>
      </c>
    </row>
    <row r="179" spans="2:17" x14ac:dyDescent="0.4">
      <c r="B179" s="174">
        <v>37</v>
      </c>
      <c r="C179" s="174">
        <v>17</v>
      </c>
      <c r="D179" s="167" t="s">
        <v>613</v>
      </c>
      <c r="E179" s="164">
        <v>175</v>
      </c>
      <c r="F179" s="456" t="s">
        <v>216</v>
      </c>
      <c r="G179" s="181">
        <v>949085</v>
      </c>
      <c r="H179" s="182">
        <v>2932562.4534378168</v>
      </c>
      <c r="I179" s="182">
        <v>167792.25195587374</v>
      </c>
      <c r="J179" s="182">
        <v>21.766846663454952</v>
      </c>
      <c r="K179" s="182">
        <v>254.61484330601692</v>
      </c>
      <c r="L179" s="182">
        <v>682.54892874858808</v>
      </c>
      <c r="M179" s="182">
        <v>0</v>
      </c>
      <c r="N179" s="182">
        <v>0</v>
      </c>
      <c r="O179" s="182">
        <v>0</v>
      </c>
      <c r="P179" s="182">
        <v>0</v>
      </c>
      <c r="Q179" s="183">
        <v>168751.1825745918</v>
      </c>
    </row>
    <row r="180" spans="2:17" x14ac:dyDescent="0.4">
      <c r="B180" s="174">
        <v>37</v>
      </c>
      <c r="C180" s="174">
        <v>17</v>
      </c>
      <c r="D180" s="167" t="s">
        <v>614</v>
      </c>
      <c r="E180" s="164">
        <v>176</v>
      </c>
      <c r="F180" s="456" t="s">
        <v>217</v>
      </c>
      <c r="G180" s="181">
        <v>3280576</v>
      </c>
      <c r="H180" s="182">
        <v>9755021.1567637064</v>
      </c>
      <c r="I180" s="182">
        <v>575287.63164649613</v>
      </c>
      <c r="J180" s="182">
        <v>46385.150239822506</v>
      </c>
      <c r="K180" s="182">
        <v>846.96343989692889</v>
      </c>
      <c r="L180" s="182">
        <v>2270.4646009033631</v>
      </c>
      <c r="M180" s="182">
        <v>0</v>
      </c>
      <c r="N180" s="182">
        <v>0</v>
      </c>
      <c r="O180" s="182">
        <v>0</v>
      </c>
      <c r="P180" s="182">
        <v>0</v>
      </c>
      <c r="Q180" s="183">
        <v>624790.20992711885</v>
      </c>
    </row>
    <row r="181" spans="2:17" x14ac:dyDescent="0.4">
      <c r="B181" s="174">
        <v>38</v>
      </c>
      <c r="C181" s="174">
        <v>18</v>
      </c>
      <c r="D181" s="167" t="s">
        <v>615</v>
      </c>
      <c r="E181" s="164">
        <v>177</v>
      </c>
      <c r="F181" s="456" t="s">
        <v>218</v>
      </c>
      <c r="G181" s="181">
        <v>257357</v>
      </c>
      <c r="H181" s="182">
        <v>183729.0073735771</v>
      </c>
      <c r="I181" s="182">
        <v>11643.167920890875</v>
      </c>
      <c r="J181" s="182">
        <v>40.4213127141768</v>
      </c>
      <c r="K181" s="182">
        <v>15.951964592724499</v>
      </c>
      <c r="L181" s="182">
        <v>42.762614319045937</v>
      </c>
      <c r="M181" s="182">
        <v>0</v>
      </c>
      <c r="N181" s="182">
        <v>0</v>
      </c>
      <c r="O181" s="182">
        <v>2479.5042135041767</v>
      </c>
      <c r="P181" s="182">
        <v>0</v>
      </c>
      <c r="Q181" s="183">
        <v>14221.808026021001</v>
      </c>
    </row>
    <row r="182" spans="2:17" x14ac:dyDescent="0.4">
      <c r="B182" s="174">
        <v>38</v>
      </c>
      <c r="C182" s="174">
        <v>18</v>
      </c>
      <c r="D182" s="167" t="s">
        <v>616</v>
      </c>
      <c r="E182" s="164">
        <v>178</v>
      </c>
      <c r="F182" s="456" t="s">
        <v>219</v>
      </c>
      <c r="G182" s="181">
        <v>694726</v>
      </c>
      <c r="H182" s="182">
        <v>505464.74150147277</v>
      </c>
      <c r="I182" s="182">
        <v>29999.848621317949</v>
      </c>
      <c r="J182" s="182">
        <v>53.413877515162199</v>
      </c>
      <c r="K182" s="182">
        <v>43.886133031281688</v>
      </c>
      <c r="L182" s="182">
        <v>117.64605982306247</v>
      </c>
      <c r="M182" s="182">
        <v>0</v>
      </c>
      <c r="N182" s="182">
        <v>0</v>
      </c>
      <c r="O182" s="182">
        <v>6693.3327798773789</v>
      </c>
      <c r="P182" s="182">
        <v>0</v>
      </c>
      <c r="Q182" s="183">
        <v>36908.127471564832</v>
      </c>
    </row>
    <row r="183" spans="2:17" x14ac:dyDescent="0.4">
      <c r="B183" s="174">
        <v>38</v>
      </c>
      <c r="C183" s="174">
        <v>18</v>
      </c>
      <c r="D183" s="167" t="s">
        <v>617</v>
      </c>
      <c r="E183" s="164">
        <v>179</v>
      </c>
      <c r="F183" s="456" t="s">
        <v>220</v>
      </c>
      <c r="G183" s="181">
        <v>1145269</v>
      </c>
      <c r="H183" s="182">
        <v>1264828.7681226784</v>
      </c>
      <c r="I183" s="182">
        <v>71027.366251491098</v>
      </c>
      <c r="J183" s="182">
        <v>398.43865389688557</v>
      </c>
      <c r="K183" s="182">
        <v>109.81664797179975</v>
      </c>
      <c r="L183" s="182">
        <v>294.38674689450613</v>
      </c>
      <c r="M183" s="182">
        <v>0</v>
      </c>
      <c r="N183" s="182">
        <v>0</v>
      </c>
      <c r="O183" s="182">
        <v>11034.086156955958</v>
      </c>
      <c r="P183" s="182">
        <v>0</v>
      </c>
      <c r="Q183" s="183">
        <v>82864.09445721026</v>
      </c>
    </row>
    <row r="184" spans="2:17" x14ac:dyDescent="0.4">
      <c r="B184" s="174">
        <v>38</v>
      </c>
      <c r="C184" s="174">
        <v>18</v>
      </c>
      <c r="D184" s="167" t="s">
        <v>618</v>
      </c>
      <c r="E184" s="164">
        <v>180</v>
      </c>
      <c r="F184" s="456" t="s">
        <v>221</v>
      </c>
      <c r="G184" s="181">
        <v>2030300</v>
      </c>
      <c r="H184" s="182">
        <v>1758778.1602785643</v>
      </c>
      <c r="I184" s="182">
        <v>97828.073790638053</v>
      </c>
      <c r="J184" s="182">
        <v>3793.8289218877367</v>
      </c>
      <c r="K184" s="182">
        <v>152.70298000453715</v>
      </c>
      <c r="L184" s="182">
        <v>409.35262872143352</v>
      </c>
      <c r="M184" s="182">
        <v>0</v>
      </c>
      <c r="N184" s="182">
        <v>0</v>
      </c>
      <c r="O184" s="182">
        <v>19560.911126091498</v>
      </c>
      <c r="P184" s="182">
        <v>0</v>
      </c>
      <c r="Q184" s="183">
        <v>121744.86944734326</v>
      </c>
    </row>
    <row r="185" spans="2:17" x14ac:dyDescent="0.4">
      <c r="B185" s="174">
        <v>38</v>
      </c>
      <c r="C185" s="174">
        <v>18</v>
      </c>
      <c r="D185" s="167" t="s">
        <v>619</v>
      </c>
      <c r="E185" s="164">
        <v>181</v>
      </c>
      <c r="F185" s="456" t="s">
        <v>222</v>
      </c>
      <c r="G185" s="181">
        <v>1288310</v>
      </c>
      <c r="H185" s="182">
        <v>676127.39045418124</v>
      </c>
      <c r="I185" s="182">
        <v>37639.311536722533</v>
      </c>
      <c r="J185" s="182">
        <v>277.17471575435519</v>
      </c>
      <c r="K185" s="182">
        <v>58.703632849689242</v>
      </c>
      <c r="L185" s="182">
        <v>157.36750141879475</v>
      </c>
      <c r="M185" s="182">
        <v>0</v>
      </c>
      <c r="N185" s="182">
        <v>0</v>
      </c>
      <c r="O185" s="182">
        <v>12412.213669337016</v>
      </c>
      <c r="P185" s="182">
        <v>0</v>
      </c>
      <c r="Q185" s="183">
        <v>50544.771056082391</v>
      </c>
    </row>
    <row r="186" spans="2:17" x14ac:dyDescent="0.4">
      <c r="B186" s="174">
        <v>38</v>
      </c>
      <c r="C186" s="174">
        <v>18</v>
      </c>
      <c r="D186" s="167" t="s">
        <v>620</v>
      </c>
      <c r="E186" s="164">
        <v>182</v>
      </c>
      <c r="F186" s="456" t="s">
        <v>223</v>
      </c>
      <c r="G186" s="181">
        <v>1461817</v>
      </c>
      <c r="H186" s="182">
        <v>1277780.7672202718</v>
      </c>
      <c r="I186" s="182">
        <v>68746.25090048791</v>
      </c>
      <c r="J186" s="182">
        <v>513.92811879453359</v>
      </c>
      <c r="K186" s="182">
        <v>110.94118368863246</v>
      </c>
      <c r="L186" s="182">
        <v>297.40130267961871</v>
      </c>
      <c r="M186" s="182">
        <v>25520144.413793057</v>
      </c>
      <c r="N186" s="182">
        <v>0</v>
      </c>
      <c r="O186" s="182">
        <v>14083.865645278876</v>
      </c>
      <c r="P186" s="182">
        <v>0</v>
      </c>
      <c r="Q186" s="183">
        <v>25603896.800943986</v>
      </c>
    </row>
    <row r="187" spans="2:17" x14ac:dyDescent="0.4">
      <c r="B187" s="174">
        <v>38</v>
      </c>
      <c r="C187" s="174">
        <v>18</v>
      </c>
      <c r="D187" s="167" t="s">
        <v>621</v>
      </c>
      <c r="E187" s="164">
        <v>183</v>
      </c>
      <c r="F187" s="456" t="s">
        <v>224</v>
      </c>
      <c r="G187" s="181">
        <v>1223567</v>
      </c>
      <c r="H187" s="182">
        <v>1306039.750573149</v>
      </c>
      <c r="I187" s="182">
        <v>81424.055018150684</v>
      </c>
      <c r="J187" s="182">
        <v>2078.8103681576636</v>
      </c>
      <c r="K187" s="182">
        <v>113.39472278033891</v>
      </c>
      <c r="L187" s="182">
        <v>303.97853304428475</v>
      </c>
      <c r="M187" s="182">
        <v>0</v>
      </c>
      <c r="N187" s="182">
        <v>0</v>
      </c>
      <c r="O187" s="182">
        <v>11788.447689414568</v>
      </c>
      <c r="P187" s="182">
        <v>0</v>
      </c>
      <c r="Q187" s="183">
        <v>95708.686331547535</v>
      </c>
    </row>
    <row r="188" spans="2:17" x14ac:dyDescent="0.4">
      <c r="B188" s="174">
        <v>38</v>
      </c>
      <c r="C188" s="174">
        <v>18</v>
      </c>
      <c r="D188" s="167" t="s">
        <v>622</v>
      </c>
      <c r="E188" s="164">
        <v>184</v>
      </c>
      <c r="F188" s="456" t="s">
        <v>225</v>
      </c>
      <c r="G188" s="181">
        <v>2357212</v>
      </c>
      <c r="H188" s="182">
        <v>2291847.3193642171</v>
      </c>
      <c r="I188" s="182">
        <v>128911.33126723216</v>
      </c>
      <c r="J188" s="182">
        <v>629.41758369218155</v>
      </c>
      <c r="K188" s="182">
        <v>198.98582054651834</v>
      </c>
      <c r="L188" s="182">
        <v>533.42356983857485</v>
      </c>
      <c r="M188" s="182">
        <v>9379.5918552497496</v>
      </c>
      <c r="N188" s="182">
        <v>0</v>
      </c>
      <c r="O188" s="182">
        <v>22710.542499806135</v>
      </c>
      <c r="P188" s="182">
        <v>0</v>
      </c>
      <c r="Q188" s="183">
        <v>162363.29259636533</v>
      </c>
    </row>
    <row r="189" spans="2:17" x14ac:dyDescent="0.4">
      <c r="B189" s="174">
        <v>39</v>
      </c>
      <c r="C189" s="174">
        <v>18</v>
      </c>
      <c r="D189" s="167" t="s">
        <v>623</v>
      </c>
      <c r="E189" s="164">
        <v>185</v>
      </c>
      <c r="F189" s="456" t="s">
        <v>226</v>
      </c>
      <c r="G189" s="181">
        <v>891266</v>
      </c>
      <c r="H189" s="182">
        <v>1256691.3656139891</v>
      </c>
      <c r="I189" s="182">
        <v>72840.748862570996</v>
      </c>
      <c r="J189" s="182">
        <v>718.92191898785882</v>
      </c>
      <c r="K189" s="182">
        <v>109.11013157272392</v>
      </c>
      <c r="L189" s="182">
        <v>292.49278028568222</v>
      </c>
      <c r="M189" s="182">
        <v>0</v>
      </c>
      <c r="N189" s="182">
        <v>0</v>
      </c>
      <c r="O189" s="182">
        <v>8025.0308700782216</v>
      </c>
      <c r="P189" s="182">
        <v>0</v>
      </c>
      <c r="Q189" s="183">
        <v>81986.304563495491</v>
      </c>
    </row>
    <row r="190" spans="2:17" x14ac:dyDescent="0.4">
      <c r="B190" s="174">
        <v>39</v>
      </c>
      <c r="C190" s="174">
        <v>18</v>
      </c>
      <c r="D190" s="167" t="s">
        <v>624</v>
      </c>
      <c r="E190" s="164">
        <v>186</v>
      </c>
      <c r="F190" s="456" t="s">
        <v>227</v>
      </c>
      <c r="G190" s="181">
        <v>2600180</v>
      </c>
      <c r="H190" s="182">
        <v>1349862.5944153755</v>
      </c>
      <c r="I190" s="182">
        <v>80445.140030744209</v>
      </c>
      <c r="J190" s="182">
        <v>366.6790510500324</v>
      </c>
      <c r="K190" s="182">
        <v>117.19956809745473</v>
      </c>
      <c r="L190" s="182">
        <v>314.17822549556183</v>
      </c>
      <c r="M190" s="182">
        <v>0</v>
      </c>
      <c r="N190" s="182">
        <v>0</v>
      </c>
      <c r="O190" s="182">
        <v>23412.230207098655</v>
      </c>
      <c r="P190" s="182">
        <v>0</v>
      </c>
      <c r="Q190" s="183">
        <v>104655.4270824859</v>
      </c>
    </row>
    <row r="191" spans="2:17" x14ac:dyDescent="0.4">
      <c r="B191" s="174">
        <v>39</v>
      </c>
      <c r="C191" s="174">
        <v>18</v>
      </c>
      <c r="D191" s="167" t="s">
        <v>625</v>
      </c>
      <c r="E191" s="164">
        <v>187</v>
      </c>
      <c r="F191" s="456" t="s">
        <v>228</v>
      </c>
      <c r="G191" s="181">
        <v>391850</v>
      </c>
      <c r="H191" s="182">
        <v>450161.45405657508</v>
      </c>
      <c r="I191" s="182">
        <v>28942.561969693688</v>
      </c>
      <c r="J191" s="182">
        <v>535.58239346284256</v>
      </c>
      <c r="K191" s="182">
        <v>39.084517348525075</v>
      </c>
      <c r="L191" s="182">
        <v>104.77431362801062</v>
      </c>
      <c r="M191" s="182">
        <v>0</v>
      </c>
      <c r="N191" s="182">
        <v>0</v>
      </c>
      <c r="O191" s="182">
        <v>3528.2489699373155</v>
      </c>
      <c r="P191" s="182">
        <v>0</v>
      </c>
      <c r="Q191" s="183">
        <v>33150.252164070385</v>
      </c>
    </row>
    <row r="192" spans="2:17" x14ac:dyDescent="0.4">
      <c r="B192" s="174">
        <v>39</v>
      </c>
      <c r="C192" s="174">
        <v>18</v>
      </c>
      <c r="D192" s="167" t="s">
        <v>626</v>
      </c>
      <c r="E192" s="164">
        <v>188</v>
      </c>
      <c r="F192" s="456" t="s">
        <v>229</v>
      </c>
      <c r="G192" s="181">
        <v>1168158</v>
      </c>
      <c r="H192" s="182">
        <v>631033.53216134978</v>
      </c>
      <c r="I192" s="182">
        <v>39884.068883822183</v>
      </c>
      <c r="J192" s="182">
        <v>76.511770494691802</v>
      </c>
      <c r="K192" s="182">
        <v>54.788433823038226</v>
      </c>
      <c r="L192" s="182">
        <v>146.87198251353456</v>
      </c>
      <c r="M192" s="182">
        <v>0</v>
      </c>
      <c r="N192" s="182">
        <v>0</v>
      </c>
      <c r="O192" s="182">
        <v>10518.188746265241</v>
      </c>
      <c r="P192" s="182">
        <v>0</v>
      </c>
      <c r="Q192" s="183">
        <v>50680.42981691868</v>
      </c>
    </row>
    <row r="193" spans="2:17" x14ac:dyDescent="0.4">
      <c r="B193" s="174">
        <v>39</v>
      </c>
      <c r="C193" s="174">
        <v>18</v>
      </c>
      <c r="D193" s="167" t="s">
        <v>627</v>
      </c>
      <c r="E193" s="164">
        <v>189</v>
      </c>
      <c r="F193" s="456" t="s">
        <v>230</v>
      </c>
      <c r="G193" s="181">
        <v>747237</v>
      </c>
      <c r="H193" s="182">
        <v>195963.60239883338</v>
      </c>
      <c r="I193" s="182">
        <v>12850.20348771365</v>
      </c>
      <c r="J193" s="182">
        <v>137.14373956595699</v>
      </c>
      <c r="K193" s="182">
        <v>17.014212897655366</v>
      </c>
      <c r="L193" s="182">
        <v>45.610195525158723</v>
      </c>
      <c r="M193" s="182">
        <v>0</v>
      </c>
      <c r="N193" s="182">
        <v>0</v>
      </c>
      <c r="O193" s="182">
        <v>6728.1821501825934</v>
      </c>
      <c r="P193" s="182">
        <v>0</v>
      </c>
      <c r="Q193" s="183">
        <v>19778.153785885013</v>
      </c>
    </row>
    <row r="194" spans="2:17" x14ac:dyDescent="0.4">
      <c r="B194" s="174">
        <v>39</v>
      </c>
      <c r="C194" s="174">
        <v>18</v>
      </c>
      <c r="D194" s="167" t="s">
        <v>628</v>
      </c>
      <c r="E194" s="164">
        <v>190</v>
      </c>
      <c r="F194" s="456" t="s">
        <v>231</v>
      </c>
      <c r="G194" s="181">
        <v>595976</v>
      </c>
      <c r="H194" s="182">
        <v>244566.2058642843</v>
      </c>
      <c r="I194" s="182">
        <v>15299.897370574326</v>
      </c>
      <c r="J194" s="182">
        <v>18.7670380458678</v>
      </c>
      <c r="K194" s="182">
        <v>21.234052871093347</v>
      </c>
      <c r="L194" s="182">
        <v>56.922368908148997</v>
      </c>
      <c r="M194" s="182">
        <v>0</v>
      </c>
      <c r="N194" s="182">
        <v>0</v>
      </c>
      <c r="O194" s="182">
        <v>5366.2159196308839</v>
      </c>
      <c r="P194" s="182">
        <v>0</v>
      </c>
      <c r="Q194" s="183">
        <v>20763.036750030318</v>
      </c>
    </row>
    <row r="195" spans="2:17" x14ac:dyDescent="0.4">
      <c r="B195" s="174">
        <v>39</v>
      </c>
      <c r="C195" s="174">
        <v>18</v>
      </c>
      <c r="D195" s="167" t="s">
        <v>629</v>
      </c>
      <c r="E195" s="164">
        <v>191</v>
      </c>
      <c r="F195" s="456" t="s">
        <v>232</v>
      </c>
      <c r="G195" s="181">
        <v>2289831</v>
      </c>
      <c r="H195" s="182">
        <v>1071385.027791963</v>
      </c>
      <c r="I195" s="182">
        <v>65288.468808332284</v>
      </c>
      <c r="J195" s="182">
        <v>723.25277392152054</v>
      </c>
      <c r="K195" s="182">
        <v>93.021217894907323</v>
      </c>
      <c r="L195" s="182">
        <v>249.36304498457179</v>
      </c>
      <c r="M195" s="182">
        <v>0</v>
      </c>
      <c r="N195" s="182">
        <v>0</v>
      </c>
      <c r="O195" s="182">
        <v>20617.82280740215</v>
      </c>
      <c r="P195" s="182">
        <v>0</v>
      </c>
      <c r="Q195" s="183">
        <v>86971.928652535411</v>
      </c>
    </row>
    <row r="196" spans="2:17" x14ac:dyDescent="0.4">
      <c r="B196" s="174">
        <v>39</v>
      </c>
      <c r="C196" s="174">
        <v>18</v>
      </c>
      <c r="D196" s="167" t="s">
        <v>630</v>
      </c>
      <c r="E196" s="164">
        <v>192</v>
      </c>
      <c r="F196" s="456" t="s">
        <v>233</v>
      </c>
      <c r="G196" s="181">
        <v>957181</v>
      </c>
      <c r="H196" s="182">
        <v>622240.69536078605</v>
      </c>
      <c r="I196" s="182">
        <v>35710.197875685568</v>
      </c>
      <c r="J196" s="182">
        <v>418.64931025397397</v>
      </c>
      <c r="K196" s="182">
        <v>54.025010434879384</v>
      </c>
      <c r="L196" s="182">
        <v>144.82546468682966</v>
      </c>
      <c r="M196" s="182">
        <v>0</v>
      </c>
      <c r="N196" s="182">
        <v>0</v>
      </c>
      <c r="O196" s="182">
        <v>8618.5348406113808</v>
      </c>
      <c r="P196" s="182">
        <v>0</v>
      </c>
      <c r="Q196" s="183">
        <v>44946.232501672639</v>
      </c>
    </row>
    <row r="197" spans="2:17" x14ac:dyDescent="0.4">
      <c r="B197" s="174">
        <v>39</v>
      </c>
      <c r="C197" s="174">
        <v>18</v>
      </c>
      <c r="D197" s="167" t="s">
        <v>631</v>
      </c>
      <c r="E197" s="164">
        <v>193</v>
      </c>
      <c r="F197" s="456" t="s">
        <v>234</v>
      </c>
      <c r="G197" s="181">
        <v>882958</v>
      </c>
      <c r="H197" s="182">
        <v>527865.52327358373</v>
      </c>
      <c r="I197" s="182">
        <v>32257.311333739846</v>
      </c>
      <c r="J197" s="182">
        <v>412.87483700909155</v>
      </c>
      <c r="K197" s="182">
        <v>45.831043542616946</v>
      </c>
      <c r="L197" s="182">
        <v>122.85980372262082</v>
      </c>
      <c r="M197" s="182">
        <v>0</v>
      </c>
      <c r="N197" s="182">
        <v>0</v>
      </c>
      <c r="O197" s="182">
        <v>7950.2249687327085</v>
      </c>
      <c r="P197" s="182">
        <v>0</v>
      </c>
      <c r="Q197" s="183">
        <v>40789.101986746879</v>
      </c>
    </row>
    <row r="198" spans="2:17" x14ac:dyDescent="0.4">
      <c r="B198" s="174">
        <v>39</v>
      </c>
      <c r="C198" s="174">
        <v>18</v>
      </c>
      <c r="D198" s="167" t="s">
        <v>632</v>
      </c>
      <c r="E198" s="164">
        <v>194</v>
      </c>
      <c r="F198" s="456" t="s">
        <v>235</v>
      </c>
      <c r="G198" s="181">
        <v>2537393</v>
      </c>
      <c r="H198" s="182">
        <v>783436.23425366147</v>
      </c>
      <c r="I198" s="182">
        <v>48492.654257172602</v>
      </c>
      <c r="J198" s="182">
        <v>60.631969071265189</v>
      </c>
      <c r="K198" s="182">
        <v>68.020544214125692</v>
      </c>
      <c r="L198" s="182">
        <v>182.3434525003214</v>
      </c>
      <c r="M198" s="182">
        <v>0</v>
      </c>
      <c r="N198" s="182">
        <v>0</v>
      </c>
      <c r="O198" s="182">
        <v>22846.891000577143</v>
      </c>
      <c r="P198" s="182">
        <v>0</v>
      </c>
      <c r="Q198" s="183">
        <v>71650.54122353546</v>
      </c>
    </row>
    <row r="199" spans="2:17" x14ac:dyDescent="0.4">
      <c r="B199" s="174">
        <v>39</v>
      </c>
      <c r="C199" s="174">
        <v>18</v>
      </c>
      <c r="D199" s="167" t="s">
        <v>633</v>
      </c>
      <c r="E199" s="164">
        <v>195</v>
      </c>
      <c r="F199" s="456" t="s">
        <v>236</v>
      </c>
      <c r="G199" s="181">
        <v>1435291</v>
      </c>
      <c r="H199" s="182">
        <v>1000319.7525478106</v>
      </c>
      <c r="I199" s="182">
        <v>62659.117342569807</v>
      </c>
      <c r="J199" s="182">
        <v>469.17595114669496</v>
      </c>
      <c r="K199" s="182">
        <v>86.851093913548638</v>
      </c>
      <c r="L199" s="182">
        <v>232.82272290813759</v>
      </c>
      <c r="M199" s="182">
        <v>0</v>
      </c>
      <c r="N199" s="182">
        <v>0</v>
      </c>
      <c r="O199" s="182">
        <v>12923.475800204922</v>
      </c>
      <c r="P199" s="182">
        <v>0</v>
      </c>
      <c r="Q199" s="183">
        <v>76371.442910743121</v>
      </c>
    </row>
    <row r="200" spans="2:17" x14ac:dyDescent="0.4">
      <c r="B200" s="174">
        <v>39</v>
      </c>
      <c r="C200" s="174">
        <v>18</v>
      </c>
      <c r="D200" s="167" t="s">
        <v>634</v>
      </c>
      <c r="E200" s="164">
        <v>196</v>
      </c>
      <c r="F200" s="456" t="s">
        <v>237</v>
      </c>
      <c r="G200" s="181">
        <v>264215</v>
      </c>
      <c r="H200" s="182">
        <v>225581.86476140071</v>
      </c>
      <c r="I200" s="182">
        <v>14370.668491557348</v>
      </c>
      <c r="J200" s="182">
        <v>402.76950883054741</v>
      </c>
      <c r="K200" s="182">
        <v>19.585769122008251</v>
      </c>
      <c r="L200" s="182">
        <v>52.503795769977394</v>
      </c>
      <c r="M200" s="182">
        <v>0</v>
      </c>
      <c r="N200" s="182">
        <v>0</v>
      </c>
      <c r="O200" s="182">
        <v>2379.0131468469767</v>
      </c>
      <c r="P200" s="182">
        <v>0</v>
      </c>
      <c r="Q200" s="183">
        <v>17224.540712126858</v>
      </c>
    </row>
    <row r="201" spans="2:17" x14ac:dyDescent="0.4">
      <c r="B201" s="174">
        <v>39</v>
      </c>
      <c r="C201" s="174">
        <v>18</v>
      </c>
      <c r="D201" s="167" t="s">
        <v>635</v>
      </c>
      <c r="E201" s="164">
        <v>197</v>
      </c>
      <c r="F201" s="456" t="s">
        <v>238</v>
      </c>
      <c r="G201" s="181">
        <v>677785</v>
      </c>
      <c r="H201" s="182">
        <v>221611.79414824635</v>
      </c>
      <c r="I201" s="182">
        <v>12822.9232147732</v>
      </c>
      <c r="J201" s="182">
        <v>43.308549336618</v>
      </c>
      <c r="K201" s="182">
        <v>19.241074363369052</v>
      </c>
      <c r="L201" s="182">
        <v>51.579768579733539</v>
      </c>
      <c r="M201" s="182">
        <v>0</v>
      </c>
      <c r="N201" s="182">
        <v>0</v>
      </c>
      <c r="O201" s="182">
        <v>6102.8307466861379</v>
      </c>
      <c r="P201" s="182">
        <v>0</v>
      </c>
      <c r="Q201" s="183">
        <v>19039.883353739056</v>
      </c>
    </row>
    <row r="202" spans="2:17" x14ac:dyDescent="0.4">
      <c r="B202" s="174">
        <v>39</v>
      </c>
      <c r="C202" s="174">
        <v>18</v>
      </c>
      <c r="D202" s="167" t="s">
        <v>636</v>
      </c>
      <c r="E202" s="164">
        <v>198</v>
      </c>
      <c r="F202" s="456" t="s">
        <v>239</v>
      </c>
      <c r="G202" s="181">
        <v>1265602</v>
      </c>
      <c r="H202" s="182">
        <v>741554.64300575037</v>
      </c>
      <c r="I202" s="182">
        <v>43568.860330462951</v>
      </c>
      <c r="J202" s="182">
        <v>41.864931025397397</v>
      </c>
      <c r="K202" s="182">
        <v>64.384244915369905</v>
      </c>
      <c r="L202" s="182">
        <v>172.59558329227212</v>
      </c>
      <c r="M202" s="182">
        <v>0</v>
      </c>
      <c r="N202" s="182">
        <v>0</v>
      </c>
      <c r="O202" s="182">
        <v>11395.582372975898</v>
      </c>
      <c r="P202" s="182">
        <v>0</v>
      </c>
      <c r="Q202" s="183">
        <v>55243.287462671884</v>
      </c>
    </row>
    <row r="203" spans="2:17" x14ac:dyDescent="0.4">
      <c r="B203" s="174">
        <v>40</v>
      </c>
      <c r="C203" s="174">
        <v>18</v>
      </c>
      <c r="D203" s="167" t="s">
        <v>637</v>
      </c>
      <c r="E203" s="164">
        <v>199</v>
      </c>
      <c r="F203" s="456" t="s">
        <v>240</v>
      </c>
      <c r="G203" s="181">
        <v>554510</v>
      </c>
      <c r="H203" s="182">
        <v>251880.05736065883</v>
      </c>
      <c r="I203" s="182">
        <v>15323.440369392945</v>
      </c>
      <c r="J203" s="182">
        <v>21495.476654074733</v>
      </c>
      <c r="K203" s="182">
        <v>21.869065827264091</v>
      </c>
      <c r="L203" s="182">
        <v>58.624655418032027</v>
      </c>
      <c r="M203" s="182">
        <v>0</v>
      </c>
      <c r="N203" s="182">
        <v>0</v>
      </c>
      <c r="O203" s="182">
        <v>2684.2575306600716</v>
      </c>
      <c r="P203" s="182">
        <v>0</v>
      </c>
      <c r="Q203" s="183">
        <v>39583.668275373042</v>
      </c>
    </row>
    <row r="204" spans="2:17" x14ac:dyDescent="0.4">
      <c r="B204" s="174">
        <v>40</v>
      </c>
      <c r="C204" s="174">
        <v>18</v>
      </c>
      <c r="D204" s="167" t="s">
        <v>638</v>
      </c>
      <c r="E204" s="164">
        <v>200</v>
      </c>
      <c r="F204" s="456" t="s">
        <v>241</v>
      </c>
      <c r="G204" s="181">
        <v>490140</v>
      </c>
      <c r="H204" s="182">
        <v>229994.97848855233</v>
      </c>
      <c r="I204" s="182">
        <v>13440.497962134228</v>
      </c>
      <c r="J204" s="182">
        <v>7822.9676285044316</v>
      </c>
      <c r="K204" s="182">
        <v>19.968930359994193</v>
      </c>
      <c r="L204" s="182">
        <v>53.530940492294171</v>
      </c>
      <c r="M204" s="182">
        <v>0</v>
      </c>
      <c r="N204" s="182">
        <v>0</v>
      </c>
      <c r="O204" s="182">
        <v>2372.6569152544184</v>
      </c>
      <c r="P204" s="182">
        <v>0</v>
      </c>
      <c r="Q204" s="183">
        <v>23709.62237674537</v>
      </c>
    </row>
    <row r="205" spans="2:17" x14ac:dyDescent="0.4">
      <c r="B205" s="174">
        <v>40</v>
      </c>
      <c r="C205" s="174">
        <v>18</v>
      </c>
      <c r="D205" s="167" t="s">
        <v>639</v>
      </c>
      <c r="E205" s="164">
        <v>201</v>
      </c>
      <c r="F205" s="456" t="s">
        <v>242</v>
      </c>
      <c r="G205" s="181">
        <v>1874946</v>
      </c>
      <c r="H205" s="182">
        <v>868444.09476368246</v>
      </c>
      <c r="I205" s="182">
        <v>49658.107793818563</v>
      </c>
      <c r="J205" s="182">
        <v>213.65551006064879</v>
      </c>
      <c r="K205" s="182">
        <v>75.401209904012489</v>
      </c>
      <c r="L205" s="182">
        <v>202.12888760957389</v>
      </c>
      <c r="M205" s="182">
        <v>482.96546532657527</v>
      </c>
      <c r="N205" s="182">
        <v>0</v>
      </c>
      <c r="O205" s="182">
        <v>9076.1896450577606</v>
      </c>
      <c r="P205" s="182">
        <v>0</v>
      </c>
      <c r="Q205" s="183">
        <v>59708.448511777133</v>
      </c>
    </row>
    <row r="206" spans="2:17" x14ac:dyDescent="0.4">
      <c r="B206" s="174">
        <v>40</v>
      </c>
      <c r="C206" s="174">
        <v>18</v>
      </c>
      <c r="D206" s="167" t="s">
        <v>640</v>
      </c>
      <c r="E206" s="164">
        <v>202</v>
      </c>
      <c r="F206" s="456" t="s">
        <v>243</v>
      </c>
      <c r="G206" s="181">
        <v>1727627</v>
      </c>
      <c r="H206" s="182">
        <v>1672901.9516973866</v>
      </c>
      <c r="I206" s="182">
        <v>93819.940290925355</v>
      </c>
      <c r="J206" s="182">
        <v>3701.4373499696176</v>
      </c>
      <c r="K206" s="182">
        <v>145.24692144183587</v>
      </c>
      <c r="L206" s="182">
        <v>389.36508707390277</v>
      </c>
      <c r="M206" s="182">
        <v>0</v>
      </c>
      <c r="N206" s="182">
        <v>0</v>
      </c>
      <c r="O206" s="182">
        <v>8363.0516761134513</v>
      </c>
      <c r="P206" s="182">
        <v>0</v>
      </c>
      <c r="Q206" s="183">
        <v>106419.04132552417</v>
      </c>
    </row>
    <row r="207" spans="2:17" x14ac:dyDescent="0.4">
      <c r="B207" s="174">
        <v>40</v>
      </c>
      <c r="C207" s="174">
        <v>18</v>
      </c>
      <c r="D207" s="167" t="s">
        <v>641</v>
      </c>
      <c r="E207" s="164">
        <v>203</v>
      </c>
      <c r="F207" s="456" t="s">
        <v>244</v>
      </c>
      <c r="G207" s="181">
        <v>1205519</v>
      </c>
      <c r="H207" s="182">
        <v>1340188.52693399</v>
      </c>
      <c r="I207" s="182">
        <v>85573.649645544821</v>
      </c>
      <c r="J207" s="182">
        <v>1824.7335453828382</v>
      </c>
      <c r="K207" s="182">
        <v>116.35963332538627</v>
      </c>
      <c r="L207" s="182">
        <v>311.92660272506618</v>
      </c>
      <c r="M207" s="182">
        <v>0</v>
      </c>
      <c r="N207" s="182">
        <v>0</v>
      </c>
      <c r="O207" s="182">
        <v>5835.6449010906917</v>
      </c>
      <c r="P207" s="182">
        <v>0</v>
      </c>
      <c r="Q207" s="183">
        <v>93662.314328068809</v>
      </c>
    </row>
    <row r="208" spans="2:17" x14ac:dyDescent="0.4">
      <c r="B208" s="174">
        <v>40</v>
      </c>
      <c r="C208" s="174">
        <v>18</v>
      </c>
      <c r="D208" s="167" t="s">
        <v>642</v>
      </c>
      <c r="E208" s="164">
        <v>204</v>
      </c>
      <c r="F208" s="456" t="s">
        <v>245</v>
      </c>
      <c r="G208" s="181">
        <v>591430</v>
      </c>
      <c r="H208" s="182">
        <v>426694.37509803253</v>
      </c>
      <c r="I208" s="182">
        <v>25154.610912715514</v>
      </c>
      <c r="J208" s="182">
        <v>24451.114909237222</v>
      </c>
      <c r="K208" s="182">
        <v>37.047027362634161</v>
      </c>
      <c r="L208" s="182">
        <v>99.312390869900312</v>
      </c>
      <c r="M208" s="182">
        <v>0</v>
      </c>
      <c r="N208" s="182">
        <v>0</v>
      </c>
      <c r="O208" s="182">
        <v>2862.9789027398715</v>
      </c>
      <c r="P208" s="182">
        <v>0</v>
      </c>
      <c r="Q208" s="183">
        <v>52605.064142925141</v>
      </c>
    </row>
    <row r="209" spans="2:17" x14ac:dyDescent="0.4">
      <c r="B209" s="174">
        <v>40</v>
      </c>
      <c r="C209" s="174">
        <v>18</v>
      </c>
      <c r="D209" s="167" t="s">
        <v>643</v>
      </c>
      <c r="E209" s="164">
        <v>205</v>
      </c>
      <c r="F209" s="456" t="s">
        <v>246</v>
      </c>
      <c r="G209" s="181">
        <v>459128</v>
      </c>
      <c r="H209" s="182">
        <v>119038.66836306508</v>
      </c>
      <c r="I209" s="182">
        <v>6765.861289531209</v>
      </c>
      <c r="J209" s="182">
        <v>0</v>
      </c>
      <c r="K209" s="182">
        <v>10.335333816024189</v>
      </c>
      <c r="L209" s="182">
        <v>27.70604782026729</v>
      </c>
      <c r="M209" s="182">
        <v>0</v>
      </c>
      <c r="N209" s="182">
        <v>0</v>
      </c>
      <c r="O209" s="182">
        <v>2222.5348353264999</v>
      </c>
      <c r="P209" s="182">
        <v>0</v>
      </c>
      <c r="Q209" s="183">
        <v>9026.4375064939995</v>
      </c>
    </row>
    <row r="210" spans="2:17" x14ac:dyDescent="0.4">
      <c r="B210" s="174">
        <v>41</v>
      </c>
      <c r="C210" s="174">
        <v>19</v>
      </c>
      <c r="D210" s="167" t="s">
        <v>644</v>
      </c>
      <c r="E210" s="164">
        <v>206</v>
      </c>
      <c r="F210" s="456" t="s">
        <v>247</v>
      </c>
      <c r="G210" s="181">
        <v>826068</v>
      </c>
      <c r="H210" s="182">
        <v>1218251.1065783217</v>
      </c>
      <c r="I210" s="182">
        <v>66300.744308434631</v>
      </c>
      <c r="J210" s="182">
        <v>166.13473418896601</v>
      </c>
      <c r="K210" s="182">
        <v>105.77262020291985</v>
      </c>
      <c r="L210" s="182">
        <v>89644.367428281781</v>
      </c>
      <c r="M210" s="182">
        <v>113280.95095352195</v>
      </c>
      <c r="N210" s="182">
        <v>1678129.0798082175</v>
      </c>
      <c r="O210" s="182">
        <v>192000.32546905865</v>
      </c>
      <c r="P210" s="182">
        <v>388758.69229092391</v>
      </c>
      <c r="Q210" s="183">
        <v>2528386.0676128301</v>
      </c>
    </row>
    <row r="211" spans="2:17" x14ac:dyDescent="0.4">
      <c r="B211" s="174">
        <v>41</v>
      </c>
      <c r="C211" s="174">
        <v>19</v>
      </c>
      <c r="D211" s="167" t="s">
        <v>645</v>
      </c>
      <c r="E211" s="164">
        <v>207</v>
      </c>
      <c r="F211" s="456" t="s">
        <v>248</v>
      </c>
      <c r="G211" s="181">
        <v>3584345</v>
      </c>
      <c r="H211" s="182">
        <v>7093413.7557828594</v>
      </c>
      <c r="I211" s="182">
        <v>403370.1620498338</v>
      </c>
      <c r="J211" s="182">
        <v>990.45352459104868</v>
      </c>
      <c r="K211" s="182">
        <v>615.87381704902361</v>
      </c>
      <c r="L211" s="182">
        <v>1650.9800002739321</v>
      </c>
      <c r="M211" s="182">
        <v>0</v>
      </c>
      <c r="N211" s="182">
        <v>531699.97010935424</v>
      </c>
      <c r="O211" s="182">
        <v>17031.23029662015</v>
      </c>
      <c r="P211" s="182">
        <v>0</v>
      </c>
      <c r="Q211" s="183">
        <v>955358.66979772225</v>
      </c>
    </row>
    <row r="212" spans="2:17" x14ac:dyDescent="0.4">
      <c r="B212" s="174">
        <v>41</v>
      </c>
      <c r="C212" s="174">
        <v>19</v>
      </c>
      <c r="D212" s="167" t="s">
        <v>646</v>
      </c>
      <c r="E212" s="164">
        <v>208</v>
      </c>
      <c r="F212" s="456" t="s">
        <v>249</v>
      </c>
      <c r="G212" s="181">
        <v>2190471</v>
      </c>
      <c r="H212" s="182">
        <v>1881673.9982921854</v>
      </c>
      <c r="I212" s="182">
        <v>110072.35987107121</v>
      </c>
      <c r="J212" s="182">
        <v>3024.0152982701957</v>
      </c>
      <c r="K212" s="182">
        <v>163.37320614144943</v>
      </c>
      <c r="L212" s="182">
        <v>237394.58487324626</v>
      </c>
      <c r="M212" s="182">
        <v>1934.3471334020653</v>
      </c>
      <c r="N212" s="182">
        <v>931252.91161236539</v>
      </c>
      <c r="O212" s="182">
        <v>193440.5089260019</v>
      </c>
      <c r="P212" s="182">
        <v>182272.38990558434</v>
      </c>
      <c r="Q212" s="183">
        <v>1659554.4908260826</v>
      </c>
    </row>
    <row r="213" spans="2:17" x14ac:dyDescent="0.4">
      <c r="B213" s="174">
        <v>41</v>
      </c>
      <c r="C213" s="174">
        <v>19</v>
      </c>
      <c r="D213" s="167" t="s">
        <v>647</v>
      </c>
      <c r="E213" s="164">
        <v>209</v>
      </c>
      <c r="F213" s="456" t="s">
        <v>250</v>
      </c>
      <c r="G213" s="181">
        <v>72693</v>
      </c>
      <c r="H213" s="182">
        <v>371680.19289040554</v>
      </c>
      <c r="I213" s="182">
        <v>19708.31221560542</v>
      </c>
      <c r="J213" s="182">
        <v>413.06723527857662</v>
      </c>
      <c r="K213" s="182">
        <v>32.270512759856359</v>
      </c>
      <c r="L213" s="182">
        <v>86.507933427646691</v>
      </c>
      <c r="M213" s="182">
        <v>0</v>
      </c>
      <c r="N213" s="182">
        <v>0</v>
      </c>
      <c r="O213" s="182">
        <v>72.542563221562276</v>
      </c>
      <c r="P213" s="182">
        <v>0</v>
      </c>
      <c r="Q213" s="183">
        <v>20312.700460293061</v>
      </c>
    </row>
    <row r="214" spans="2:17" x14ac:dyDescent="0.4">
      <c r="B214" s="174">
        <v>42</v>
      </c>
      <c r="C214" s="174">
        <v>19</v>
      </c>
      <c r="D214" s="167" t="s">
        <v>648</v>
      </c>
      <c r="E214" s="164">
        <v>210</v>
      </c>
      <c r="F214" s="456" t="s">
        <v>251</v>
      </c>
      <c r="G214" s="181">
        <v>192937</v>
      </c>
      <c r="H214" s="182">
        <v>422263.44805581233</v>
      </c>
      <c r="I214" s="182">
        <v>23364.201389753791</v>
      </c>
      <c r="J214" s="182">
        <v>98.954568451351321</v>
      </c>
      <c r="K214" s="182">
        <v>36.662319513281204</v>
      </c>
      <c r="L214" s="182">
        <v>98.281100128765331</v>
      </c>
      <c r="M214" s="182">
        <v>0</v>
      </c>
      <c r="N214" s="182">
        <v>0</v>
      </c>
      <c r="O214" s="182">
        <v>619.10355132465304</v>
      </c>
      <c r="P214" s="182">
        <v>0</v>
      </c>
      <c r="Q214" s="183">
        <v>24217.202929171843</v>
      </c>
    </row>
    <row r="215" spans="2:17" x14ac:dyDescent="0.4">
      <c r="B215" s="174">
        <v>42</v>
      </c>
      <c r="C215" s="174">
        <v>19</v>
      </c>
      <c r="D215" s="167" t="s">
        <v>649</v>
      </c>
      <c r="E215" s="164">
        <v>211</v>
      </c>
      <c r="F215" s="456" t="s">
        <v>252</v>
      </c>
      <c r="G215" s="181">
        <v>1339323</v>
      </c>
      <c r="H215" s="182">
        <v>1243881.8431419127</v>
      </c>
      <c r="I215" s="182">
        <v>72315.005825126835</v>
      </c>
      <c r="J215" s="182">
        <v>1729.8892677435776</v>
      </c>
      <c r="K215" s="182">
        <v>107.997966151241</v>
      </c>
      <c r="L215" s="182">
        <v>289.5113856930974</v>
      </c>
      <c r="M215" s="182">
        <v>0</v>
      </c>
      <c r="N215" s="182">
        <v>30088.087901745959</v>
      </c>
      <c r="O215" s="182">
        <v>4297.6703570118143</v>
      </c>
      <c r="P215" s="182">
        <v>0</v>
      </c>
      <c r="Q215" s="183">
        <v>108828.16270347254</v>
      </c>
    </row>
    <row r="216" spans="2:17" x14ac:dyDescent="0.4">
      <c r="B216" s="174">
        <v>42</v>
      </c>
      <c r="C216" s="174">
        <v>19</v>
      </c>
      <c r="D216" s="167" t="s">
        <v>650</v>
      </c>
      <c r="E216" s="164">
        <v>212</v>
      </c>
      <c r="F216" s="456" t="s">
        <v>253</v>
      </c>
      <c r="G216" s="181">
        <v>5330247</v>
      </c>
      <c r="H216" s="182">
        <v>5350988.9633197663</v>
      </c>
      <c r="I216" s="182">
        <v>304479.79156772076</v>
      </c>
      <c r="J216" s="182">
        <v>6252.7485340246085</v>
      </c>
      <c r="K216" s="182">
        <v>464.59069092653448</v>
      </c>
      <c r="L216" s="182">
        <v>1245.433590127928</v>
      </c>
      <c r="M216" s="182">
        <v>0</v>
      </c>
      <c r="N216" s="182">
        <v>80743.556728610434</v>
      </c>
      <c r="O216" s="182">
        <v>17103.898407965182</v>
      </c>
      <c r="P216" s="182">
        <v>0</v>
      </c>
      <c r="Q216" s="183">
        <v>410290.01951937546</v>
      </c>
    </row>
    <row r="217" spans="2:17" x14ac:dyDescent="0.4">
      <c r="B217" s="174">
        <v>43</v>
      </c>
      <c r="C217" s="174">
        <v>19</v>
      </c>
      <c r="D217" s="167" t="s">
        <v>651</v>
      </c>
      <c r="E217" s="164">
        <v>213</v>
      </c>
      <c r="F217" s="456" t="s">
        <v>254</v>
      </c>
      <c r="G217" s="181">
        <v>1249851</v>
      </c>
      <c r="H217" s="182">
        <v>1196676.5011008491</v>
      </c>
      <c r="I217" s="182">
        <v>70219.477059375262</v>
      </c>
      <c r="J217" s="182">
        <v>2166.2328982050926</v>
      </c>
      <c r="K217" s="182">
        <v>103.89944107024832</v>
      </c>
      <c r="L217" s="182">
        <v>278.52442253275024</v>
      </c>
      <c r="M217" s="182">
        <v>0</v>
      </c>
      <c r="N217" s="182">
        <v>0</v>
      </c>
      <c r="O217" s="182">
        <v>3845.8853558786436</v>
      </c>
      <c r="P217" s="182">
        <v>0</v>
      </c>
      <c r="Q217" s="183">
        <v>76614.019177062</v>
      </c>
    </row>
    <row r="218" spans="2:17" x14ac:dyDescent="0.4">
      <c r="B218" s="174">
        <v>43</v>
      </c>
      <c r="C218" s="174">
        <v>19</v>
      </c>
      <c r="D218" s="167" t="s">
        <v>652</v>
      </c>
      <c r="E218" s="164">
        <v>214</v>
      </c>
      <c r="F218" s="456" t="s">
        <v>255</v>
      </c>
      <c r="G218" s="181">
        <v>430096</v>
      </c>
      <c r="H218" s="182">
        <v>147993.43882606627</v>
      </c>
      <c r="I218" s="182">
        <v>9493.6666704555391</v>
      </c>
      <c r="J218" s="182">
        <v>2703.9136175686481</v>
      </c>
      <c r="K218" s="182">
        <v>12.849283462946877</v>
      </c>
      <c r="L218" s="182">
        <v>34.445221452704232</v>
      </c>
      <c r="M218" s="182">
        <v>0</v>
      </c>
      <c r="N218" s="182">
        <v>0</v>
      </c>
      <c r="O218" s="182">
        <v>3360.4347394776105</v>
      </c>
      <c r="P218" s="182">
        <v>0</v>
      </c>
      <c r="Q218" s="183">
        <v>15605.309532417448</v>
      </c>
    </row>
    <row r="219" spans="2:17" x14ac:dyDescent="0.4">
      <c r="B219" s="174">
        <v>43</v>
      </c>
      <c r="C219" s="174">
        <v>19</v>
      </c>
      <c r="D219" s="167" t="s">
        <v>653</v>
      </c>
      <c r="E219" s="164">
        <v>215</v>
      </c>
      <c r="F219" s="456" t="s">
        <v>256</v>
      </c>
      <c r="G219" s="181">
        <v>2420477</v>
      </c>
      <c r="H219" s="182">
        <v>1436485.1058817408</v>
      </c>
      <c r="I219" s="182">
        <v>82010.619387695246</v>
      </c>
      <c r="J219" s="182">
        <v>3983.4903295155705</v>
      </c>
      <c r="K219" s="182">
        <v>124.72042316327844</v>
      </c>
      <c r="L219" s="182">
        <v>334.33946787168554</v>
      </c>
      <c r="M219" s="182">
        <v>0</v>
      </c>
      <c r="N219" s="182">
        <v>0</v>
      </c>
      <c r="O219" s="182">
        <v>200623.21056170459</v>
      </c>
      <c r="P219" s="182">
        <v>0</v>
      </c>
      <c r="Q219" s="183">
        <v>287076.38016995037</v>
      </c>
    </row>
    <row r="220" spans="2:17" x14ac:dyDescent="0.4">
      <c r="B220" s="174">
        <v>43</v>
      </c>
      <c r="C220" s="174">
        <v>19</v>
      </c>
      <c r="D220" s="167" t="s">
        <v>654</v>
      </c>
      <c r="E220" s="164">
        <v>216</v>
      </c>
      <c r="F220" s="456" t="s">
        <v>257</v>
      </c>
      <c r="G220" s="181">
        <v>526622</v>
      </c>
      <c r="H220" s="182">
        <v>304592.58920895983</v>
      </c>
      <c r="I220" s="182">
        <v>17482.249350858903</v>
      </c>
      <c r="J220" s="182">
        <v>33.605044960222202</v>
      </c>
      <c r="K220" s="182">
        <v>26.44574347690283</v>
      </c>
      <c r="L220" s="182">
        <v>70.893407649550923</v>
      </c>
      <c r="M220" s="182">
        <v>0</v>
      </c>
      <c r="N220" s="182">
        <v>0</v>
      </c>
      <c r="O220" s="182">
        <v>1620.4554285939071</v>
      </c>
      <c r="P220" s="182">
        <v>0</v>
      </c>
      <c r="Q220" s="183">
        <v>19233.648975539487</v>
      </c>
    </row>
    <row r="221" spans="2:17" x14ac:dyDescent="0.4">
      <c r="B221" s="174">
        <v>43</v>
      </c>
      <c r="C221" s="174">
        <v>19</v>
      </c>
      <c r="D221" s="167" t="s">
        <v>655</v>
      </c>
      <c r="E221" s="164">
        <v>217</v>
      </c>
      <c r="F221" s="456" t="s">
        <v>258</v>
      </c>
      <c r="G221" s="181">
        <v>2419179</v>
      </c>
      <c r="H221" s="182">
        <v>1509307.9400516301</v>
      </c>
      <c r="I221" s="182">
        <v>84783.394082907049</v>
      </c>
      <c r="J221" s="182">
        <v>3668.1199075811764</v>
      </c>
      <c r="K221" s="182">
        <v>131.0431442666364</v>
      </c>
      <c r="L221" s="182">
        <v>351.28885880207321</v>
      </c>
      <c r="M221" s="182">
        <v>0</v>
      </c>
      <c r="N221" s="182">
        <v>0</v>
      </c>
      <c r="O221" s="182">
        <v>7443.9953957304851</v>
      </c>
      <c r="P221" s="182">
        <v>0</v>
      </c>
      <c r="Q221" s="183">
        <v>96377.841389287409</v>
      </c>
    </row>
    <row r="222" spans="2:17" x14ac:dyDescent="0.4">
      <c r="B222" s="174">
        <v>43</v>
      </c>
      <c r="C222" s="174">
        <v>19</v>
      </c>
      <c r="D222" s="167" t="s">
        <v>656</v>
      </c>
      <c r="E222" s="164">
        <v>218</v>
      </c>
      <c r="F222" s="456" t="s">
        <v>259</v>
      </c>
      <c r="G222" s="181">
        <v>974102</v>
      </c>
      <c r="H222" s="182">
        <v>464032.89218498953</v>
      </c>
      <c r="I222" s="182">
        <v>26102.451823648044</v>
      </c>
      <c r="J222" s="182">
        <v>687.61091995531581</v>
      </c>
      <c r="K222" s="182">
        <v>40.288881825521969</v>
      </c>
      <c r="L222" s="182">
        <v>108.00286728546212</v>
      </c>
      <c r="M222" s="182">
        <v>0</v>
      </c>
      <c r="N222" s="182">
        <v>0</v>
      </c>
      <c r="O222" s="182">
        <v>2997.3849818355138</v>
      </c>
      <c r="P222" s="182">
        <v>0</v>
      </c>
      <c r="Q222" s="183">
        <v>29935.73947454986</v>
      </c>
    </row>
    <row r="223" spans="2:17" x14ac:dyDescent="0.4">
      <c r="B223" s="174">
        <v>44</v>
      </c>
      <c r="C223" s="174">
        <v>19</v>
      </c>
      <c r="D223" s="167" t="s">
        <v>657</v>
      </c>
      <c r="E223" s="164">
        <v>219</v>
      </c>
      <c r="F223" s="456" t="s">
        <v>260</v>
      </c>
      <c r="G223" s="181">
        <v>1086801</v>
      </c>
      <c r="H223" s="182">
        <v>514553.83197988063</v>
      </c>
      <c r="I223" s="182">
        <v>28685.631436812895</v>
      </c>
      <c r="J223" s="182">
        <v>531.21821071735872</v>
      </c>
      <c r="K223" s="182">
        <v>44.675278150848058</v>
      </c>
      <c r="L223" s="182">
        <v>119.76153018996418</v>
      </c>
      <c r="M223" s="182">
        <v>42893.956254477846</v>
      </c>
      <c r="N223" s="182">
        <v>0</v>
      </c>
      <c r="O223" s="182">
        <v>14838.046021012946</v>
      </c>
      <c r="P223" s="182">
        <v>0</v>
      </c>
      <c r="Q223" s="183">
        <v>87113.288731361856</v>
      </c>
    </row>
    <row r="224" spans="2:17" x14ac:dyDescent="0.4">
      <c r="B224" s="174">
        <v>44</v>
      </c>
      <c r="C224" s="174">
        <v>19</v>
      </c>
      <c r="D224" s="167" t="s">
        <v>658</v>
      </c>
      <c r="E224" s="164">
        <v>220</v>
      </c>
      <c r="F224" s="456" t="s">
        <v>261</v>
      </c>
      <c r="G224" s="181">
        <v>1763458</v>
      </c>
      <c r="H224" s="182">
        <v>216477.00310574574</v>
      </c>
      <c r="I224" s="182">
        <v>13499.262461260123</v>
      </c>
      <c r="J224" s="182">
        <v>1214.9516254849564</v>
      </c>
      <c r="K224" s="182">
        <v>18.795254696284797</v>
      </c>
      <c r="L224" s="182">
        <v>50.384654688365913</v>
      </c>
      <c r="M224" s="182">
        <v>0</v>
      </c>
      <c r="N224" s="182">
        <v>0</v>
      </c>
      <c r="O224" s="182">
        <v>24076.414136648247</v>
      </c>
      <c r="P224" s="182">
        <v>0</v>
      </c>
      <c r="Q224" s="183">
        <v>38859.80813277798</v>
      </c>
    </row>
    <row r="225" spans="2:17" x14ac:dyDescent="0.4">
      <c r="B225" s="174">
        <v>45</v>
      </c>
      <c r="C225" s="174">
        <v>19</v>
      </c>
      <c r="D225" s="167" t="s">
        <v>659</v>
      </c>
      <c r="E225" s="164">
        <v>221</v>
      </c>
      <c r="F225" s="456" t="s">
        <v>262</v>
      </c>
      <c r="G225" s="181">
        <v>1021122</v>
      </c>
      <c r="H225" s="182">
        <v>223325.13025207282</v>
      </c>
      <c r="I225" s="182">
        <v>12815.313815282698</v>
      </c>
      <c r="J225" s="182">
        <v>701.82843897694829</v>
      </c>
      <c r="K225" s="182">
        <v>19.389831912622579</v>
      </c>
      <c r="L225" s="182">
        <v>51.978544647019717</v>
      </c>
      <c r="M225" s="182">
        <v>0</v>
      </c>
      <c r="N225" s="182">
        <v>0</v>
      </c>
      <c r="O225" s="182">
        <v>15069.895499517517</v>
      </c>
      <c r="P225" s="182">
        <v>0</v>
      </c>
      <c r="Q225" s="183">
        <v>28658.406130336807</v>
      </c>
    </row>
    <row r="226" spans="2:17" x14ac:dyDescent="0.4">
      <c r="B226" s="174">
        <v>45</v>
      </c>
      <c r="C226" s="174">
        <v>19</v>
      </c>
      <c r="D226" s="167" t="s">
        <v>660</v>
      </c>
      <c r="E226" s="164">
        <v>222</v>
      </c>
      <c r="F226" s="456" t="s">
        <v>263</v>
      </c>
      <c r="G226" s="181">
        <v>1144355</v>
      </c>
      <c r="H226" s="182">
        <v>255900.70517789971</v>
      </c>
      <c r="I226" s="182">
        <v>14640.336744878921</v>
      </c>
      <c r="J226" s="182">
        <v>325.71043576830749</v>
      </c>
      <c r="K226" s="182">
        <v>22.218151867281879</v>
      </c>
      <c r="L226" s="182">
        <v>59.560454366598663</v>
      </c>
      <c r="M226" s="182">
        <v>0</v>
      </c>
      <c r="N226" s="182">
        <v>0</v>
      </c>
      <c r="O226" s="182">
        <v>16888.58947740855</v>
      </c>
      <c r="P226" s="182">
        <v>0</v>
      </c>
      <c r="Q226" s="183">
        <v>31936.415264289659</v>
      </c>
    </row>
    <row r="227" spans="2:17" x14ac:dyDescent="0.4">
      <c r="B227" s="174">
        <v>46</v>
      </c>
      <c r="C227" s="174">
        <v>19</v>
      </c>
      <c r="D227" s="167" t="s">
        <v>661</v>
      </c>
      <c r="E227" s="164">
        <v>223</v>
      </c>
      <c r="F227" s="456" t="s">
        <v>264</v>
      </c>
      <c r="G227" s="181">
        <v>297768</v>
      </c>
      <c r="H227" s="182">
        <v>586176.78170231066</v>
      </c>
      <c r="I227" s="182">
        <v>33366.051741900112</v>
      </c>
      <c r="J227" s="182">
        <v>1392.0243623907425</v>
      </c>
      <c r="K227" s="182">
        <v>50.893821288544252</v>
      </c>
      <c r="L227" s="182">
        <v>136.43165005375423</v>
      </c>
      <c r="M227" s="182">
        <v>0</v>
      </c>
      <c r="N227" s="182">
        <v>0</v>
      </c>
      <c r="O227" s="182">
        <v>836.6089634739775</v>
      </c>
      <c r="P227" s="182">
        <v>0</v>
      </c>
      <c r="Q227" s="183">
        <v>35782.010539107134</v>
      </c>
    </row>
    <row r="228" spans="2:17" x14ac:dyDescent="0.4">
      <c r="B228" s="174">
        <v>46</v>
      </c>
      <c r="C228" s="174">
        <v>19</v>
      </c>
      <c r="D228" s="167" t="s">
        <v>662</v>
      </c>
      <c r="E228" s="164">
        <v>224</v>
      </c>
      <c r="F228" s="456" t="s">
        <v>265</v>
      </c>
      <c r="G228" s="181">
        <v>924468</v>
      </c>
      <c r="H228" s="182">
        <v>652042.80750068591</v>
      </c>
      <c r="I228" s="182">
        <v>36548.851411430936</v>
      </c>
      <c r="J228" s="182">
        <v>1781.0673828917768</v>
      </c>
      <c r="K228" s="182">
        <v>56.612529109475226</v>
      </c>
      <c r="L228" s="182">
        <v>151.76185565497013</v>
      </c>
      <c r="M228" s="182">
        <v>0</v>
      </c>
      <c r="N228" s="182">
        <v>0</v>
      </c>
      <c r="O228" s="182">
        <v>2597.3852638458834</v>
      </c>
      <c r="P228" s="182">
        <v>0</v>
      </c>
      <c r="Q228" s="183">
        <v>41135.678442933044</v>
      </c>
    </row>
    <row r="229" spans="2:17" x14ac:dyDescent="0.4">
      <c r="B229" s="174">
        <v>46</v>
      </c>
      <c r="C229" s="174">
        <v>19</v>
      </c>
      <c r="D229" s="167" t="s">
        <v>663</v>
      </c>
      <c r="E229" s="164">
        <v>225</v>
      </c>
      <c r="F229" s="456" t="s">
        <v>266</v>
      </c>
      <c r="G229" s="181">
        <v>1053412</v>
      </c>
      <c r="H229" s="182">
        <v>2330841.0558155999</v>
      </c>
      <c r="I229" s="182">
        <v>132031.80445315677</v>
      </c>
      <c r="J229" s="182">
        <v>3244.1793403906818</v>
      </c>
      <c r="K229" s="182">
        <v>202.37138666970392</v>
      </c>
      <c r="L229" s="182">
        <v>542.49929574906503</v>
      </c>
      <c r="M229" s="182">
        <v>0</v>
      </c>
      <c r="N229" s="182">
        <v>0</v>
      </c>
      <c r="O229" s="182">
        <v>2959.666322207388</v>
      </c>
      <c r="P229" s="182">
        <v>0</v>
      </c>
      <c r="Q229" s="183">
        <v>138980.52079817362</v>
      </c>
    </row>
    <row r="230" spans="2:17" x14ac:dyDescent="0.4">
      <c r="B230" s="174">
        <v>46</v>
      </c>
      <c r="C230" s="174">
        <v>19</v>
      </c>
      <c r="D230" s="167" t="s">
        <v>664</v>
      </c>
      <c r="E230" s="164">
        <v>226</v>
      </c>
      <c r="F230" s="456" t="s">
        <v>267</v>
      </c>
      <c r="G230" s="181">
        <v>750999</v>
      </c>
      <c r="H230" s="182">
        <v>1136640.9745745615</v>
      </c>
      <c r="I230" s="182">
        <v>64880.941837099293</v>
      </c>
      <c r="J230" s="182">
        <v>149.93020059176058</v>
      </c>
      <c r="K230" s="182">
        <v>98.686956622946823</v>
      </c>
      <c r="L230" s="182">
        <v>264.55125573136201</v>
      </c>
      <c r="M230" s="182">
        <v>0</v>
      </c>
      <c r="N230" s="182">
        <v>0</v>
      </c>
      <c r="O230" s="182">
        <v>2110.0067668788911</v>
      </c>
      <c r="P230" s="182">
        <v>0</v>
      </c>
      <c r="Q230" s="183">
        <v>67504.117016924254</v>
      </c>
    </row>
    <row r="231" spans="2:17" x14ac:dyDescent="0.4">
      <c r="B231" s="174">
        <v>47</v>
      </c>
      <c r="C231" s="174">
        <v>19</v>
      </c>
      <c r="D231" s="167" t="s">
        <v>665</v>
      </c>
      <c r="E231" s="164">
        <v>227</v>
      </c>
      <c r="F231" s="456" t="s">
        <v>268</v>
      </c>
      <c r="G231" s="181">
        <v>548599</v>
      </c>
      <c r="H231" s="182">
        <v>208758.72897493269</v>
      </c>
      <c r="I231" s="182">
        <v>14000.987108560717</v>
      </c>
      <c r="J231" s="182">
        <v>511.6056078346524</v>
      </c>
      <c r="K231" s="182">
        <v>18.125128419483403</v>
      </c>
      <c r="L231" s="182">
        <v>48.588239497412815</v>
      </c>
      <c r="M231" s="182">
        <v>0</v>
      </c>
      <c r="N231" s="182">
        <v>0</v>
      </c>
      <c r="O231" s="182">
        <v>4668.5191125621741</v>
      </c>
      <c r="P231" s="182">
        <v>0</v>
      </c>
      <c r="Q231" s="183">
        <v>19247.825196874441</v>
      </c>
    </row>
    <row r="232" spans="2:17" x14ac:dyDescent="0.4">
      <c r="B232" s="174">
        <v>47</v>
      </c>
      <c r="C232" s="174">
        <v>19</v>
      </c>
      <c r="D232" s="167" t="s">
        <v>666</v>
      </c>
      <c r="E232" s="164">
        <v>228</v>
      </c>
      <c r="F232" s="456" t="s">
        <v>269</v>
      </c>
      <c r="G232" s="181">
        <v>191207</v>
      </c>
      <c r="H232" s="182">
        <v>12863.166685986766</v>
      </c>
      <c r="I232" s="182">
        <v>739.55127520038195</v>
      </c>
      <c r="J232" s="182">
        <v>75.820687204272232</v>
      </c>
      <c r="K232" s="182">
        <v>1.1168229908734815</v>
      </c>
      <c r="L232" s="182">
        <v>2.9938801922333766</v>
      </c>
      <c r="M232" s="182">
        <v>0</v>
      </c>
      <c r="N232" s="182">
        <v>0</v>
      </c>
      <c r="O232" s="182">
        <v>1627.1512233082369</v>
      </c>
      <c r="P232" s="182">
        <v>0</v>
      </c>
      <c r="Q232" s="183">
        <v>2446.6338888959981</v>
      </c>
    </row>
    <row r="233" spans="2:17" x14ac:dyDescent="0.4">
      <c r="B233" s="174">
        <v>47</v>
      </c>
      <c r="C233" s="174">
        <v>19</v>
      </c>
      <c r="D233" s="167" t="s">
        <v>667</v>
      </c>
      <c r="E233" s="164">
        <v>229</v>
      </c>
      <c r="F233" s="456" t="s">
        <v>270</v>
      </c>
      <c r="G233" s="181">
        <v>1457662</v>
      </c>
      <c r="H233" s="182">
        <v>1041474.2465756381</v>
      </c>
      <c r="I233" s="182">
        <v>56555.665455853756</v>
      </c>
      <c r="J233" s="182">
        <v>887.02842797231108</v>
      </c>
      <c r="K233" s="182">
        <v>90.424264209018318</v>
      </c>
      <c r="L233" s="182">
        <v>242.4013614735172</v>
      </c>
      <c r="M233" s="182">
        <v>0</v>
      </c>
      <c r="N233" s="182">
        <v>0</v>
      </c>
      <c r="O233" s="182">
        <v>12404.548507481064</v>
      </c>
      <c r="P233" s="182">
        <v>0</v>
      </c>
      <c r="Q233" s="183">
        <v>70180.068016989666</v>
      </c>
    </row>
    <row r="234" spans="2:17" x14ac:dyDescent="0.4">
      <c r="B234" s="174">
        <v>47</v>
      </c>
      <c r="C234" s="174">
        <v>19</v>
      </c>
      <c r="D234" s="167" t="s">
        <v>668</v>
      </c>
      <c r="E234" s="164">
        <v>230</v>
      </c>
      <c r="F234" s="456" t="s">
        <v>271</v>
      </c>
      <c r="G234" s="181">
        <v>109049</v>
      </c>
      <c r="H234" s="182">
        <v>42070.527668557574</v>
      </c>
      <c r="I234" s="182">
        <v>2531.6288072735842</v>
      </c>
      <c r="J234" s="182">
        <v>0</v>
      </c>
      <c r="K234" s="182">
        <v>3.6527033883196283</v>
      </c>
      <c r="L234" s="182">
        <v>9.7918438389604443</v>
      </c>
      <c r="M234" s="182">
        <v>0</v>
      </c>
      <c r="N234" s="182">
        <v>0</v>
      </c>
      <c r="O234" s="182">
        <v>927.99538589350766</v>
      </c>
      <c r="P234" s="182">
        <v>0</v>
      </c>
      <c r="Q234" s="183">
        <v>3473.0687403943721</v>
      </c>
    </row>
    <row r="235" spans="2:17" x14ac:dyDescent="0.4">
      <c r="B235" s="174">
        <v>47</v>
      </c>
      <c r="C235" s="174">
        <v>19</v>
      </c>
      <c r="D235" s="167" t="s">
        <v>669</v>
      </c>
      <c r="E235" s="164">
        <v>231</v>
      </c>
      <c r="F235" s="456" t="s">
        <v>272</v>
      </c>
      <c r="G235" s="181">
        <v>407785</v>
      </c>
      <c r="H235" s="182">
        <v>161859.2850088948</v>
      </c>
      <c r="I235" s="182">
        <v>9678.2567873768185</v>
      </c>
      <c r="J235" s="182">
        <v>33.861666130063327</v>
      </c>
      <c r="K235" s="182">
        <v>14.053162428596016</v>
      </c>
      <c r="L235" s="182">
        <v>37.672473594321069</v>
      </c>
      <c r="M235" s="182">
        <v>0</v>
      </c>
      <c r="N235" s="182">
        <v>0</v>
      </c>
      <c r="O235" s="182">
        <v>3470.2069568412739</v>
      </c>
      <c r="P235" s="182">
        <v>0</v>
      </c>
      <c r="Q235" s="183">
        <v>13234.051046371073</v>
      </c>
    </row>
    <row r="236" spans="2:17" x14ac:dyDescent="0.4">
      <c r="B236" s="174">
        <v>47</v>
      </c>
      <c r="C236" s="174">
        <v>19</v>
      </c>
      <c r="D236" s="167" t="s">
        <v>670</v>
      </c>
      <c r="E236" s="164">
        <v>232</v>
      </c>
      <c r="F236" s="456" t="s">
        <v>273</v>
      </c>
      <c r="G236" s="181">
        <v>486468</v>
      </c>
      <c r="H236" s="182">
        <v>74605.297959750606</v>
      </c>
      <c r="I236" s="182">
        <v>4357.4331542359032</v>
      </c>
      <c r="J236" s="182">
        <v>44.903513781170936</v>
      </c>
      <c r="K236" s="182">
        <v>6.4774805486417559</v>
      </c>
      <c r="L236" s="182">
        <v>17.364256349153578</v>
      </c>
      <c r="M236" s="182">
        <v>0</v>
      </c>
      <c r="N236" s="182">
        <v>0</v>
      </c>
      <c r="O236" s="182">
        <v>4139.7909140372021</v>
      </c>
      <c r="P236" s="182">
        <v>0</v>
      </c>
      <c r="Q236" s="183">
        <v>8565.9693189520713</v>
      </c>
    </row>
    <row r="237" spans="2:17" x14ac:dyDescent="0.4">
      <c r="B237" s="174">
        <v>47</v>
      </c>
      <c r="C237" s="174">
        <v>19</v>
      </c>
      <c r="D237" s="167" t="s">
        <v>671</v>
      </c>
      <c r="E237" s="164">
        <v>233</v>
      </c>
      <c r="F237" s="456" t="s">
        <v>274</v>
      </c>
      <c r="G237" s="181">
        <v>336843</v>
      </c>
      <c r="H237" s="182">
        <v>125604.09356924651</v>
      </c>
      <c r="I237" s="182">
        <v>7575.1568584344623</v>
      </c>
      <c r="J237" s="182">
        <v>244.39289467784832</v>
      </c>
      <c r="K237" s="182">
        <v>10.905365907974897</v>
      </c>
      <c r="L237" s="182">
        <v>29.234139382649815</v>
      </c>
      <c r="M237" s="182">
        <v>0</v>
      </c>
      <c r="N237" s="182">
        <v>0</v>
      </c>
      <c r="O237" s="182">
        <v>2866.4980859111665</v>
      </c>
      <c r="P237" s="182">
        <v>0</v>
      </c>
      <c r="Q237" s="183">
        <v>10726.187344314101</v>
      </c>
    </row>
    <row r="238" spans="2:17" x14ac:dyDescent="0.4">
      <c r="B238" s="174">
        <v>48</v>
      </c>
      <c r="C238" s="174">
        <v>19</v>
      </c>
      <c r="D238" s="167" t="s">
        <v>672</v>
      </c>
      <c r="E238" s="164">
        <v>234</v>
      </c>
      <c r="F238" s="456" t="s">
        <v>275</v>
      </c>
      <c r="G238" s="181">
        <v>593207</v>
      </c>
      <c r="H238" s="182">
        <v>80421.740444032679</v>
      </c>
      <c r="I238" s="182">
        <v>4590.6449758988565</v>
      </c>
      <c r="J238" s="182">
        <v>859.0557472561718</v>
      </c>
      <c r="K238" s="182">
        <v>6.9824834651176975</v>
      </c>
      <c r="L238" s="182">
        <v>18.718023455501303</v>
      </c>
      <c r="M238" s="182">
        <v>0</v>
      </c>
      <c r="N238" s="182">
        <v>0</v>
      </c>
      <c r="O238" s="182">
        <v>3658.3140447720075</v>
      </c>
      <c r="P238" s="182">
        <v>0</v>
      </c>
      <c r="Q238" s="183">
        <v>9133.7152748476565</v>
      </c>
    </row>
    <row r="239" spans="2:17" x14ac:dyDescent="0.4">
      <c r="B239" s="174">
        <v>48</v>
      </c>
      <c r="C239" s="174">
        <v>19</v>
      </c>
      <c r="D239" s="167" t="s">
        <v>673</v>
      </c>
      <c r="E239" s="164">
        <v>235</v>
      </c>
      <c r="F239" s="456" t="s">
        <v>276</v>
      </c>
      <c r="G239" s="181">
        <v>116449</v>
      </c>
      <c r="H239" s="182">
        <v>97889.508807953942</v>
      </c>
      <c r="I239" s="182">
        <v>5748.0956925989376</v>
      </c>
      <c r="J239" s="182">
        <v>56.681484609019044</v>
      </c>
      <c r="K239" s="182">
        <v>8.499093315888917</v>
      </c>
      <c r="L239" s="182">
        <v>22.783616865266939</v>
      </c>
      <c r="M239" s="182">
        <v>0</v>
      </c>
      <c r="N239" s="182">
        <v>0</v>
      </c>
      <c r="O239" s="182">
        <v>718.14225422096422</v>
      </c>
      <c r="P239" s="182">
        <v>0</v>
      </c>
      <c r="Q239" s="183">
        <v>6554.2021416100761</v>
      </c>
    </row>
    <row r="240" spans="2:17" x14ac:dyDescent="0.4">
      <c r="B240" s="174">
        <v>48</v>
      </c>
      <c r="C240" s="174">
        <v>19</v>
      </c>
      <c r="D240" s="167" t="s">
        <v>674</v>
      </c>
      <c r="E240" s="164">
        <v>236</v>
      </c>
      <c r="F240" s="456" t="s">
        <v>277</v>
      </c>
      <c r="G240" s="181">
        <v>1209191</v>
      </c>
      <c r="H240" s="182">
        <v>595729.3312854555</v>
      </c>
      <c r="I240" s="182">
        <v>35002.443255952501</v>
      </c>
      <c r="J240" s="182">
        <v>6130.4338158949431</v>
      </c>
      <c r="K240" s="182">
        <v>51.723205471798089</v>
      </c>
      <c r="L240" s="182">
        <v>138.65498973988772</v>
      </c>
      <c r="M240" s="182">
        <v>0</v>
      </c>
      <c r="N240" s="182">
        <v>0</v>
      </c>
      <c r="O240" s="182">
        <v>7457.0940971902019</v>
      </c>
      <c r="P240" s="182">
        <v>0</v>
      </c>
      <c r="Q240" s="183">
        <v>48780.349364249327</v>
      </c>
    </row>
    <row r="241" spans="2:17" x14ac:dyDescent="0.4">
      <c r="B241" s="174">
        <v>49</v>
      </c>
      <c r="C241" s="174">
        <v>20</v>
      </c>
      <c r="D241" s="167" t="s">
        <v>675</v>
      </c>
      <c r="E241" s="164">
        <v>237</v>
      </c>
      <c r="F241" s="456" t="s">
        <v>278</v>
      </c>
      <c r="G241" s="181">
        <v>15988340</v>
      </c>
      <c r="H241" s="182">
        <v>6773738.2256226372</v>
      </c>
      <c r="I241" s="182">
        <v>372565.34972334723</v>
      </c>
      <c r="J241" s="182">
        <v>14925.907107344508</v>
      </c>
      <c r="K241" s="182">
        <v>588.11852238339929</v>
      </c>
      <c r="L241" s="182">
        <v>1576.5760637431995</v>
      </c>
      <c r="M241" s="182">
        <v>0</v>
      </c>
      <c r="N241" s="182">
        <v>0</v>
      </c>
      <c r="O241" s="182">
        <v>6410.4569000600131</v>
      </c>
      <c r="P241" s="182">
        <v>0</v>
      </c>
      <c r="Q241" s="183">
        <v>396066.40831687831</v>
      </c>
    </row>
    <row r="242" spans="2:17" x14ac:dyDescent="0.4">
      <c r="B242" s="174">
        <v>49</v>
      </c>
      <c r="C242" s="174">
        <v>20</v>
      </c>
      <c r="D242" s="167" t="s">
        <v>676</v>
      </c>
      <c r="E242" s="164">
        <v>238</v>
      </c>
      <c r="F242" s="456" t="s">
        <v>279</v>
      </c>
      <c r="G242" s="181">
        <v>4239173</v>
      </c>
      <c r="H242" s="182">
        <v>5056685.8571689604</v>
      </c>
      <c r="I242" s="182">
        <v>264992.65125768556</v>
      </c>
      <c r="J242" s="182">
        <v>1857.6522642267112</v>
      </c>
      <c r="K242" s="182">
        <v>439.03831465259805</v>
      </c>
      <c r="L242" s="182">
        <v>1176.9350421788031</v>
      </c>
      <c r="M242" s="182">
        <v>0</v>
      </c>
      <c r="N242" s="182">
        <v>0</v>
      </c>
      <c r="O242" s="182">
        <v>1138.02866897122</v>
      </c>
      <c r="P242" s="182">
        <v>0</v>
      </c>
      <c r="Q242" s="183">
        <v>269604.30554771482</v>
      </c>
    </row>
    <row r="243" spans="2:17" x14ac:dyDescent="0.4">
      <c r="B243" s="174">
        <v>49</v>
      </c>
      <c r="C243" s="174">
        <v>20</v>
      </c>
      <c r="D243" s="167" t="s">
        <v>677</v>
      </c>
      <c r="E243" s="164">
        <v>239</v>
      </c>
      <c r="F243" s="456" t="s">
        <v>280</v>
      </c>
      <c r="G243" s="181">
        <v>321476</v>
      </c>
      <c r="H243" s="182">
        <v>109971.97381629974</v>
      </c>
      <c r="I243" s="182">
        <v>6195.9561931508306</v>
      </c>
      <c r="J243" s="182">
        <v>8.6251991374426513</v>
      </c>
      <c r="K243" s="182">
        <v>9.548133185864744</v>
      </c>
      <c r="L243" s="182">
        <v>25.595790068405712</v>
      </c>
      <c r="M243" s="182">
        <v>0</v>
      </c>
      <c r="N243" s="182">
        <v>0</v>
      </c>
      <c r="O243" s="182">
        <v>86.301951910476859</v>
      </c>
      <c r="P243" s="182">
        <v>0</v>
      </c>
      <c r="Q243" s="183">
        <v>6326.0272674530206</v>
      </c>
    </row>
    <row r="244" spans="2:17" x14ac:dyDescent="0.4">
      <c r="B244" s="174">
        <v>50</v>
      </c>
      <c r="C244" s="174">
        <v>20</v>
      </c>
      <c r="D244" s="167" t="s">
        <v>678</v>
      </c>
      <c r="E244" s="164">
        <v>240</v>
      </c>
      <c r="F244" s="456" t="s">
        <v>281</v>
      </c>
      <c r="G244" s="181">
        <v>6039261</v>
      </c>
      <c r="H244" s="182">
        <v>9681522.5135718621</v>
      </c>
      <c r="I244" s="182">
        <v>534427.9732535237</v>
      </c>
      <c r="J244" s="182">
        <v>2620.9823878903858</v>
      </c>
      <c r="K244" s="182">
        <v>840.5820428025354</v>
      </c>
      <c r="L244" s="182">
        <v>2253.3579165712845</v>
      </c>
      <c r="M244" s="182">
        <v>0</v>
      </c>
      <c r="N244" s="182">
        <v>0</v>
      </c>
      <c r="O244" s="182">
        <v>2587.0010028190918</v>
      </c>
      <c r="P244" s="182">
        <v>0</v>
      </c>
      <c r="Q244" s="183">
        <v>542729.89660360699</v>
      </c>
    </row>
    <row r="245" spans="2:17" x14ac:dyDescent="0.4">
      <c r="B245" s="174">
        <v>50</v>
      </c>
      <c r="C245" s="174">
        <v>20</v>
      </c>
      <c r="D245" s="167" t="s">
        <v>679</v>
      </c>
      <c r="E245" s="164">
        <v>241</v>
      </c>
      <c r="F245" s="456" t="s">
        <v>282</v>
      </c>
      <c r="G245" s="181">
        <v>21729798</v>
      </c>
      <c r="H245" s="182">
        <v>18023186.70339869</v>
      </c>
      <c r="I245" s="182">
        <v>1009662.9969495765</v>
      </c>
      <c r="J245" s="182">
        <v>220866.55246238614</v>
      </c>
      <c r="K245" s="182">
        <v>1564.8331216207641</v>
      </c>
      <c r="L245" s="182">
        <v>4194.8660846487328</v>
      </c>
      <c r="M245" s="182">
        <v>11193.662316347332</v>
      </c>
      <c r="N245" s="182">
        <v>48366.518369069032</v>
      </c>
      <c r="O245" s="182">
        <v>9308.2596061101358</v>
      </c>
      <c r="P245" s="182">
        <v>0</v>
      </c>
      <c r="Q245" s="183">
        <v>1305157.6889097588</v>
      </c>
    </row>
    <row r="246" spans="2:17" x14ac:dyDescent="0.4">
      <c r="B246" s="174">
        <v>51</v>
      </c>
      <c r="C246" s="174">
        <v>20</v>
      </c>
      <c r="D246" s="167" t="s">
        <v>680</v>
      </c>
      <c r="E246" s="164">
        <v>242</v>
      </c>
      <c r="F246" s="456" t="s">
        <v>283</v>
      </c>
      <c r="G246" s="181">
        <v>1729358</v>
      </c>
      <c r="H246" s="182">
        <v>2061508.1956468413</v>
      </c>
      <c r="I246" s="182">
        <v>128962.80944074242</v>
      </c>
      <c r="J246" s="182">
        <v>988.66345112936403</v>
      </c>
      <c r="K246" s="182">
        <v>178.98701035108922</v>
      </c>
      <c r="L246" s="182">
        <v>479.81253012895894</v>
      </c>
      <c r="M246" s="182">
        <v>0</v>
      </c>
      <c r="N246" s="182">
        <v>0</v>
      </c>
      <c r="O246" s="182">
        <v>27667.834258343548</v>
      </c>
      <c r="P246" s="182">
        <v>0</v>
      </c>
      <c r="Q246" s="183">
        <v>158278.10669069539</v>
      </c>
    </row>
    <row r="247" spans="2:17" x14ac:dyDescent="0.4">
      <c r="B247" s="174">
        <v>51</v>
      </c>
      <c r="C247" s="174">
        <v>20</v>
      </c>
      <c r="D247" s="167" t="s">
        <v>681</v>
      </c>
      <c r="E247" s="164">
        <v>243</v>
      </c>
      <c r="F247" s="456" t="s">
        <v>284</v>
      </c>
      <c r="G247" s="181">
        <v>33060</v>
      </c>
      <c r="H247" s="182">
        <v>59962.696900001494</v>
      </c>
      <c r="I247" s="182">
        <v>4084.3279619707982</v>
      </c>
      <c r="J247" s="182">
        <v>79.783092021344515</v>
      </c>
      <c r="K247" s="182">
        <v>5.2061611364839777</v>
      </c>
      <c r="L247" s="182">
        <v>13.956215829604377</v>
      </c>
      <c r="M247" s="182">
        <v>0</v>
      </c>
      <c r="N247" s="182">
        <v>0</v>
      </c>
      <c r="O247" s="182">
        <v>528.92379749065128</v>
      </c>
      <c r="P247" s="182">
        <v>0</v>
      </c>
      <c r="Q247" s="183">
        <v>4712.197228448882</v>
      </c>
    </row>
    <row r="248" spans="2:17" x14ac:dyDescent="0.4">
      <c r="B248" s="174">
        <v>51</v>
      </c>
      <c r="C248" s="174">
        <v>20</v>
      </c>
      <c r="D248" s="167" t="s">
        <v>682</v>
      </c>
      <c r="E248" s="164">
        <v>244</v>
      </c>
      <c r="F248" s="456" t="s">
        <v>285</v>
      </c>
      <c r="G248" s="181">
        <v>723144</v>
      </c>
      <c r="H248" s="182">
        <v>6813397.880992257</v>
      </c>
      <c r="I248" s="182">
        <v>405159.44409594079</v>
      </c>
      <c r="J248" s="182">
        <v>1.0781498921803314</v>
      </c>
      <c r="K248" s="182">
        <v>591.56190580586258</v>
      </c>
      <c r="L248" s="182">
        <v>1585.8067811505437</v>
      </c>
      <c r="M248" s="182">
        <v>0</v>
      </c>
      <c r="N248" s="182">
        <v>0</v>
      </c>
      <c r="O248" s="182">
        <v>11569.512117742877</v>
      </c>
      <c r="P248" s="182">
        <v>0</v>
      </c>
      <c r="Q248" s="183">
        <v>418907.40305053216</v>
      </c>
    </row>
    <row r="249" spans="2:17" x14ac:dyDescent="0.4">
      <c r="B249" s="174">
        <v>51</v>
      </c>
      <c r="C249" s="174">
        <v>20</v>
      </c>
      <c r="D249" s="167" t="s">
        <v>683</v>
      </c>
      <c r="E249" s="164">
        <v>245</v>
      </c>
      <c r="F249" s="456" t="s">
        <v>286</v>
      </c>
      <c r="G249" s="181">
        <v>203336</v>
      </c>
      <c r="H249" s="182">
        <v>78496.071483057051</v>
      </c>
      <c r="I249" s="182">
        <v>5472.4887116873115</v>
      </c>
      <c r="J249" s="182">
        <v>1979.4832020430888</v>
      </c>
      <c r="K249" s="182">
        <v>6.8152904697278469</v>
      </c>
      <c r="L249" s="182">
        <v>18.269827276457434</v>
      </c>
      <c r="M249" s="182">
        <v>0</v>
      </c>
      <c r="N249" s="182">
        <v>0</v>
      </c>
      <c r="O249" s="182">
        <v>3253.1533359515747</v>
      </c>
      <c r="P249" s="182">
        <v>0</v>
      </c>
      <c r="Q249" s="183">
        <v>10730.210367428161</v>
      </c>
    </row>
    <row r="250" spans="2:17" x14ac:dyDescent="0.4">
      <c r="B250" s="174">
        <v>52</v>
      </c>
      <c r="C250" s="174">
        <v>20</v>
      </c>
      <c r="D250" s="167" t="s">
        <v>684</v>
      </c>
      <c r="E250" s="164">
        <v>246</v>
      </c>
      <c r="F250" s="456" t="s">
        <v>287</v>
      </c>
      <c r="G250" s="181">
        <v>618371</v>
      </c>
      <c r="H250" s="182">
        <v>604089.00096580235</v>
      </c>
      <c r="I250" s="182">
        <v>40413.419668860057</v>
      </c>
      <c r="J250" s="182">
        <v>140.15948598344309</v>
      </c>
      <c r="K250" s="182">
        <v>52.449019847296348</v>
      </c>
      <c r="L250" s="182">
        <v>140.60068865529325</v>
      </c>
      <c r="M250" s="182">
        <v>0</v>
      </c>
      <c r="N250" s="182">
        <v>0</v>
      </c>
      <c r="O250" s="182">
        <v>1004.0291980992847</v>
      </c>
      <c r="P250" s="182">
        <v>0</v>
      </c>
      <c r="Q250" s="183">
        <v>41750.658061445378</v>
      </c>
    </row>
    <row r="251" spans="2:17" x14ac:dyDescent="0.4">
      <c r="B251" s="174">
        <v>52</v>
      </c>
      <c r="C251" s="174">
        <v>20</v>
      </c>
      <c r="D251" s="167" t="s">
        <v>685</v>
      </c>
      <c r="E251" s="164">
        <v>247</v>
      </c>
      <c r="F251" s="456" t="s">
        <v>288</v>
      </c>
      <c r="G251" s="181">
        <v>374261</v>
      </c>
      <c r="H251" s="182">
        <v>2507057.7799980538</v>
      </c>
      <c r="I251" s="182">
        <v>266160.81073812209</v>
      </c>
      <c r="J251" s="182">
        <v>0</v>
      </c>
      <c r="K251" s="182">
        <v>217.67110980535864</v>
      </c>
      <c r="L251" s="182">
        <v>583.51343891840145</v>
      </c>
      <c r="M251" s="182">
        <v>0</v>
      </c>
      <c r="N251" s="182">
        <v>0</v>
      </c>
      <c r="O251" s="182">
        <v>607.67560527553258</v>
      </c>
      <c r="P251" s="182">
        <v>0</v>
      </c>
      <c r="Q251" s="183">
        <v>267569.67089212139</v>
      </c>
    </row>
    <row r="252" spans="2:17" x14ac:dyDescent="0.4">
      <c r="B252" s="174">
        <v>52</v>
      </c>
      <c r="C252" s="174">
        <v>20</v>
      </c>
      <c r="D252" s="167" t="s">
        <v>686</v>
      </c>
      <c r="E252" s="164">
        <v>248</v>
      </c>
      <c r="F252" s="456" t="s">
        <v>289</v>
      </c>
      <c r="G252" s="181">
        <v>1566752</v>
      </c>
      <c r="H252" s="182">
        <v>7403146.122709197</v>
      </c>
      <c r="I252" s="182">
        <v>450686.14191820333</v>
      </c>
      <c r="J252" s="182">
        <v>269.53747304508283</v>
      </c>
      <c r="K252" s="182">
        <v>642.7658131527387</v>
      </c>
      <c r="L252" s="182">
        <v>1723.0696824549561</v>
      </c>
      <c r="M252" s="182">
        <v>0</v>
      </c>
      <c r="N252" s="182">
        <v>0</v>
      </c>
      <c r="O252" s="182">
        <v>2543.8850692876126</v>
      </c>
      <c r="P252" s="182">
        <v>0</v>
      </c>
      <c r="Q252" s="183">
        <v>455865.39995614369</v>
      </c>
    </row>
    <row r="253" spans="2:17" x14ac:dyDescent="0.4">
      <c r="B253" s="174">
        <v>52</v>
      </c>
      <c r="C253" s="174">
        <v>20</v>
      </c>
      <c r="D253" s="167" t="s">
        <v>687</v>
      </c>
      <c r="E253" s="164">
        <v>249</v>
      </c>
      <c r="F253" s="456" t="s">
        <v>290</v>
      </c>
      <c r="G253" s="181">
        <v>482203</v>
      </c>
      <c r="H253" s="182">
        <v>330217.8685280151</v>
      </c>
      <c r="I253" s="182">
        <v>18786.107372308699</v>
      </c>
      <c r="J253" s="182">
        <v>0</v>
      </c>
      <c r="K253" s="182">
        <v>28.670615609070197</v>
      </c>
      <c r="L253" s="182">
        <v>76.857647874887135</v>
      </c>
      <c r="M253" s="182">
        <v>0</v>
      </c>
      <c r="N253" s="182">
        <v>0</v>
      </c>
      <c r="O253" s="182">
        <v>782.93757535697705</v>
      </c>
      <c r="P253" s="182">
        <v>0</v>
      </c>
      <c r="Q253" s="183">
        <v>19674.573211149633</v>
      </c>
    </row>
    <row r="254" spans="2:17" x14ac:dyDescent="0.4">
      <c r="B254" s="174">
        <v>52</v>
      </c>
      <c r="C254" s="174">
        <v>20</v>
      </c>
      <c r="D254" s="167" t="s">
        <v>688</v>
      </c>
      <c r="E254" s="164">
        <v>250</v>
      </c>
      <c r="F254" s="456" t="s">
        <v>291</v>
      </c>
      <c r="G254" s="181">
        <v>246830</v>
      </c>
      <c r="H254" s="182">
        <v>4214593.4583046148</v>
      </c>
      <c r="I254" s="182">
        <v>233143.72979249959</v>
      </c>
      <c r="J254" s="182">
        <v>126.1435373850988</v>
      </c>
      <c r="K254" s="182">
        <v>365.92504678862332</v>
      </c>
      <c r="L254" s="182">
        <v>980.93946701947687</v>
      </c>
      <c r="M254" s="182">
        <v>0</v>
      </c>
      <c r="N254" s="182">
        <v>0</v>
      </c>
      <c r="O254" s="182">
        <v>400.76996975415472</v>
      </c>
      <c r="P254" s="182">
        <v>0</v>
      </c>
      <c r="Q254" s="183">
        <v>235017.50781344695</v>
      </c>
    </row>
    <row r="255" spans="2:17" x14ac:dyDescent="0.4">
      <c r="B255" s="174">
        <v>52</v>
      </c>
      <c r="C255" s="174">
        <v>20</v>
      </c>
      <c r="D255" s="167" t="s">
        <v>689</v>
      </c>
      <c r="E255" s="164">
        <v>251</v>
      </c>
      <c r="F255" s="456" t="s">
        <v>292</v>
      </c>
      <c r="G255" s="181">
        <v>1082350</v>
      </c>
      <c r="H255" s="182">
        <v>4318762.3137084879</v>
      </c>
      <c r="I255" s="182">
        <v>242356.96686075511</v>
      </c>
      <c r="J255" s="182">
        <v>964.94415350139661</v>
      </c>
      <c r="K255" s="182">
        <v>374.96933389832566</v>
      </c>
      <c r="L255" s="182">
        <v>1005.1845911366225</v>
      </c>
      <c r="M255" s="182">
        <v>0</v>
      </c>
      <c r="N255" s="182">
        <v>0</v>
      </c>
      <c r="O255" s="182">
        <v>1757.3770480225635</v>
      </c>
      <c r="P255" s="182">
        <v>0</v>
      </c>
      <c r="Q255" s="183">
        <v>246459.441987314</v>
      </c>
    </row>
    <row r="256" spans="2:17" x14ac:dyDescent="0.4">
      <c r="B256" s="174">
        <v>53</v>
      </c>
      <c r="C256" s="174">
        <v>14</v>
      </c>
      <c r="D256" s="167" t="s">
        <v>690</v>
      </c>
      <c r="E256" s="164">
        <v>252</v>
      </c>
      <c r="F256" s="456" t="s">
        <v>293</v>
      </c>
      <c r="G256" s="181">
        <v>159325</v>
      </c>
      <c r="H256" s="182">
        <v>29703.938959817529</v>
      </c>
      <c r="I256" s="182">
        <v>1863.1031099632578</v>
      </c>
      <c r="J256" s="182">
        <v>6.2596789762378577</v>
      </c>
      <c r="K256" s="182">
        <v>2.5789949519947379</v>
      </c>
      <c r="L256" s="182">
        <v>6.9135413272680415</v>
      </c>
      <c r="M256" s="182">
        <v>0</v>
      </c>
      <c r="N256" s="182">
        <v>0</v>
      </c>
      <c r="O256" s="182">
        <v>0</v>
      </c>
      <c r="P256" s="182">
        <v>0</v>
      </c>
      <c r="Q256" s="183">
        <v>1878.8553252187585</v>
      </c>
    </row>
    <row r="257" spans="2:17" x14ac:dyDescent="0.4">
      <c r="B257" s="174">
        <v>53</v>
      </c>
      <c r="C257" s="174">
        <v>14</v>
      </c>
      <c r="D257" s="167" t="s">
        <v>691</v>
      </c>
      <c r="E257" s="164">
        <v>253</v>
      </c>
      <c r="F257" s="456" t="s">
        <v>294</v>
      </c>
      <c r="G257" s="181">
        <v>335806</v>
      </c>
      <c r="H257" s="182">
        <v>185042.70528764234</v>
      </c>
      <c r="I257" s="182">
        <v>11131.229527014091</v>
      </c>
      <c r="J257" s="182">
        <v>1014.7269077269792</v>
      </c>
      <c r="K257" s="182">
        <v>16.066024222775702</v>
      </c>
      <c r="L257" s="182">
        <v>43.068375276632139</v>
      </c>
      <c r="M257" s="182">
        <v>0</v>
      </c>
      <c r="N257" s="182">
        <v>0</v>
      </c>
      <c r="O257" s="182">
        <v>0</v>
      </c>
      <c r="P257" s="182">
        <v>0</v>
      </c>
      <c r="Q257" s="183">
        <v>12205.090834240478</v>
      </c>
    </row>
    <row r="258" spans="2:17" x14ac:dyDescent="0.4">
      <c r="B258" s="174">
        <v>53</v>
      </c>
      <c r="C258" s="174">
        <v>14</v>
      </c>
      <c r="D258" s="167" t="s">
        <v>692</v>
      </c>
      <c r="E258" s="164">
        <v>254</v>
      </c>
      <c r="F258" s="456" t="s">
        <v>295</v>
      </c>
      <c r="G258" s="181">
        <v>313925</v>
      </c>
      <c r="H258" s="182">
        <v>157795.30118021701</v>
      </c>
      <c r="I258" s="182">
        <v>9372.0779738852179</v>
      </c>
      <c r="J258" s="182">
        <v>740.28940313718249</v>
      </c>
      <c r="K258" s="182">
        <v>13.700313811672634</v>
      </c>
      <c r="L258" s="182">
        <v>36.72658826271838</v>
      </c>
      <c r="M258" s="182">
        <v>0</v>
      </c>
      <c r="N258" s="182">
        <v>0</v>
      </c>
      <c r="O258" s="182">
        <v>0</v>
      </c>
      <c r="P258" s="182">
        <v>0</v>
      </c>
      <c r="Q258" s="183">
        <v>10162.794279096792</v>
      </c>
    </row>
    <row r="259" spans="2:17" x14ac:dyDescent="0.4">
      <c r="B259" s="174">
        <v>53</v>
      </c>
      <c r="C259" s="174">
        <v>14</v>
      </c>
      <c r="D259" s="167" t="s">
        <v>693</v>
      </c>
      <c r="E259" s="164">
        <v>255</v>
      </c>
      <c r="F259" s="456" t="s">
        <v>296</v>
      </c>
      <c r="G259" s="181">
        <v>253108</v>
      </c>
      <c r="H259" s="182">
        <v>241972.24003662102</v>
      </c>
      <c r="I259" s="182">
        <v>14081.956512682073</v>
      </c>
      <c r="J259" s="182">
        <v>0</v>
      </c>
      <c r="K259" s="182">
        <v>21.008836115017989</v>
      </c>
      <c r="L259" s="182">
        <v>56.318627768789298</v>
      </c>
      <c r="M259" s="182">
        <v>0</v>
      </c>
      <c r="N259" s="182">
        <v>0</v>
      </c>
      <c r="O259" s="182">
        <v>0</v>
      </c>
      <c r="P259" s="182">
        <v>0</v>
      </c>
      <c r="Q259" s="183">
        <v>14159.283976565879</v>
      </c>
    </row>
    <row r="260" spans="2:17" x14ac:dyDescent="0.4">
      <c r="B260" s="174">
        <v>53</v>
      </c>
      <c r="C260" s="174">
        <v>14</v>
      </c>
      <c r="D260" s="167" t="s">
        <v>694</v>
      </c>
      <c r="E260" s="164">
        <v>256</v>
      </c>
      <c r="F260" s="456" t="s">
        <v>297</v>
      </c>
      <c r="G260" s="181">
        <v>93754</v>
      </c>
      <c r="H260" s="182">
        <v>50444.968790285326</v>
      </c>
      <c r="I260" s="182">
        <v>2937.3333802147745</v>
      </c>
      <c r="J260" s="182">
        <v>91.918443914229613</v>
      </c>
      <c r="K260" s="182">
        <v>4.3798002695760019</v>
      </c>
      <c r="L260" s="182">
        <v>11.740980782251329</v>
      </c>
      <c r="M260" s="182">
        <v>0</v>
      </c>
      <c r="N260" s="182">
        <v>0</v>
      </c>
      <c r="O260" s="182">
        <v>0</v>
      </c>
      <c r="P260" s="182">
        <v>0</v>
      </c>
      <c r="Q260" s="183">
        <v>3045.3726051808317</v>
      </c>
    </row>
    <row r="261" spans="2:17" x14ac:dyDescent="0.4">
      <c r="B261" s="174">
        <v>53</v>
      </c>
      <c r="C261" s="174">
        <v>14</v>
      </c>
      <c r="D261" s="167" t="s">
        <v>695</v>
      </c>
      <c r="E261" s="164">
        <v>257</v>
      </c>
      <c r="F261" s="456" t="s">
        <v>298</v>
      </c>
      <c r="G261" s="181">
        <v>262067</v>
      </c>
      <c r="H261" s="182">
        <v>117936.64852810289</v>
      </c>
      <c r="I261" s="182">
        <v>7195.5066500296689</v>
      </c>
      <c r="J261" s="182">
        <v>597.96407062482695</v>
      </c>
      <c r="K261" s="182">
        <v>10.239652782097668</v>
      </c>
      <c r="L261" s="182">
        <v>27.449554575960974</v>
      </c>
      <c r="M261" s="182">
        <v>0</v>
      </c>
      <c r="N261" s="182">
        <v>0</v>
      </c>
      <c r="O261" s="182">
        <v>0</v>
      </c>
      <c r="P261" s="182">
        <v>0</v>
      </c>
      <c r="Q261" s="183">
        <v>7831.1599280125538</v>
      </c>
    </row>
    <row r="262" spans="2:17" x14ac:dyDescent="0.4">
      <c r="B262" s="174">
        <v>53</v>
      </c>
      <c r="C262" s="174">
        <v>14</v>
      </c>
      <c r="D262" s="167" t="s">
        <v>696</v>
      </c>
      <c r="E262" s="164">
        <v>258</v>
      </c>
      <c r="F262" s="456" t="s">
        <v>299</v>
      </c>
      <c r="G262" s="181">
        <v>58138</v>
      </c>
      <c r="H262" s="182">
        <v>19012.5139035846</v>
      </c>
      <c r="I262" s="182">
        <v>1251.7484528017812</v>
      </c>
      <c r="J262" s="182">
        <v>0.32945678822304514</v>
      </c>
      <c r="K262" s="182">
        <v>1.650729805511816</v>
      </c>
      <c r="L262" s="182">
        <v>4.4251303096704797</v>
      </c>
      <c r="M262" s="182">
        <v>0</v>
      </c>
      <c r="N262" s="182">
        <v>0</v>
      </c>
      <c r="O262" s="182">
        <v>0</v>
      </c>
      <c r="P262" s="182">
        <v>0</v>
      </c>
      <c r="Q262" s="183">
        <v>1258.1537697051867</v>
      </c>
    </row>
    <row r="263" spans="2:17" x14ac:dyDescent="0.4">
      <c r="B263" s="174">
        <v>53</v>
      </c>
      <c r="C263" s="174">
        <v>14</v>
      </c>
      <c r="D263" s="167" t="s">
        <v>697</v>
      </c>
      <c r="E263" s="164">
        <v>259</v>
      </c>
      <c r="F263" s="456" t="s">
        <v>300</v>
      </c>
      <c r="G263" s="181">
        <v>151555</v>
      </c>
      <c r="H263" s="182">
        <v>48341.075833575938</v>
      </c>
      <c r="I263" s="182">
        <v>3119.4874906283949</v>
      </c>
      <c r="J263" s="182">
        <v>318.58471421168468</v>
      </c>
      <c r="K263" s="182">
        <v>4.1971332730463233</v>
      </c>
      <c r="L263" s="182">
        <v>11.251303270994827</v>
      </c>
      <c r="M263" s="182">
        <v>0</v>
      </c>
      <c r="N263" s="182">
        <v>0</v>
      </c>
      <c r="O263" s="182">
        <v>0</v>
      </c>
      <c r="P263" s="182">
        <v>0</v>
      </c>
      <c r="Q263" s="183">
        <v>3453.5206413841206</v>
      </c>
    </row>
    <row r="264" spans="2:17" x14ac:dyDescent="0.4">
      <c r="B264" s="174">
        <v>53</v>
      </c>
      <c r="C264" s="174">
        <v>14</v>
      </c>
      <c r="D264" s="167" t="s">
        <v>698</v>
      </c>
      <c r="E264" s="164">
        <v>260</v>
      </c>
      <c r="F264" s="456" t="s">
        <v>37</v>
      </c>
      <c r="G264" s="181">
        <v>1990628</v>
      </c>
      <c r="H264" s="182">
        <v>797167.22886102891</v>
      </c>
      <c r="I264" s="182">
        <v>47485.239072075987</v>
      </c>
      <c r="J264" s="182">
        <v>21913.488811867628</v>
      </c>
      <c r="K264" s="182">
        <v>69.212714916677029</v>
      </c>
      <c r="L264" s="182">
        <v>185.53931816685628</v>
      </c>
      <c r="M264" s="182">
        <v>0</v>
      </c>
      <c r="N264" s="182">
        <v>0</v>
      </c>
      <c r="O264" s="182">
        <v>0</v>
      </c>
      <c r="P264" s="182">
        <v>0</v>
      </c>
      <c r="Q264" s="183">
        <v>69653.479917027158</v>
      </c>
    </row>
    <row r="265" spans="2:17" x14ac:dyDescent="0.4">
      <c r="B265" s="174">
        <v>54</v>
      </c>
      <c r="C265" s="174">
        <v>14</v>
      </c>
      <c r="D265" s="167" t="s">
        <v>699</v>
      </c>
      <c r="E265" s="164">
        <v>261</v>
      </c>
      <c r="F265" s="456" t="s">
        <v>301</v>
      </c>
      <c r="G265" s="181">
        <v>995232</v>
      </c>
      <c r="H265" s="182">
        <v>2156687.9399712333</v>
      </c>
      <c r="I265" s="182">
        <v>139820.23411748107</v>
      </c>
      <c r="J265" s="182">
        <v>60.620049033040296</v>
      </c>
      <c r="K265" s="182">
        <v>187.2508328857644</v>
      </c>
      <c r="L265" s="182">
        <v>501.96545391444232</v>
      </c>
      <c r="M265" s="182">
        <v>0</v>
      </c>
      <c r="N265" s="182">
        <v>0</v>
      </c>
      <c r="O265" s="182">
        <v>0</v>
      </c>
      <c r="P265" s="182">
        <v>0</v>
      </c>
      <c r="Q265" s="183">
        <v>140570.07045331434</v>
      </c>
    </row>
    <row r="266" spans="2:17" x14ac:dyDescent="0.4">
      <c r="B266" s="174">
        <v>55</v>
      </c>
      <c r="C266" s="174">
        <v>21</v>
      </c>
      <c r="D266" s="167" t="s">
        <v>700</v>
      </c>
      <c r="E266" s="164">
        <v>262</v>
      </c>
      <c r="F266" s="456" t="s">
        <v>302</v>
      </c>
      <c r="G266" s="181">
        <v>8882183</v>
      </c>
      <c r="H266" s="182">
        <v>2124381.4579561716</v>
      </c>
      <c r="I266" s="182">
        <v>139134.18554171134</v>
      </c>
      <c r="J266" s="182">
        <v>59678.681041057032</v>
      </c>
      <c r="K266" s="182">
        <v>184.44587647421704</v>
      </c>
      <c r="L266" s="182">
        <v>494.44617511266756</v>
      </c>
      <c r="M266" s="182">
        <v>0</v>
      </c>
      <c r="N266" s="182">
        <v>0</v>
      </c>
      <c r="O266" s="182">
        <v>0</v>
      </c>
      <c r="P266" s="182">
        <v>0</v>
      </c>
      <c r="Q266" s="183">
        <v>199491.7586343553</v>
      </c>
    </row>
    <row r="267" spans="2:17" x14ac:dyDescent="0.4">
      <c r="B267" s="174">
        <v>55</v>
      </c>
      <c r="C267" s="174">
        <v>21</v>
      </c>
      <c r="D267" s="167" t="s">
        <v>701</v>
      </c>
      <c r="E267" s="164">
        <v>263</v>
      </c>
      <c r="F267" s="456" t="s">
        <v>303</v>
      </c>
      <c r="G267" s="181">
        <v>7378934</v>
      </c>
      <c r="H267" s="182">
        <v>4053074.6641552108</v>
      </c>
      <c r="I267" s="182">
        <v>266792.77224686224</v>
      </c>
      <c r="J267" s="182">
        <v>53754.387071490928</v>
      </c>
      <c r="K267" s="182">
        <v>351.90144691094082</v>
      </c>
      <c r="L267" s="182">
        <v>943.34624209422429</v>
      </c>
      <c r="M267" s="182">
        <v>0</v>
      </c>
      <c r="N267" s="182">
        <v>0</v>
      </c>
      <c r="O267" s="182">
        <v>0</v>
      </c>
      <c r="P267" s="182">
        <v>0</v>
      </c>
      <c r="Q267" s="183">
        <v>321842.40700735833</v>
      </c>
    </row>
    <row r="268" spans="2:17" x14ac:dyDescent="0.4">
      <c r="B268" s="174">
        <v>55</v>
      </c>
      <c r="C268" s="174">
        <v>21</v>
      </c>
      <c r="D268" s="167" t="s">
        <v>702</v>
      </c>
      <c r="E268" s="164">
        <v>264</v>
      </c>
      <c r="F268" s="456" t="s">
        <v>304</v>
      </c>
      <c r="G268" s="181">
        <v>769328</v>
      </c>
      <c r="H268" s="182">
        <v>224745.11957187933</v>
      </c>
      <c r="I268" s="182">
        <v>14870.517186659239</v>
      </c>
      <c r="J268" s="182">
        <v>3359.4428592793456</v>
      </c>
      <c r="K268" s="182">
        <v>19.513120116675967</v>
      </c>
      <c r="L268" s="182">
        <v>52.309044748707976</v>
      </c>
      <c r="M268" s="182">
        <v>0</v>
      </c>
      <c r="N268" s="182">
        <v>0</v>
      </c>
      <c r="O268" s="182">
        <v>0</v>
      </c>
      <c r="P268" s="182">
        <v>0</v>
      </c>
      <c r="Q268" s="183">
        <v>18301.782210803969</v>
      </c>
    </row>
    <row r="269" spans="2:17" x14ac:dyDescent="0.4">
      <c r="B269" s="174">
        <v>55</v>
      </c>
      <c r="C269" s="174">
        <v>21</v>
      </c>
      <c r="D269" s="167" t="s">
        <v>703</v>
      </c>
      <c r="E269" s="164">
        <v>265</v>
      </c>
      <c r="F269" s="456" t="s">
        <v>305</v>
      </c>
      <c r="G269" s="181">
        <v>12245596</v>
      </c>
      <c r="H269" s="182">
        <v>7873234.3008666253</v>
      </c>
      <c r="I269" s="182">
        <v>529215.2490648746</v>
      </c>
      <c r="J269" s="182">
        <v>69697.294844762582</v>
      </c>
      <c r="K269" s="182">
        <v>683.5804350821885</v>
      </c>
      <c r="L269" s="182">
        <v>1832.48190726285</v>
      </c>
      <c r="M269" s="182">
        <v>0</v>
      </c>
      <c r="N269" s="182">
        <v>0</v>
      </c>
      <c r="O269" s="182">
        <v>0</v>
      </c>
      <c r="P269" s="182">
        <v>0</v>
      </c>
      <c r="Q269" s="183">
        <v>601428.60625198216</v>
      </c>
    </row>
    <row r="270" spans="2:17" x14ac:dyDescent="0.4">
      <c r="B270" s="174">
        <v>56</v>
      </c>
      <c r="C270" s="174">
        <v>21</v>
      </c>
      <c r="D270" s="167" t="s">
        <v>704</v>
      </c>
      <c r="E270" s="164">
        <v>266</v>
      </c>
      <c r="F270" s="456" t="s">
        <v>306</v>
      </c>
      <c r="G270" s="181">
        <v>11183962</v>
      </c>
      <c r="H270" s="182">
        <v>12261748.420859354</v>
      </c>
      <c r="I270" s="182">
        <v>830373.15218330582</v>
      </c>
      <c r="J270" s="182">
        <v>100126.55691994869</v>
      </c>
      <c r="K270" s="182">
        <v>1064.6058532103846</v>
      </c>
      <c r="L270" s="182">
        <v>2853.9011128070115</v>
      </c>
      <c r="M270" s="182">
        <v>0</v>
      </c>
      <c r="N270" s="182">
        <v>0</v>
      </c>
      <c r="O270" s="182">
        <v>0</v>
      </c>
      <c r="P270" s="182">
        <v>0</v>
      </c>
      <c r="Q270" s="183">
        <v>934418.2160692719</v>
      </c>
    </row>
    <row r="271" spans="2:17" x14ac:dyDescent="0.4">
      <c r="B271" s="174">
        <v>57</v>
      </c>
      <c r="C271" s="174">
        <v>22</v>
      </c>
      <c r="D271" s="167" t="s">
        <v>705</v>
      </c>
      <c r="E271" s="164">
        <v>267</v>
      </c>
      <c r="F271" s="456" t="s">
        <v>307</v>
      </c>
      <c r="G271" s="181">
        <v>6308114</v>
      </c>
      <c r="H271" s="182">
        <v>19900266.858766448</v>
      </c>
      <c r="I271" s="182">
        <v>1361437.8829105054</v>
      </c>
      <c r="J271" s="182">
        <v>71047.049770054742</v>
      </c>
      <c r="K271" s="182">
        <v>1727.8074750131427</v>
      </c>
      <c r="L271" s="182">
        <v>4631.7533017375135</v>
      </c>
      <c r="M271" s="182">
        <v>0</v>
      </c>
      <c r="N271" s="182">
        <v>0</v>
      </c>
      <c r="O271" s="182">
        <v>0</v>
      </c>
      <c r="P271" s="182">
        <v>0</v>
      </c>
      <c r="Q271" s="183">
        <v>1438844.4934573108</v>
      </c>
    </row>
    <row r="272" spans="2:17" x14ac:dyDescent="0.4">
      <c r="B272" s="174">
        <v>57</v>
      </c>
      <c r="C272" s="174">
        <v>22</v>
      </c>
      <c r="D272" s="167" t="s">
        <v>706</v>
      </c>
      <c r="E272" s="164">
        <v>268</v>
      </c>
      <c r="F272" s="456" t="s">
        <v>308</v>
      </c>
      <c r="G272" s="181">
        <v>4973058</v>
      </c>
      <c r="H272" s="182">
        <v>11567163.42819236</v>
      </c>
      <c r="I272" s="182">
        <v>793639.38263511367</v>
      </c>
      <c r="J272" s="182">
        <v>9906.1301312147225</v>
      </c>
      <c r="K272" s="182">
        <v>1004.2996698371038</v>
      </c>
      <c r="L272" s="182">
        <v>2692.2376358318029</v>
      </c>
      <c r="M272" s="182">
        <v>0</v>
      </c>
      <c r="N272" s="182">
        <v>0</v>
      </c>
      <c r="O272" s="182">
        <v>0</v>
      </c>
      <c r="P272" s="182">
        <v>0</v>
      </c>
      <c r="Q272" s="183">
        <v>807242.05007199734</v>
      </c>
    </row>
    <row r="273" spans="2:17" x14ac:dyDescent="0.4">
      <c r="B273" s="174">
        <v>57</v>
      </c>
      <c r="C273" s="174">
        <v>22</v>
      </c>
      <c r="D273" s="167" t="s">
        <v>707</v>
      </c>
      <c r="E273" s="164">
        <v>269</v>
      </c>
      <c r="F273" s="456" t="s">
        <v>309</v>
      </c>
      <c r="G273" s="181">
        <v>965042</v>
      </c>
      <c r="H273" s="182">
        <v>5883295.4172830498</v>
      </c>
      <c r="I273" s="182">
        <v>404981.15440358338</v>
      </c>
      <c r="J273" s="182">
        <v>3029.1009319922237</v>
      </c>
      <c r="K273" s="182">
        <v>510.80731086851011</v>
      </c>
      <c r="L273" s="182">
        <v>1369.3270129236391</v>
      </c>
      <c r="M273" s="182">
        <v>0</v>
      </c>
      <c r="N273" s="182">
        <v>0</v>
      </c>
      <c r="O273" s="182">
        <v>0</v>
      </c>
      <c r="P273" s="182">
        <v>0</v>
      </c>
      <c r="Q273" s="183">
        <v>409890.38965936779</v>
      </c>
    </row>
    <row r="274" spans="2:17" x14ac:dyDescent="0.4">
      <c r="B274" s="174">
        <v>58</v>
      </c>
      <c r="C274" s="174">
        <v>22</v>
      </c>
      <c r="D274" s="167" t="s">
        <v>708</v>
      </c>
      <c r="E274" s="164">
        <v>270</v>
      </c>
      <c r="F274" s="456" t="s">
        <v>310</v>
      </c>
      <c r="G274" s="181">
        <v>1733498</v>
      </c>
      <c r="H274" s="182">
        <v>1888595.642977901</v>
      </c>
      <c r="I274" s="182">
        <v>128941.60922796637</v>
      </c>
      <c r="J274" s="182">
        <v>4341.1075635139096</v>
      </c>
      <c r="K274" s="182">
        <v>163.97416639551241</v>
      </c>
      <c r="L274" s="182">
        <v>439.56742726575709</v>
      </c>
      <c r="M274" s="182">
        <v>0</v>
      </c>
      <c r="N274" s="182">
        <v>0</v>
      </c>
      <c r="O274" s="182">
        <v>0</v>
      </c>
      <c r="P274" s="182">
        <v>0</v>
      </c>
      <c r="Q274" s="183">
        <v>133886.25838514155</v>
      </c>
    </row>
    <row r="275" spans="2:17" x14ac:dyDescent="0.4">
      <c r="B275" s="174">
        <v>58</v>
      </c>
      <c r="C275" s="174">
        <v>22</v>
      </c>
      <c r="D275" s="167" t="s">
        <v>709</v>
      </c>
      <c r="E275" s="164">
        <v>271</v>
      </c>
      <c r="F275" s="456" t="s">
        <v>311</v>
      </c>
      <c r="G275" s="181">
        <v>820741</v>
      </c>
      <c r="H275" s="182">
        <v>673416.00156544207</v>
      </c>
      <c r="I275" s="182">
        <v>45962.775216424503</v>
      </c>
      <c r="J275" s="182">
        <v>511.39050362387155</v>
      </c>
      <c r="K275" s="182">
        <v>58.468221032205626</v>
      </c>
      <c r="L275" s="182">
        <v>156.73643026146601</v>
      </c>
      <c r="M275" s="182">
        <v>0</v>
      </c>
      <c r="N275" s="182">
        <v>0</v>
      </c>
      <c r="O275" s="182">
        <v>0</v>
      </c>
      <c r="P275" s="182">
        <v>0</v>
      </c>
      <c r="Q275" s="183">
        <v>46689.370371342047</v>
      </c>
    </row>
    <row r="276" spans="2:17" x14ac:dyDescent="0.4">
      <c r="B276" s="174">
        <v>58</v>
      </c>
      <c r="C276" s="174">
        <v>22</v>
      </c>
      <c r="D276" s="167" t="s">
        <v>710</v>
      </c>
      <c r="E276" s="164">
        <v>272</v>
      </c>
      <c r="F276" s="456" t="s">
        <v>312</v>
      </c>
      <c r="G276" s="181">
        <v>172129</v>
      </c>
      <c r="H276" s="182">
        <v>133254.37300403201</v>
      </c>
      <c r="I276" s="182">
        <v>8299.8787252947186</v>
      </c>
      <c r="J276" s="182">
        <v>179.22157181283259</v>
      </c>
      <c r="K276" s="182">
        <v>11.569588658713478</v>
      </c>
      <c r="L276" s="182">
        <v>31.014728923622364</v>
      </c>
      <c r="M276" s="182">
        <v>0</v>
      </c>
      <c r="N276" s="182">
        <v>0</v>
      </c>
      <c r="O276" s="182">
        <v>0</v>
      </c>
      <c r="P276" s="182">
        <v>0</v>
      </c>
      <c r="Q276" s="183">
        <v>8521.6846146898861</v>
      </c>
    </row>
    <row r="277" spans="2:17" x14ac:dyDescent="0.4">
      <c r="B277" s="174">
        <v>58</v>
      </c>
      <c r="C277" s="174">
        <v>22</v>
      </c>
      <c r="D277" s="167" t="s">
        <v>711</v>
      </c>
      <c r="E277" s="164">
        <v>273</v>
      </c>
      <c r="F277" s="456" t="s">
        <v>313</v>
      </c>
      <c r="G277" s="181">
        <v>5403984</v>
      </c>
      <c r="H277" s="182">
        <v>8394465.5742551684</v>
      </c>
      <c r="I277" s="182">
        <v>575027.20108032192</v>
      </c>
      <c r="J277" s="182">
        <v>13147.744920372448</v>
      </c>
      <c r="K277" s="182">
        <v>728.83547094491735</v>
      </c>
      <c r="L277" s="182">
        <v>1953.7976005960145</v>
      </c>
      <c r="M277" s="182">
        <v>0</v>
      </c>
      <c r="N277" s="182">
        <v>0</v>
      </c>
      <c r="O277" s="182">
        <v>0</v>
      </c>
      <c r="P277" s="182">
        <v>0</v>
      </c>
      <c r="Q277" s="183">
        <v>590857.57907223527</v>
      </c>
    </row>
    <row r="278" spans="2:17" x14ac:dyDescent="0.4">
      <c r="B278" s="174">
        <v>59</v>
      </c>
      <c r="C278" s="174">
        <v>23</v>
      </c>
      <c r="D278" s="167" t="s">
        <v>712</v>
      </c>
      <c r="E278" s="164">
        <v>274</v>
      </c>
      <c r="F278" s="456" t="s">
        <v>314</v>
      </c>
      <c r="G278" s="181">
        <v>17675129</v>
      </c>
      <c r="H278" s="182">
        <v>6498952379.3190956</v>
      </c>
      <c r="I278" s="182">
        <v>442964687.10911012</v>
      </c>
      <c r="J278" s="182">
        <v>210659.84344993145</v>
      </c>
      <c r="K278" s="182">
        <v>91070.035668210781</v>
      </c>
      <c r="L278" s="182">
        <v>1963004.6620792681</v>
      </c>
      <c r="M278" s="182">
        <v>0</v>
      </c>
      <c r="N278" s="182">
        <v>0</v>
      </c>
      <c r="O278" s="182">
        <v>352560.13678663934</v>
      </c>
      <c r="P278" s="182">
        <v>0</v>
      </c>
      <c r="Q278" s="183">
        <v>445581981.78709418</v>
      </c>
    </row>
    <row r="279" spans="2:17" x14ac:dyDescent="0.4">
      <c r="B279" s="174">
        <v>59</v>
      </c>
      <c r="C279" s="174">
        <v>23</v>
      </c>
      <c r="D279" s="167" t="s">
        <v>713</v>
      </c>
      <c r="E279" s="164">
        <v>275</v>
      </c>
      <c r="F279" s="456" t="s">
        <v>315</v>
      </c>
      <c r="G279" s="181">
        <v>2667537</v>
      </c>
      <c r="H279" s="182">
        <v>1335708104.6722929</v>
      </c>
      <c r="I279" s="182">
        <v>67321184.761929736</v>
      </c>
      <c r="J279" s="182">
        <v>0</v>
      </c>
      <c r="K279" s="182">
        <v>143942.75119540782</v>
      </c>
      <c r="L279" s="182">
        <v>646848.50892155012</v>
      </c>
      <c r="M279" s="182">
        <v>0</v>
      </c>
      <c r="N279" s="182">
        <v>0</v>
      </c>
      <c r="O279" s="182">
        <v>94105.218861896297</v>
      </c>
      <c r="P279" s="182">
        <v>0</v>
      </c>
      <c r="Q279" s="183">
        <v>68206081.240908578</v>
      </c>
    </row>
    <row r="280" spans="2:17" x14ac:dyDescent="0.4">
      <c r="B280" s="174">
        <v>60</v>
      </c>
      <c r="C280" s="174">
        <v>23</v>
      </c>
      <c r="D280" s="167" t="s">
        <v>714</v>
      </c>
      <c r="E280" s="164">
        <v>276</v>
      </c>
      <c r="F280" s="456" t="s">
        <v>316</v>
      </c>
      <c r="G280" s="181">
        <v>4140650</v>
      </c>
      <c r="H280" s="182">
        <v>52356405.969525658</v>
      </c>
      <c r="I280" s="182">
        <v>2692113.1289139846</v>
      </c>
      <c r="J280" s="182">
        <v>1061.542878081927</v>
      </c>
      <c r="K280" s="182">
        <v>45503.196083356757</v>
      </c>
      <c r="L280" s="182">
        <v>4930.2859840675437</v>
      </c>
      <c r="M280" s="182">
        <v>0</v>
      </c>
      <c r="N280" s="182">
        <v>0</v>
      </c>
      <c r="O280" s="182">
        <v>0</v>
      </c>
      <c r="P280" s="182">
        <v>0</v>
      </c>
      <c r="Q280" s="183">
        <v>2743608.153859491</v>
      </c>
    </row>
    <row r="281" spans="2:17" x14ac:dyDescent="0.4">
      <c r="B281" s="174">
        <v>60</v>
      </c>
      <c r="C281" s="174">
        <v>23</v>
      </c>
      <c r="D281" s="167" t="s">
        <v>715</v>
      </c>
      <c r="E281" s="164">
        <v>277</v>
      </c>
      <c r="F281" s="456" t="s">
        <v>317</v>
      </c>
      <c r="G281" s="181">
        <v>150393</v>
      </c>
      <c r="H281" s="182">
        <v>27644071.462087251</v>
      </c>
      <c r="I281" s="182">
        <v>1451899.2557458589</v>
      </c>
      <c r="J281" s="182">
        <v>0</v>
      </c>
      <c r="K281" s="182">
        <v>343.7921829597226</v>
      </c>
      <c r="L281" s="182">
        <v>8349.8751785922741</v>
      </c>
      <c r="M281" s="182">
        <v>0</v>
      </c>
      <c r="N281" s="182">
        <v>0</v>
      </c>
      <c r="O281" s="182">
        <v>0</v>
      </c>
      <c r="P281" s="182">
        <v>0</v>
      </c>
      <c r="Q281" s="183">
        <v>1460592.9231074108</v>
      </c>
    </row>
    <row r="282" spans="2:17" x14ac:dyDescent="0.4">
      <c r="B282" s="174">
        <v>61</v>
      </c>
      <c r="C282" s="174">
        <v>24</v>
      </c>
      <c r="D282" s="167" t="s">
        <v>716</v>
      </c>
      <c r="E282" s="164">
        <v>278</v>
      </c>
      <c r="F282" s="456" t="s">
        <v>318</v>
      </c>
      <c r="G282" s="181">
        <v>2831988</v>
      </c>
      <c r="H282" s="182">
        <v>5629841.3852291489</v>
      </c>
      <c r="I282" s="182">
        <v>120668.43713732519</v>
      </c>
      <c r="J282" s="182">
        <v>0</v>
      </c>
      <c r="K282" s="182">
        <v>134.98556420987501</v>
      </c>
      <c r="L282" s="182">
        <v>1359.762356710494</v>
      </c>
      <c r="M282" s="182">
        <v>0</v>
      </c>
      <c r="N282" s="182">
        <v>0</v>
      </c>
      <c r="O282" s="182">
        <v>0</v>
      </c>
      <c r="P282" s="182">
        <v>0</v>
      </c>
      <c r="Q282" s="183">
        <v>122163.18505824555</v>
      </c>
    </row>
    <row r="283" spans="2:17" x14ac:dyDescent="0.4">
      <c r="B283" s="174">
        <v>61</v>
      </c>
      <c r="C283" s="174">
        <v>24</v>
      </c>
      <c r="D283" s="167" t="s">
        <v>717</v>
      </c>
      <c r="E283" s="164">
        <v>279</v>
      </c>
      <c r="F283" s="456" t="s">
        <v>319</v>
      </c>
      <c r="G283" s="181">
        <v>127088</v>
      </c>
      <c r="H283" s="182">
        <v>168737.51449557167</v>
      </c>
      <c r="I283" s="182">
        <v>1267.0900090208945</v>
      </c>
      <c r="J283" s="182">
        <v>0</v>
      </c>
      <c r="K283" s="182">
        <v>4.0457851365611113</v>
      </c>
      <c r="L283" s="182">
        <v>40.754775254939226</v>
      </c>
      <c r="M283" s="182">
        <v>0</v>
      </c>
      <c r="N283" s="182">
        <v>0</v>
      </c>
      <c r="O283" s="182">
        <v>0</v>
      </c>
      <c r="P283" s="182">
        <v>0</v>
      </c>
      <c r="Q283" s="183">
        <v>1311.8905694123948</v>
      </c>
    </row>
    <row r="284" spans="2:17" x14ac:dyDescent="0.4">
      <c r="B284" s="174">
        <v>61</v>
      </c>
      <c r="C284" s="174">
        <v>24</v>
      </c>
      <c r="D284" s="167" t="s">
        <v>718</v>
      </c>
      <c r="E284" s="164">
        <v>280</v>
      </c>
      <c r="F284" s="456" t="s">
        <v>320</v>
      </c>
      <c r="G284" s="181">
        <v>1586514</v>
      </c>
      <c r="H284" s="182">
        <v>5713579.4186380478</v>
      </c>
      <c r="I284" s="182">
        <v>266141.6409818384</v>
      </c>
      <c r="J284" s="182">
        <v>622955.60008948692</v>
      </c>
      <c r="K284" s="182">
        <v>1564679.4693913911</v>
      </c>
      <c r="L284" s="182">
        <v>1556543.8168846827</v>
      </c>
      <c r="M284" s="182">
        <v>0</v>
      </c>
      <c r="N284" s="182">
        <v>0</v>
      </c>
      <c r="O284" s="182">
        <v>0</v>
      </c>
      <c r="P284" s="182">
        <v>0</v>
      </c>
      <c r="Q284" s="183">
        <v>4010320.5273473989</v>
      </c>
    </row>
    <row r="285" spans="2:17" x14ac:dyDescent="0.4">
      <c r="B285" s="174">
        <v>62</v>
      </c>
      <c r="C285" s="174">
        <v>25</v>
      </c>
      <c r="D285" s="167" t="s">
        <v>719</v>
      </c>
      <c r="E285" s="164">
        <v>281</v>
      </c>
      <c r="F285" s="456" t="s">
        <v>321</v>
      </c>
      <c r="G285" s="181">
        <v>951522</v>
      </c>
      <c r="H285" s="182">
        <v>15479464.868823644</v>
      </c>
      <c r="I285" s="182">
        <v>494495.39813859219</v>
      </c>
      <c r="J285" s="182">
        <v>9175968.6734575704</v>
      </c>
      <c r="K285" s="182">
        <v>2042165.3205128296</v>
      </c>
      <c r="L285" s="182">
        <v>171782.86650576416</v>
      </c>
      <c r="M285" s="182">
        <v>0</v>
      </c>
      <c r="N285" s="182">
        <v>0</v>
      </c>
      <c r="O285" s="182">
        <v>0</v>
      </c>
      <c r="P285" s="182">
        <v>0</v>
      </c>
      <c r="Q285" s="183">
        <v>11884412.258614756</v>
      </c>
    </row>
    <row r="286" spans="2:17" x14ac:dyDescent="0.4">
      <c r="B286" s="174">
        <v>62</v>
      </c>
      <c r="C286" s="174">
        <v>25</v>
      </c>
      <c r="D286" s="167" t="s">
        <v>720</v>
      </c>
      <c r="E286" s="164">
        <v>282</v>
      </c>
      <c r="F286" s="456" t="s">
        <v>23</v>
      </c>
      <c r="G286" s="181">
        <v>3950458</v>
      </c>
      <c r="H286" s="182">
        <v>129443843.31675762</v>
      </c>
      <c r="I286" s="182">
        <v>2476522.0936419796</v>
      </c>
      <c r="J286" s="182">
        <v>19058126.673009191</v>
      </c>
      <c r="K286" s="182">
        <v>1693840.9041734992</v>
      </c>
      <c r="L286" s="182">
        <v>1992431.4359959501</v>
      </c>
      <c r="M286" s="182">
        <v>0</v>
      </c>
      <c r="N286" s="182">
        <v>0</v>
      </c>
      <c r="O286" s="182">
        <v>0</v>
      </c>
      <c r="P286" s="182">
        <v>0</v>
      </c>
      <c r="Q286" s="183">
        <v>25220921.106820621</v>
      </c>
    </row>
    <row r="287" spans="2:17" x14ac:dyDescent="0.4">
      <c r="B287" s="174">
        <v>63</v>
      </c>
      <c r="C287" s="174">
        <v>26</v>
      </c>
      <c r="D287" s="167" t="s">
        <v>721</v>
      </c>
      <c r="E287" s="164">
        <v>283</v>
      </c>
      <c r="F287" s="456" t="s">
        <v>322</v>
      </c>
      <c r="G287" s="181">
        <v>50628789</v>
      </c>
      <c r="H287" s="182">
        <v>34085755.717471212</v>
      </c>
      <c r="I287" s="182">
        <v>2235814.8929330776</v>
      </c>
      <c r="J287" s="182">
        <v>0</v>
      </c>
      <c r="K287" s="182">
        <v>817.26724648309926</v>
      </c>
      <c r="L287" s="182">
        <v>8232.6524591350171</v>
      </c>
      <c r="M287" s="182">
        <v>0</v>
      </c>
      <c r="N287" s="182">
        <v>0</v>
      </c>
      <c r="O287" s="182">
        <v>0</v>
      </c>
      <c r="P287" s="182">
        <v>0</v>
      </c>
      <c r="Q287" s="183">
        <v>2244864.8126386954</v>
      </c>
    </row>
    <row r="288" spans="2:17" x14ac:dyDescent="0.4">
      <c r="B288" s="174">
        <v>64</v>
      </c>
      <c r="C288" s="174">
        <v>26</v>
      </c>
      <c r="D288" s="167" t="s">
        <v>722</v>
      </c>
      <c r="E288" s="164">
        <v>284</v>
      </c>
      <c r="F288" s="456" t="s">
        <v>323</v>
      </c>
      <c r="G288" s="181">
        <v>44850092</v>
      </c>
      <c r="H288" s="182">
        <v>774240596.43598211</v>
      </c>
      <c r="I288" s="182">
        <v>3303069.775579012</v>
      </c>
      <c r="J288" s="182">
        <v>0</v>
      </c>
      <c r="K288" s="182">
        <v>18563.809633838788</v>
      </c>
      <c r="L288" s="182">
        <v>187000.51138792047</v>
      </c>
      <c r="M288" s="182">
        <v>0</v>
      </c>
      <c r="N288" s="182">
        <v>0</v>
      </c>
      <c r="O288" s="182">
        <v>0</v>
      </c>
      <c r="P288" s="182">
        <v>0</v>
      </c>
      <c r="Q288" s="183">
        <v>3508634.0966007714</v>
      </c>
    </row>
    <row r="289" spans="2:17" x14ac:dyDescent="0.4">
      <c r="B289" s="174">
        <v>65</v>
      </c>
      <c r="C289" s="174">
        <v>27</v>
      </c>
      <c r="D289" s="167" t="s">
        <v>723</v>
      </c>
      <c r="E289" s="164">
        <v>285</v>
      </c>
      <c r="F289" s="456" t="s">
        <v>324</v>
      </c>
      <c r="G289" s="181">
        <v>21159796</v>
      </c>
      <c r="H289" s="182">
        <v>2925228.1589403241</v>
      </c>
      <c r="I289" s="182">
        <v>165280.45436516794</v>
      </c>
      <c r="J289" s="182">
        <v>0</v>
      </c>
      <c r="K289" s="182">
        <v>70.137601836024317</v>
      </c>
      <c r="L289" s="182">
        <v>706.5234814168208</v>
      </c>
      <c r="M289" s="182">
        <v>0</v>
      </c>
      <c r="N289" s="182">
        <v>0</v>
      </c>
      <c r="O289" s="182">
        <v>0</v>
      </c>
      <c r="P289" s="182">
        <v>0</v>
      </c>
      <c r="Q289" s="183">
        <v>166057.11544842078</v>
      </c>
    </row>
    <row r="290" spans="2:17" x14ac:dyDescent="0.4">
      <c r="B290" s="174">
        <v>65</v>
      </c>
      <c r="C290" s="174">
        <v>27</v>
      </c>
      <c r="D290" s="167" t="s">
        <v>724</v>
      </c>
      <c r="E290" s="164">
        <v>286</v>
      </c>
      <c r="F290" s="456" t="s">
        <v>325</v>
      </c>
      <c r="G290" s="181">
        <v>10342461</v>
      </c>
      <c r="H290" s="182">
        <v>1031594.3112285801</v>
      </c>
      <c r="I290" s="182">
        <v>58346.978518791133</v>
      </c>
      <c r="J290" s="182">
        <v>0</v>
      </c>
      <c r="K290" s="182">
        <v>24.734327418572455</v>
      </c>
      <c r="L290" s="182">
        <v>249.15854920630565</v>
      </c>
      <c r="M290" s="182">
        <v>0</v>
      </c>
      <c r="N290" s="182">
        <v>0</v>
      </c>
      <c r="O290" s="182">
        <v>0</v>
      </c>
      <c r="P290" s="182">
        <v>0</v>
      </c>
      <c r="Q290" s="183">
        <v>58620.871395416005</v>
      </c>
    </row>
    <row r="291" spans="2:17" x14ac:dyDescent="0.4">
      <c r="B291" s="174">
        <v>65</v>
      </c>
      <c r="C291" s="174">
        <v>27</v>
      </c>
      <c r="D291" s="167" t="s">
        <v>725</v>
      </c>
      <c r="E291" s="164">
        <v>287</v>
      </c>
      <c r="F291" s="456" t="s">
        <v>326</v>
      </c>
      <c r="G291" s="181">
        <v>3945967</v>
      </c>
      <c r="H291" s="182">
        <v>690870.67205685156</v>
      </c>
      <c r="I291" s="182">
        <v>38668.106149854051</v>
      </c>
      <c r="J291" s="182">
        <v>0</v>
      </c>
      <c r="K291" s="182">
        <v>16.564865878517789</v>
      </c>
      <c r="L291" s="182">
        <v>166.86436951543899</v>
      </c>
      <c r="M291" s="182">
        <v>0</v>
      </c>
      <c r="N291" s="182">
        <v>0</v>
      </c>
      <c r="O291" s="182">
        <v>0</v>
      </c>
      <c r="P291" s="182">
        <v>0</v>
      </c>
      <c r="Q291" s="183">
        <v>38851.535385248011</v>
      </c>
    </row>
    <row r="292" spans="2:17" x14ac:dyDescent="0.4">
      <c r="B292" s="174">
        <v>66</v>
      </c>
      <c r="C292" s="174">
        <v>28</v>
      </c>
      <c r="D292" s="167" t="s">
        <v>726</v>
      </c>
      <c r="E292" s="164">
        <v>288</v>
      </c>
      <c r="F292" s="456" t="s">
        <v>327</v>
      </c>
      <c r="G292" s="181">
        <v>6322689</v>
      </c>
      <c r="H292" s="182">
        <v>886444.88503803394</v>
      </c>
      <c r="I292" s="182">
        <v>53004.865301451144</v>
      </c>
      <c r="J292" s="182">
        <v>0</v>
      </c>
      <c r="K292" s="182">
        <v>21.254109087648203</v>
      </c>
      <c r="L292" s="182">
        <v>214.10094947536771</v>
      </c>
      <c r="M292" s="182">
        <v>0</v>
      </c>
      <c r="N292" s="182">
        <v>0</v>
      </c>
      <c r="O292" s="182">
        <v>0</v>
      </c>
      <c r="P292" s="182">
        <v>0</v>
      </c>
      <c r="Q292" s="183">
        <v>53240.220360014158</v>
      </c>
    </row>
    <row r="293" spans="2:17" x14ac:dyDescent="0.4">
      <c r="B293" s="174">
        <v>66</v>
      </c>
      <c r="C293" s="174">
        <v>28</v>
      </c>
      <c r="D293" s="167" t="s">
        <v>727</v>
      </c>
      <c r="E293" s="164">
        <v>289</v>
      </c>
      <c r="F293" s="456" t="s">
        <v>328</v>
      </c>
      <c r="G293" s="181">
        <v>8976176</v>
      </c>
      <c r="H293" s="182">
        <v>12983299.060484888</v>
      </c>
      <c r="I293" s="182">
        <v>697364.36875820742</v>
      </c>
      <c r="J293" s="182">
        <v>0</v>
      </c>
      <c r="K293" s="182">
        <v>311.29792636489333</v>
      </c>
      <c r="L293" s="182">
        <v>3135.8257045537534</v>
      </c>
      <c r="M293" s="182">
        <v>0</v>
      </c>
      <c r="N293" s="182">
        <v>0</v>
      </c>
      <c r="O293" s="182">
        <v>0</v>
      </c>
      <c r="P293" s="182">
        <v>0</v>
      </c>
      <c r="Q293" s="183">
        <v>700811.4923891261</v>
      </c>
    </row>
    <row r="294" spans="2:17" x14ac:dyDescent="0.4">
      <c r="B294" s="174">
        <v>67</v>
      </c>
      <c r="C294" s="174">
        <v>28</v>
      </c>
      <c r="D294" s="167" t="s">
        <v>728</v>
      </c>
      <c r="E294" s="164">
        <v>290</v>
      </c>
      <c r="F294" s="456" t="s">
        <v>329</v>
      </c>
      <c r="G294" s="181">
        <v>14087379</v>
      </c>
      <c r="H294" s="182">
        <v>2001184.7551297299</v>
      </c>
      <c r="I294" s="182">
        <v>123996.84132923713</v>
      </c>
      <c r="J294" s="182">
        <v>0</v>
      </c>
      <c r="K294" s="182">
        <v>47.982000695103437</v>
      </c>
      <c r="L294" s="182">
        <v>483.34145007844785</v>
      </c>
      <c r="M294" s="182">
        <v>0</v>
      </c>
      <c r="N294" s="182">
        <v>0</v>
      </c>
      <c r="O294" s="182">
        <v>0</v>
      </c>
      <c r="P294" s="182">
        <v>0</v>
      </c>
      <c r="Q294" s="183">
        <v>124528.16478001067</v>
      </c>
    </row>
    <row r="295" spans="2:17" x14ac:dyDescent="0.4">
      <c r="B295" s="174">
        <v>68</v>
      </c>
      <c r="C295" s="174">
        <v>28</v>
      </c>
      <c r="D295" s="167" t="s">
        <v>729</v>
      </c>
      <c r="E295" s="164">
        <v>291</v>
      </c>
      <c r="F295" s="456" t="s">
        <v>330</v>
      </c>
      <c r="G295" s="181">
        <v>51332699</v>
      </c>
      <c r="H295" s="182">
        <v>630.79118723021793</v>
      </c>
      <c r="I295" s="182">
        <v>13.043275291919773</v>
      </c>
      <c r="J295" s="182">
        <v>0</v>
      </c>
      <c r="K295" s="182">
        <v>1.5124352265107758E-2</v>
      </c>
      <c r="L295" s="182">
        <v>0.15235351276339024</v>
      </c>
      <c r="M295" s="182">
        <v>0</v>
      </c>
      <c r="N295" s="182">
        <v>0</v>
      </c>
      <c r="O295" s="182">
        <v>0</v>
      </c>
      <c r="P295" s="182">
        <v>0</v>
      </c>
      <c r="Q295" s="183">
        <v>13.210753156948272</v>
      </c>
    </row>
    <row r="296" spans="2:17" x14ac:dyDescent="0.4">
      <c r="B296" s="174">
        <v>69</v>
      </c>
      <c r="C296" s="174">
        <v>29</v>
      </c>
      <c r="D296" s="167" t="s">
        <v>730</v>
      </c>
      <c r="E296" s="164">
        <v>292</v>
      </c>
      <c r="F296" s="456" t="s">
        <v>331</v>
      </c>
      <c r="G296" s="181">
        <v>7244321</v>
      </c>
      <c r="H296" s="182">
        <v>6745866.1147684501</v>
      </c>
      <c r="I296" s="182">
        <v>462533.16067626444</v>
      </c>
      <c r="J296" s="182">
        <v>1045.994421830665</v>
      </c>
      <c r="K296" s="182">
        <v>624.17508400925465</v>
      </c>
      <c r="L296" s="182">
        <v>51160.474394923775</v>
      </c>
      <c r="M296" s="182">
        <v>0</v>
      </c>
      <c r="N296" s="182">
        <v>4682.0287530370852</v>
      </c>
      <c r="O296" s="182">
        <v>0</v>
      </c>
      <c r="P296" s="182">
        <v>0</v>
      </c>
      <c r="Q296" s="183">
        <v>520045.83333006524</v>
      </c>
    </row>
    <row r="297" spans="2:17" x14ac:dyDescent="0.4">
      <c r="B297" s="174">
        <v>69</v>
      </c>
      <c r="C297" s="174">
        <v>29</v>
      </c>
      <c r="D297" s="167" t="s">
        <v>731</v>
      </c>
      <c r="E297" s="164">
        <v>293</v>
      </c>
      <c r="F297" s="456" t="s">
        <v>332</v>
      </c>
      <c r="G297" s="181">
        <v>135638</v>
      </c>
      <c r="H297" s="182">
        <v>1184762.1044773473</v>
      </c>
      <c r="I297" s="182">
        <v>81545.792177574855</v>
      </c>
      <c r="J297" s="182">
        <v>125.37120236428457</v>
      </c>
      <c r="K297" s="182">
        <v>113.43287365499529</v>
      </c>
      <c r="L297" s="182">
        <v>9297.5188802681605</v>
      </c>
      <c r="M297" s="182">
        <v>0</v>
      </c>
      <c r="N297" s="182">
        <v>3142.5238330898164</v>
      </c>
      <c r="O297" s="182">
        <v>0</v>
      </c>
      <c r="P297" s="182">
        <v>0</v>
      </c>
      <c r="Q297" s="183">
        <v>94224.638966952116</v>
      </c>
    </row>
    <row r="298" spans="2:17" x14ac:dyDescent="0.4">
      <c r="B298" s="174">
        <v>70</v>
      </c>
      <c r="C298" s="174">
        <v>29</v>
      </c>
      <c r="D298" s="167" t="s">
        <v>732</v>
      </c>
      <c r="E298" s="164">
        <v>294</v>
      </c>
      <c r="F298" s="456" t="s">
        <v>333</v>
      </c>
      <c r="G298" s="181">
        <v>1630655</v>
      </c>
      <c r="H298" s="182">
        <v>65143328.389802299</v>
      </c>
      <c r="I298" s="182">
        <v>4477728.4538039854</v>
      </c>
      <c r="J298" s="182">
        <v>0</v>
      </c>
      <c r="K298" s="182">
        <v>4186.2785608267477</v>
      </c>
      <c r="L298" s="182">
        <v>52918.907238381937</v>
      </c>
      <c r="M298" s="182">
        <v>3490.8208961791051</v>
      </c>
      <c r="N298" s="182">
        <v>0</v>
      </c>
      <c r="O298" s="182">
        <v>0</v>
      </c>
      <c r="P298" s="182">
        <v>0</v>
      </c>
      <c r="Q298" s="183">
        <v>4538324.4604993733</v>
      </c>
    </row>
    <row r="299" spans="2:17" x14ac:dyDescent="0.4">
      <c r="B299" s="174">
        <v>70</v>
      </c>
      <c r="C299" s="174">
        <v>29</v>
      </c>
      <c r="D299" s="167" t="s">
        <v>733</v>
      </c>
      <c r="E299" s="164">
        <v>295</v>
      </c>
      <c r="F299" s="456" t="s">
        <v>334</v>
      </c>
      <c r="G299" s="181">
        <v>1841139</v>
      </c>
      <c r="H299" s="182">
        <v>51097325.062643006</v>
      </c>
      <c r="I299" s="182">
        <v>3117472.7323140502</v>
      </c>
      <c r="J299" s="182">
        <v>0</v>
      </c>
      <c r="K299" s="182">
        <v>3297.2207927631925</v>
      </c>
      <c r="L299" s="182">
        <v>41680.294022823095</v>
      </c>
      <c r="M299" s="182">
        <v>8993.8028864318385</v>
      </c>
      <c r="N299" s="182">
        <v>0</v>
      </c>
      <c r="O299" s="182">
        <v>0</v>
      </c>
      <c r="P299" s="182">
        <v>0</v>
      </c>
      <c r="Q299" s="183">
        <v>3171444.0500160689</v>
      </c>
    </row>
    <row r="300" spans="2:17" x14ac:dyDescent="0.4">
      <c r="B300" s="174">
        <v>70</v>
      </c>
      <c r="C300" s="174">
        <v>29</v>
      </c>
      <c r="D300" s="167" t="s">
        <v>734</v>
      </c>
      <c r="E300" s="164">
        <v>296</v>
      </c>
      <c r="F300" s="456" t="s">
        <v>335</v>
      </c>
      <c r="G300" s="181">
        <v>13245481</v>
      </c>
      <c r="H300" s="182">
        <v>635638548.60917377</v>
      </c>
      <c r="I300" s="182">
        <v>43688419.544939101</v>
      </c>
      <c r="J300" s="182">
        <v>20550.115459174562</v>
      </c>
      <c r="K300" s="182">
        <v>40991.775802257609</v>
      </c>
      <c r="L300" s="182">
        <v>518178.60414616478</v>
      </c>
      <c r="M300" s="182">
        <v>68898.234818031051</v>
      </c>
      <c r="N300" s="182">
        <v>0</v>
      </c>
      <c r="O300" s="182">
        <v>0</v>
      </c>
      <c r="P300" s="182">
        <v>0</v>
      </c>
      <c r="Q300" s="183">
        <v>44337038.275164731</v>
      </c>
    </row>
    <row r="301" spans="2:17" x14ac:dyDescent="0.4">
      <c r="B301" s="174">
        <v>71</v>
      </c>
      <c r="C301" s="174">
        <v>29</v>
      </c>
      <c r="D301" s="167" t="s">
        <v>735</v>
      </c>
      <c r="E301" s="164">
        <v>297</v>
      </c>
      <c r="F301" s="456" t="s">
        <v>336</v>
      </c>
      <c r="G301" s="181">
        <v>6004526</v>
      </c>
      <c r="H301" s="182">
        <v>532731679.38504976</v>
      </c>
      <c r="I301" s="182">
        <v>36300258.789564736</v>
      </c>
      <c r="J301" s="182">
        <v>62430.159449345214</v>
      </c>
      <c r="K301" s="182">
        <v>34437.719240290993</v>
      </c>
      <c r="L301" s="182">
        <v>435328.52472638444</v>
      </c>
      <c r="M301" s="182">
        <v>937006.88932518323</v>
      </c>
      <c r="N301" s="182">
        <v>0</v>
      </c>
      <c r="O301" s="182">
        <v>0</v>
      </c>
      <c r="P301" s="182">
        <v>0</v>
      </c>
      <c r="Q301" s="183">
        <v>37769462.082305945</v>
      </c>
    </row>
    <row r="302" spans="2:17" x14ac:dyDescent="0.4">
      <c r="B302" s="174">
        <v>71</v>
      </c>
      <c r="C302" s="174">
        <v>29</v>
      </c>
      <c r="D302" s="167" t="s">
        <v>736</v>
      </c>
      <c r="E302" s="164">
        <v>298</v>
      </c>
      <c r="F302" s="456" t="s">
        <v>337</v>
      </c>
      <c r="G302" s="181">
        <v>3558718</v>
      </c>
      <c r="H302" s="182">
        <v>535532941.99094427</v>
      </c>
      <c r="I302" s="182">
        <v>36674120.658187523</v>
      </c>
      <c r="J302" s="182">
        <v>0</v>
      </c>
      <c r="K302" s="182">
        <v>34618.80307456095</v>
      </c>
      <c r="L302" s="182">
        <v>437617.61239431304</v>
      </c>
      <c r="M302" s="182">
        <v>506554.68209834973</v>
      </c>
      <c r="N302" s="182">
        <v>0</v>
      </c>
      <c r="O302" s="182">
        <v>0</v>
      </c>
      <c r="P302" s="182">
        <v>0</v>
      </c>
      <c r="Q302" s="183">
        <v>37652911.755754746</v>
      </c>
    </row>
    <row r="303" spans="2:17" x14ac:dyDescent="0.4">
      <c r="B303" s="174">
        <v>72</v>
      </c>
      <c r="C303" s="174">
        <v>29</v>
      </c>
      <c r="D303" s="167" t="s">
        <v>737</v>
      </c>
      <c r="E303" s="164">
        <v>299</v>
      </c>
      <c r="F303" s="456" t="s">
        <v>338</v>
      </c>
      <c r="G303" s="181">
        <v>3790806</v>
      </c>
      <c r="H303" s="182">
        <v>915470563.85564983</v>
      </c>
      <c r="I303" s="182">
        <v>67721162.719678015</v>
      </c>
      <c r="J303" s="182">
        <v>0</v>
      </c>
      <c r="K303" s="182">
        <v>0</v>
      </c>
      <c r="L303" s="182">
        <v>0</v>
      </c>
      <c r="M303" s="182">
        <v>0</v>
      </c>
      <c r="N303" s="182">
        <v>0</v>
      </c>
      <c r="O303" s="182">
        <v>0</v>
      </c>
      <c r="P303" s="182">
        <v>0</v>
      </c>
      <c r="Q303" s="183">
        <v>67721162.719678015</v>
      </c>
    </row>
    <row r="304" spans="2:17" x14ac:dyDescent="0.4">
      <c r="B304" s="174">
        <v>72</v>
      </c>
      <c r="C304" s="174">
        <v>29</v>
      </c>
      <c r="D304" s="167" t="s">
        <v>738</v>
      </c>
      <c r="E304" s="164">
        <v>300</v>
      </c>
      <c r="F304" s="456" t="s">
        <v>339</v>
      </c>
      <c r="G304" s="181">
        <v>796988</v>
      </c>
      <c r="H304" s="182">
        <v>140492477.8338117</v>
      </c>
      <c r="I304" s="182">
        <v>10212294.671819126</v>
      </c>
      <c r="J304" s="182">
        <v>231568.45240445546</v>
      </c>
      <c r="K304" s="182">
        <v>21281.067440904455</v>
      </c>
      <c r="L304" s="182">
        <v>72477.235398737757</v>
      </c>
      <c r="M304" s="182">
        <v>0</v>
      </c>
      <c r="N304" s="182">
        <v>0</v>
      </c>
      <c r="O304" s="182">
        <v>0</v>
      </c>
      <c r="P304" s="182">
        <v>0</v>
      </c>
      <c r="Q304" s="183">
        <v>10537621.427063225</v>
      </c>
    </row>
    <row r="305" spans="2:17" x14ac:dyDescent="0.4">
      <c r="B305" s="174">
        <v>72</v>
      </c>
      <c r="C305" s="174">
        <v>29</v>
      </c>
      <c r="D305" s="167" t="s">
        <v>739</v>
      </c>
      <c r="E305" s="164">
        <v>301</v>
      </c>
      <c r="F305" s="456" t="s">
        <v>340</v>
      </c>
      <c r="G305" s="181">
        <v>1359466</v>
      </c>
      <c r="H305" s="182">
        <v>17427949.410482515</v>
      </c>
      <c r="I305" s="182">
        <v>1247047.7203818187</v>
      </c>
      <c r="J305" s="182">
        <v>47790.826630233947</v>
      </c>
      <c r="K305" s="182">
        <v>2511.0358465241043</v>
      </c>
      <c r="L305" s="182">
        <v>8551.8706544478409</v>
      </c>
      <c r="M305" s="182">
        <v>0</v>
      </c>
      <c r="N305" s="182">
        <v>0</v>
      </c>
      <c r="O305" s="182">
        <v>0</v>
      </c>
      <c r="P305" s="182">
        <v>0</v>
      </c>
      <c r="Q305" s="183">
        <v>1305901.4535130248</v>
      </c>
    </row>
    <row r="306" spans="2:17" x14ac:dyDescent="0.4">
      <c r="B306" s="174">
        <v>73</v>
      </c>
      <c r="C306" s="174">
        <v>29</v>
      </c>
      <c r="D306" s="167" t="s">
        <v>740</v>
      </c>
      <c r="E306" s="164">
        <v>302</v>
      </c>
      <c r="F306" s="456" t="s">
        <v>341</v>
      </c>
      <c r="G306" s="181">
        <v>2983037</v>
      </c>
      <c r="H306" s="182">
        <v>310047204.75829017</v>
      </c>
      <c r="I306" s="182">
        <v>21113309.399083517</v>
      </c>
      <c r="J306" s="182">
        <v>0</v>
      </c>
      <c r="K306" s="182">
        <v>1584.5839951935625</v>
      </c>
      <c r="L306" s="182">
        <v>89250.17178767125</v>
      </c>
      <c r="M306" s="182">
        <v>0</v>
      </c>
      <c r="N306" s="182">
        <v>0</v>
      </c>
      <c r="O306" s="182">
        <v>0</v>
      </c>
      <c r="P306" s="182">
        <v>0</v>
      </c>
      <c r="Q306" s="183">
        <v>21204144.154866382</v>
      </c>
    </row>
    <row r="307" spans="2:17" x14ac:dyDescent="0.4">
      <c r="B307" s="174">
        <v>74</v>
      </c>
      <c r="C307" s="174">
        <v>29</v>
      </c>
      <c r="D307" s="167" t="s">
        <v>741</v>
      </c>
      <c r="E307" s="164">
        <v>303</v>
      </c>
      <c r="F307" s="456" t="s">
        <v>342</v>
      </c>
      <c r="G307" s="181">
        <v>941210</v>
      </c>
      <c r="H307" s="182">
        <v>16029764.576538179</v>
      </c>
      <c r="I307" s="182">
        <v>1101098.4677114743</v>
      </c>
      <c r="J307" s="182">
        <v>0</v>
      </c>
      <c r="K307" s="182">
        <v>384.34241170497972</v>
      </c>
      <c r="L307" s="182">
        <v>3871.6313598630409</v>
      </c>
      <c r="M307" s="182">
        <v>0</v>
      </c>
      <c r="N307" s="182">
        <v>0</v>
      </c>
      <c r="O307" s="182">
        <v>0</v>
      </c>
      <c r="P307" s="182">
        <v>0</v>
      </c>
      <c r="Q307" s="183">
        <v>1105354.4414830424</v>
      </c>
    </row>
    <row r="308" spans="2:17" x14ac:dyDescent="0.4">
      <c r="B308" s="174">
        <v>75</v>
      </c>
      <c r="C308" s="174">
        <v>29</v>
      </c>
      <c r="D308" s="167" t="s">
        <v>742</v>
      </c>
      <c r="E308" s="164">
        <v>304</v>
      </c>
      <c r="F308" s="456" t="s">
        <v>343</v>
      </c>
      <c r="G308" s="181">
        <v>2050527</v>
      </c>
      <c r="H308" s="182">
        <v>5372528.0743360743</v>
      </c>
      <c r="I308" s="182">
        <v>361639.70157535945</v>
      </c>
      <c r="J308" s="182">
        <v>752.76740814541051</v>
      </c>
      <c r="K308" s="182">
        <v>128.81601518123946</v>
      </c>
      <c r="L308" s="182">
        <v>1297.6140775509905</v>
      </c>
      <c r="M308" s="182">
        <v>0</v>
      </c>
      <c r="N308" s="182">
        <v>0</v>
      </c>
      <c r="O308" s="182">
        <v>0</v>
      </c>
      <c r="P308" s="182">
        <v>0</v>
      </c>
      <c r="Q308" s="183">
        <v>363818.89907623711</v>
      </c>
    </row>
    <row r="309" spans="2:17" x14ac:dyDescent="0.4">
      <c r="B309" s="174">
        <v>76</v>
      </c>
      <c r="C309" s="174">
        <v>29</v>
      </c>
      <c r="D309" s="167" t="s">
        <v>743</v>
      </c>
      <c r="E309" s="164">
        <v>305</v>
      </c>
      <c r="F309" s="456" t="s">
        <v>344</v>
      </c>
      <c r="G309" s="181">
        <v>1055325</v>
      </c>
      <c r="H309" s="182">
        <v>1563611.9618726422</v>
      </c>
      <c r="I309" s="182">
        <v>103792.49397518179</v>
      </c>
      <c r="J309" s="182">
        <v>0</v>
      </c>
      <c r="K309" s="182">
        <v>37.490406644928477</v>
      </c>
      <c r="L309" s="182">
        <v>377.6555218473751</v>
      </c>
      <c r="M309" s="182">
        <v>0</v>
      </c>
      <c r="N309" s="182">
        <v>0</v>
      </c>
      <c r="O309" s="182">
        <v>0</v>
      </c>
      <c r="P309" s="182">
        <v>0</v>
      </c>
      <c r="Q309" s="183">
        <v>104207.63990367409</v>
      </c>
    </row>
    <row r="310" spans="2:17" x14ac:dyDescent="0.4">
      <c r="B310" s="174">
        <v>76</v>
      </c>
      <c r="C310" s="174">
        <v>29</v>
      </c>
      <c r="D310" s="167" t="s">
        <v>744</v>
      </c>
      <c r="E310" s="164">
        <v>306</v>
      </c>
      <c r="F310" s="456" t="s">
        <v>345</v>
      </c>
      <c r="G310" s="181">
        <v>3822323</v>
      </c>
      <c r="H310" s="182">
        <v>4315928.2663518088</v>
      </c>
      <c r="I310" s="182">
        <v>290354.91373126756</v>
      </c>
      <c r="J310" s="182">
        <v>0</v>
      </c>
      <c r="K310" s="182">
        <v>103.48213604229881</v>
      </c>
      <c r="L310" s="182">
        <v>1042.4160094892452</v>
      </c>
      <c r="M310" s="182">
        <v>0</v>
      </c>
      <c r="N310" s="182">
        <v>0</v>
      </c>
      <c r="O310" s="182">
        <v>0</v>
      </c>
      <c r="P310" s="182">
        <v>0</v>
      </c>
      <c r="Q310" s="183">
        <v>291500.81187679915</v>
      </c>
    </row>
    <row r="311" spans="2:17" x14ac:dyDescent="0.4">
      <c r="B311" s="174">
        <v>76</v>
      </c>
      <c r="C311" s="174">
        <v>29</v>
      </c>
      <c r="D311" s="167" t="s">
        <v>745</v>
      </c>
      <c r="E311" s="164">
        <v>307</v>
      </c>
      <c r="F311" s="456" t="s">
        <v>346</v>
      </c>
      <c r="G311" s="181">
        <v>97805</v>
      </c>
      <c r="H311" s="182">
        <v>117295.32560599073</v>
      </c>
      <c r="I311" s="182">
        <v>8036.3569157552938</v>
      </c>
      <c r="J311" s="182">
        <v>0</v>
      </c>
      <c r="K311" s="182">
        <v>2.8123662147297259</v>
      </c>
      <c r="L311" s="182">
        <v>28.33006428841599</v>
      </c>
      <c r="M311" s="182">
        <v>0</v>
      </c>
      <c r="N311" s="182">
        <v>0</v>
      </c>
      <c r="O311" s="182">
        <v>0</v>
      </c>
      <c r="P311" s="182">
        <v>0</v>
      </c>
      <c r="Q311" s="183">
        <v>8067.4993462584398</v>
      </c>
    </row>
    <row r="312" spans="2:17" x14ac:dyDescent="0.4">
      <c r="B312" s="174">
        <v>76</v>
      </c>
      <c r="C312" s="174">
        <v>29</v>
      </c>
      <c r="D312" s="167" t="s">
        <v>746</v>
      </c>
      <c r="E312" s="164">
        <v>308</v>
      </c>
      <c r="F312" s="456" t="s">
        <v>347</v>
      </c>
      <c r="G312" s="181">
        <v>113383</v>
      </c>
      <c r="H312" s="182">
        <v>135976.92641515957</v>
      </c>
      <c r="I312" s="182">
        <v>9316.9348509290285</v>
      </c>
      <c r="J312" s="182">
        <v>0</v>
      </c>
      <c r="K312" s="182">
        <v>3.2602911655437126</v>
      </c>
      <c r="L312" s="182">
        <v>32.842187420347912</v>
      </c>
      <c r="M312" s="182">
        <v>0</v>
      </c>
      <c r="N312" s="182">
        <v>0</v>
      </c>
      <c r="O312" s="182">
        <v>0</v>
      </c>
      <c r="P312" s="182">
        <v>0</v>
      </c>
      <c r="Q312" s="183">
        <v>9353.0373295149202</v>
      </c>
    </row>
    <row r="313" spans="2:17" x14ac:dyDescent="0.4">
      <c r="B313" s="174">
        <v>76</v>
      </c>
      <c r="C313" s="174">
        <v>29</v>
      </c>
      <c r="D313" s="167" t="s">
        <v>747</v>
      </c>
      <c r="E313" s="164">
        <v>309</v>
      </c>
      <c r="F313" s="456" t="s">
        <v>348</v>
      </c>
      <c r="G313" s="181">
        <v>67418</v>
      </c>
      <c r="H313" s="182">
        <v>88092.070125784216</v>
      </c>
      <c r="I313" s="182">
        <v>6012.4378857114243</v>
      </c>
      <c r="J313" s="182">
        <v>0</v>
      </c>
      <c r="K313" s="182">
        <v>154.24938003297746</v>
      </c>
      <c r="L313" s="182">
        <v>539.41255492735468</v>
      </c>
      <c r="M313" s="182">
        <v>0</v>
      </c>
      <c r="N313" s="182">
        <v>0</v>
      </c>
      <c r="O313" s="182">
        <v>0</v>
      </c>
      <c r="P313" s="182">
        <v>0</v>
      </c>
      <c r="Q313" s="183">
        <v>6706.0998206717568</v>
      </c>
    </row>
    <row r="314" spans="2:17" x14ac:dyDescent="0.4">
      <c r="B314" s="174">
        <v>76</v>
      </c>
      <c r="C314" s="174">
        <v>29</v>
      </c>
      <c r="D314" s="167" t="s">
        <v>748</v>
      </c>
      <c r="E314" s="164">
        <v>310</v>
      </c>
      <c r="F314" s="456" t="s">
        <v>349</v>
      </c>
      <c r="G314" s="181">
        <v>18404</v>
      </c>
      <c r="H314" s="182">
        <v>20911.521683347237</v>
      </c>
      <c r="I314" s="182">
        <v>1414.5999996000028</v>
      </c>
      <c r="J314" s="182">
        <v>0</v>
      </c>
      <c r="K314" s="182">
        <v>0.5013913110091589</v>
      </c>
      <c r="L314" s="182">
        <v>5.0507106791950003</v>
      </c>
      <c r="M314" s="182">
        <v>0</v>
      </c>
      <c r="N314" s="182">
        <v>0</v>
      </c>
      <c r="O314" s="182">
        <v>0</v>
      </c>
      <c r="P314" s="182">
        <v>0</v>
      </c>
      <c r="Q314" s="183">
        <v>1420.1521015902069</v>
      </c>
    </row>
    <row r="315" spans="2:17" x14ac:dyDescent="0.4">
      <c r="B315" s="174">
        <v>76</v>
      </c>
      <c r="C315" s="174">
        <v>29</v>
      </c>
      <c r="D315" s="167" t="s">
        <v>749</v>
      </c>
      <c r="E315" s="164">
        <v>311</v>
      </c>
      <c r="F315" s="456" t="s">
        <v>350</v>
      </c>
      <c r="G315" s="181">
        <v>292808</v>
      </c>
      <c r="H315" s="182">
        <v>783417.71835343074</v>
      </c>
      <c r="I315" s="182">
        <v>52716.575555303498</v>
      </c>
      <c r="J315" s="182">
        <v>0</v>
      </c>
      <c r="K315" s="182">
        <v>18.783847623381401</v>
      </c>
      <c r="L315" s="182">
        <v>189.21704007361836</v>
      </c>
      <c r="M315" s="182">
        <v>0</v>
      </c>
      <c r="N315" s="182">
        <v>0</v>
      </c>
      <c r="O315" s="182">
        <v>0</v>
      </c>
      <c r="P315" s="182">
        <v>0</v>
      </c>
      <c r="Q315" s="183">
        <v>52924.5764430005</v>
      </c>
    </row>
    <row r="316" spans="2:17" x14ac:dyDescent="0.4">
      <c r="B316" s="174">
        <v>76</v>
      </c>
      <c r="C316" s="174">
        <v>29</v>
      </c>
      <c r="D316" s="167" t="s">
        <v>750</v>
      </c>
      <c r="E316" s="164">
        <v>312</v>
      </c>
      <c r="F316" s="456" t="s">
        <v>351</v>
      </c>
      <c r="G316" s="181">
        <v>393354</v>
      </c>
      <c r="H316" s="182">
        <v>2640890.4579685666</v>
      </c>
      <c r="I316" s="182">
        <v>181534.50137649244</v>
      </c>
      <c r="J316" s="182">
        <v>0</v>
      </c>
      <c r="K316" s="182">
        <v>65.372295804561077</v>
      </c>
      <c r="L316" s="182">
        <v>753.44379538935209</v>
      </c>
      <c r="M316" s="182">
        <v>0</v>
      </c>
      <c r="N316" s="182">
        <v>0</v>
      </c>
      <c r="O316" s="182">
        <v>0</v>
      </c>
      <c r="P316" s="182">
        <v>0</v>
      </c>
      <c r="Q316" s="183">
        <v>182353.31746768634</v>
      </c>
    </row>
    <row r="317" spans="2:17" x14ac:dyDescent="0.4">
      <c r="B317" s="174">
        <v>76</v>
      </c>
      <c r="C317" s="174">
        <v>29</v>
      </c>
      <c r="D317" s="167" t="s">
        <v>751</v>
      </c>
      <c r="E317" s="164">
        <v>313</v>
      </c>
      <c r="F317" s="456" t="s">
        <v>352</v>
      </c>
      <c r="G317" s="181">
        <v>2135600</v>
      </c>
      <c r="H317" s="182">
        <v>239548.75544447859</v>
      </c>
      <c r="I317" s="182">
        <v>13043.067721426596</v>
      </c>
      <c r="J317" s="182">
        <v>0</v>
      </c>
      <c r="K317" s="182">
        <v>5.7436118883001477</v>
      </c>
      <c r="L317" s="182">
        <v>57.857647837975811</v>
      </c>
      <c r="M317" s="182">
        <v>0</v>
      </c>
      <c r="N317" s="182">
        <v>0</v>
      </c>
      <c r="O317" s="182">
        <v>0</v>
      </c>
      <c r="P317" s="182">
        <v>0</v>
      </c>
      <c r="Q317" s="183">
        <v>13106.668981152872</v>
      </c>
    </row>
    <row r="318" spans="2:17" x14ac:dyDescent="0.4">
      <c r="B318" s="174">
        <v>77</v>
      </c>
      <c r="C318" s="174">
        <v>29</v>
      </c>
      <c r="D318" s="167" t="s">
        <v>752</v>
      </c>
      <c r="E318" s="164">
        <v>314</v>
      </c>
      <c r="F318" s="456" t="s">
        <v>353</v>
      </c>
      <c r="G318" s="181">
        <v>1430486</v>
      </c>
      <c r="H318" s="182">
        <v>2219845.8474703133</v>
      </c>
      <c r="I318" s="182">
        <v>139874.66675145377</v>
      </c>
      <c r="J318" s="182">
        <v>0</v>
      </c>
      <c r="K318" s="182">
        <v>53.224793324711392</v>
      </c>
      <c r="L318" s="182">
        <v>536.15414974384362</v>
      </c>
      <c r="M318" s="182">
        <v>0</v>
      </c>
      <c r="N318" s="182">
        <v>0</v>
      </c>
      <c r="O318" s="182">
        <v>0</v>
      </c>
      <c r="P318" s="182">
        <v>0</v>
      </c>
      <c r="Q318" s="183">
        <v>140464.04569452233</v>
      </c>
    </row>
    <row r="319" spans="2:17" x14ac:dyDescent="0.4">
      <c r="B319" s="174">
        <v>78</v>
      </c>
      <c r="C319" s="174">
        <v>30</v>
      </c>
      <c r="D319" s="167" t="s">
        <v>753</v>
      </c>
      <c r="E319" s="164">
        <v>315</v>
      </c>
      <c r="F319" s="456" t="s">
        <v>354</v>
      </c>
      <c r="G319" s="181">
        <v>7312246</v>
      </c>
      <c r="H319" s="182">
        <v>757830.75201177597</v>
      </c>
      <c r="I319" s="182">
        <v>40172.547100783384</v>
      </c>
      <c r="J319" s="182">
        <v>0</v>
      </c>
      <c r="K319" s="182">
        <v>18.170354124770736</v>
      </c>
      <c r="L319" s="182">
        <v>183.03708023583613</v>
      </c>
      <c r="M319" s="182">
        <v>0</v>
      </c>
      <c r="N319" s="182">
        <v>0</v>
      </c>
      <c r="O319" s="182">
        <v>0</v>
      </c>
      <c r="P319" s="182">
        <v>0</v>
      </c>
      <c r="Q319" s="183">
        <v>40373.754535143991</v>
      </c>
    </row>
    <row r="320" spans="2:17" x14ac:dyDescent="0.4">
      <c r="B320" s="174">
        <v>78</v>
      </c>
      <c r="C320" s="174">
        <v>30</v>
      </c>
      <c r="D320" s="167" t="s">
        <v>754</v>
      </c>
      <c r="E320" s="164">
        <v>316</v>
      </c>
      <c r="F320" s="456" t="s">
        <v>355</v>
      </c>
      <c r="G320" s="181">
        <v>8544317</v>
      </c>
      <c r="H320" s="182">
        <v>841059.93372708082</v>
      </c>
      <c r="I320" s="182">
        <v>44602.006278897483</v>
      </c>
      <c r="J320" s="182">
        <v>0</v>
      </c>
      <c r="K320" s="182">
        <v>20.165923321807597</v>
      </c>
      <c r="L320" s="182">
        <v>203.13922886354251</v>
      </c>
      <c r="M320" s="182">
        <v>0</v>
      </c>
      <c r="N320" s="182">
        <v>0</v>
      </c>
      <c r="O320" s="182">
        <v>0</v>
      </c>
      <c r="P320" s="182">
        <v>0</v>
      </c>
      <c r="Q320" s="183">
        <v>44825.311431082831</v>
      </c>
    </row>
    <row r="321" spans="2:17" x14ac:dyDescent="0.4">
      <c r="B321" s="174">
        <v>78</v>
      </c>
      <c r="C321" s="174">
        <v>30</v>
      </c>
      <c r="D321" s="167" t="s">
        <v>755</v>
      </c>
      <c r="E321" s="164">
        <v>317</v>
      </c>
      <c r="F321" s="456" t="s">
        <v>356</v>
      </c>
      <c r="G321" s="181">
        <v>496980</v>
      </c>
      <c r="H321" s="182">
        <v>101229.41948968572</v>
      </c>
      <c r="I321" s="182">
        <v>5369.603278667043</v>
      </c>
      <c r="J321" s="182">
        <v>0</v>
      </c>
      <c r="K321" s="182">
        <v>2.4271572446613727</v>
      </c>
      <c r="L321" s="182">
        <v>24.449703747404541</v>
      </c>
      <c r="M321" s="182">
        <v>0</v>
      </c>
      <c r="N321" s="182">
        <v>0</v>
      </c>
      <c r="O321" s="182">
        <v>0</v>
      </c>
      <c r="P321" s="182">
        <v>0</v>
      </c>
      <c r="Q321" s="183">
        <v>5396.4801396591092</v>
      </c>
    </row>
    <row r="322" spans="2:17" x14ac:dyDescent="0.4">
      <c r="B322" s="174">
        <v>79</v>
      </c>
      <c r="C322" s="174">
        <v>30</v>
      </c>
      <c r="D322" s="167" t="s">
        <v>756</v>
      </c>
      <c r="E322" s="164">
        <v>318</v>
      </c>
      <c r="F322" s="456" t="s">
        <v>357</v>
      </c>
      <c r="G322" s="181">
        <v>742980</v>
      </c>
      <c r="H322" s="182">
        <v>120179.59453358344</v>
      </c>
      <c r="I322" s="182">
        <v>6441.6924886300776</v>
      </c>
      <c r="J322" s="182">
        <v>0</v>
      </c>
      <c r="K322" s="182">
        <v>2.881521745389187</v>
      </c>
      <c r="L322" s="182">
        <v>29.026694982960986</v>
      </c>
      <c r="M322" s="182">
        <v>0</v>
      </c>
      <c r="N322" s="182">
        <v>0</v>
      </c>
      <c r="O322" s="182">
        <v>0</v>
      </c>
      <c r="P322" s="182">
        <v>0</v>
      </c>
      <c r="Q322" s="183">
        <v>6473.6007053584281</v>
      </c>
    </row>
    <row r="323" spans="2:17" x14ac:dyDescent="0.4">
      <c r="B323" s="174">
        <v>79</v>
      </c>
      <c r="C323" s="174">
        <v>30</v>
      </c>
      <c r="D323" s="167" t="s">
        <v>757</v>
      </c>
      <c r="E323" s="164">
        <v>319</v>
      </c>
      <c r="F323" s="456" t="s">
        <v>358</v>
      </c>
      <c r="G323" s="181">
        <v>2544398</v>
      </c>
      <c r="H323" s="182">
        <v>256577.36990199189</v>
      </c>
      <c r="I323" s="182">
        <v>14539.239209648626</v>
      </c>
      <c r="J323" s="182">
        <v>0</v>
      </c>
      <c r="K323" s="182">
        <v>6.1519035208656199</v>
      </c>
      <c r="L323" s="182">
        <v>61.970529061772538</v>
      </c>
      <c r="M323" s="182">
        <v>0</v>
      </c>
      <c r="N323" s="182">
        <v>0</v>
      </c>
      <c r="O323" s="182">
        <v>0</v>
      </c>
      <c r="P323" s="182">
        <v>0</v>
      </c>
      <c r="Q323" s="183">
        <v>14607.361642231264</v>
      </c>
    </row>
    <row r="324" spans="2:17" x14ac:dyDescent="0.4">
      <c r="B324" s="174">
        <v>79</v>
      </c>
      <c r="C324" s="174">
        <v>30</v>
      </c>
      <c r="D324" s="167" t="s">
        <v>758</v>
      </c>
      <c r="E324" s="164">
        <v>320</v>
      </c>
      <c r="F324" s="456" t="s">
        <v>359</v>
      </c>
      <c r="G324" s="181">
        <v>1437061</v>
      </c>
      <c r="H324" s="182">
        <v>242321.27748006166</v>
      </c>
      <c r="I324" s="182">
        <v>13797.667855194339</v>
      </c>
      <c r="J324" s="182">
        <v>0</v>
      </c>
      <c r="K324" s="182">
        <v>5.8100880864110573</v>
      </c>
      <c r="L324" s="182">
        <v>58.5272885683572</v>
      </c>
      <c r="M324" s="182">
        <v>0</v>
      </c>
      <c r="N324" s="182">
        <v>0</v>
      </c>
      <c r="O324" s="182">
        <v>0</v>
      </c>
      <c r="P324" s="182">
        <v>0</v>
      </c>
      <c r="Q324" s="183">
        <v>13862.005231849107</v>
      </c>
    </row>
    <row r="325" spans="2:17" x14ac:dyDescent="0.4">
      <c r="B325" s="174">
        <v>80</v>
      </c>
      <c r="C325" s="174">
        <v>30</v>
      </c>
      <c r="D325" s="167" t="s">
        <v>759</v>
      </c>
      <c r="E325" s="164">
        <v>321</v>
      </c>
      <c r="F325" s="456" t="s">
        <v>360</v>
      </c>
      <c r="G325" s="181">
        <v>18500322</v>
      </c>
      <c r="H325" s="182">
        <v>3461158.5416672695</v>
      </c>
      <c r="I325" s="182">
        <v>186153.09917043353</v>
      </c>
      <c r="J325" s="182">
        <v>0</v>
      </c>
      <c r="K325" s="182">
        <v>82.987495845367974</v>
      </c>
      <c r="L325" s="182">
        <v>835.96548704090765</v>
      </c>
      <c r="M325" s="182">
        <v>0</v>
      </c>
      <c r="N325" s="182">
        <v>0</v>
      </c>
      <c r="O325" s="182">
        <v>0</v>
      </c>
      <c r="P325" s="182">
        <v>0</v>
      </c>
      <c r="Q325" s="183">
        <v>187072.05215331979</v>
      </c>
    </row>
    <row r="326" spans="2:17" x14ac:dyDescent="0.4">
      <c r="B326" s="174">
        <v>81</v>
      </c>
      <c r="C326" s="174">
        <v>30</v>
      </c>
      <c r="D326" s="167" t="s">
        <v>760</v>
      </c>
      <c r="E326" s="164">
        <v>322</v>
      </c>
      <c r="F326" s="456" t="s">
        <v>361</v>
      </c>
      <c r="G326" s="181">
        <v>3550730</v>
      </c>
      <c r="H326" s="182">
        <v>502560.2746580235</v>
      </c>
      <c r="I326" s="182">
        <v>26538.92574117448</v>
      </c>
      <c r="J326" s="182">
        <v>0</v>
      </c>
      <c r="K326" s="182">
        <v>12.049785701275466</v>
      </c>
      <c r="L326" s="182">
        <v>121.38220185936068</v>
      </c>
      <c r="M326" s="182">
        <v>0</v>
      </c>
      <c r="N326" s="182">
        <v>0</v>
      </c>
      <c r="O326" s="182">
        <v>0</v>
      </c>
      <c r="P326" s="182">
        <v>0</v>
      </c>
      <c r="Q326" s="183">
        <v>26672.357728735115</v>
      </c>
    </row>
    <row r="327" spans="2:17" x14ac:dyDescent="0.4">
      <c r="B327" s="174">
        <v>82</v>
      </c>
      <c r="C327" s="174">
        <v>30</v>
      </c>
      <c r="D327" s="167" t="s">
        <v>761</v>
      </c>
      <c r="E327" s="164">
        <v>323</v>
      </c>
      <c r="F327" s="457" t="s">
        <v>362</v>
      </c>
      <c r="G327" s="181">
        <v>3113686</v>
      </c>
      <c r="H327" s="182">
        <v>659048.97494728561</v>
      </c>
      <c r="I327" s="182">
        <v>37354.318105361628</v>
      </c>
      <c r="J327" s="182">
        <v>0</v>
      </c>
      <c r="K327" s="182">
        <v>15.801883505742525</v>
      </c>
      <c r="L327" s="182">
        <v>159.17854981015259</v>
      </c>
      <c r="M327" s="182">
        <v>0</v>
      </c>
      <c r="N327" s="182">
        <v>0</v>
      </c>
      <c r="O327" s="182">
        <v>0</v>
      </c>
      <c r="P327" s="182">
        <v>0</v>
      </c>
      <c r="Q327" s="183">
        <v>37529.298538677525</v>
      </c>
    </row>
    <row r="328" spans="2:17" x14ac:dyDescent="0.4">
      <c r="B328" s="174">
        <v>82</v>
      </c>
      <c r="C328" s="174">
        <v>30</v>
      </c>
      <c r="D328" s="167" t="s">
        <v>762</v>
      </c>
      <c r="E328" s="164">
        <v>324</v>
      </c>
      <c r="F328" s="456" t="s">
        <v>363</v>
      </c>
      <c r="G328" s="181">
        <v>1867335</v>
      </c>
      <c r="H328" s="182">
        <v>508951.66220599617</v>
      </c>
      <c r="I328" s="182">
        <v>27742.40654134069</v>
      </c>
      <c r="J328" s="182">
        <v>13275.498898480957</v>
      </c>
      <c r="K328" s="182">
        <v>12.203030703259113</v>
      </c>
      <c r="L328" s="182">
        <v>122.92589867072789</v>
      </c>
      <c r="M328" s="182">
        <v>0</v>
      </c>
      <c r="N328" s="182">
        <v>0</v>
      </c>
      <c r="O328" s="182">
        <v>0</v>
      </c>
      <c r="P328" s="182">
        <v>0</v>
      </c>
      <c r="Q328" s="183">
        <v>41153.034369195637</v>
      </c>
    </row>
    <row r="329" spans="2:17" x14ac:dyDescent="0.4">
      <c r="B329" s="174">
        <v>82</v>
      </c>
      <c r="C329" s="174">
        <v>30</v>
      </c>
      <c r="D329" s="167" t="s">
        <v>763</v>
      </c>
      <c r="E329" s="164">
        <v>325</v>
      </c>
      <c r="F329" s="456" t="s">
        <v>364</v>
      </c>
      <c r="G329" s="181">
        <v>1864456</v>
      </c>
      <c r="H329" s="182">
        <v>131116.33945911739</v>
      </c>
      <c r="I329" s="182">
        <v>8026.6192963290487</v>
      </c>
      <c r="J329" s="182">
        <v>735.71704849333048</v>
      </c>
      <c r="K329" s="182">
        <v>3.1437498586475852</v>
      </c>
      <c r="L329" s="182">
        <v>31.668221277769781</v>
      </c>
      <c r="M329" s="182">
        <v>0</v>
      </c>
      <c r="N329" s="182">
        <v>0</v>
      </c>
      <c r="O329" s="182">
        <v>0</v>
      </c>
      <c r="P329" s="182">
        <v>0</v>
      </c>
      <c r="Q329" s="183">
        <v>8797.148315958797</v>
      </c>
    </row>
    <row r="330" spans="2:17" x14ac:dyDescent="0.4">
      <c r="B330" s="174">
        <v>83</v>
      </c>
      <c r="C330" s="174">
        <v>31</v>
      </c>
      <c r="D330" s="167" t="s">
        <v>764</v>
      </c>
      <c r="E330" s="164">
        <v>326</v>
      </c>
      <c r="F330" s="456" t="s">
        <v>365</v>
      </c>
      <c r="G330" s="181">
        <v>13414136</v>
      </c>
      <c r="H330" s="182">
        <v>89367122.476974308</v>
      </c>
      <c r="I330" s="182">
        <v>6072661.8029529825</v>
      </c>
      <c r="J330" s="182">
        <v>0</v>
      </c>
      <c r="K330" s="182">
        <v>2142.7373568671819</v>
      </c>
      <c r="L330" s="182">
        <v>21584.631032509962</v>
      </c>
      <c r="M330" s="182">
        <v>0</v>
      </c>
      <c r="N330" s="182">
        <v>0</v>
      </c>
      <c r="O330" s="182">
        <v>28044</v>
      </c>
      <c r="P330" s="182">
        <v>0</v>
      </c>
      <c r="Q330" s="183">
        <v>6124433.1713423599</v>
      </c>
    </row>
    <row r="331" spans="2:17" x14ac:dyDescent="0.4">
      <c r="B331" s="174">
        <v>83</v>
      </c>
      <c r="C331" s="174">
        <v>31</v>
      </c>
      <c r="D331" s="167" t="s">
        <v>765</v>
      </c>
      <c r="E331" s="164">
        <v>327</v>
      </c>
      <c r="F331" s="456" t="s">
        <v>366</v>
      </c>
      <c r="G331" s="181">
        <v>26324899</v>
      </c>
      <c r="H331" s="182">
        <v>12919746.272684952</v>
      </c>
      <c r="I331" s="182">
        <v>771054.48665731307</v>
      </c>
      <c r="J331" s="182">
        <v>0</v>
      </c>
      <c r="K331" s="182">
        <v>309.77413407106559</v>
      </c>
      <c r="L331" s="182">
        <v>3120.4759490986366</v>
      </c>
      <c r="M331" s="182">
        <v>0</v>
      </c>
      <c r="N331" s="182">
        <v>0</v>
      </c>
      <c r="O331" s="182">
        <v>0</v>
      </c>
      <c r="P331" s="182">
        <v>0</v>
      </c>
      <c r="Q331" s="183">
        <v>774484.73674048274</v>
      </c>
    </row>
    <row r="332" spans="2:17" x14ac:dyDescent="0.4">
      <c r="B332" s="174">
        <v>84</v>
      </c>
      <c r="C332" s="174">
        <v>32</v>
      </c>
      <c r="D332" s="167" t="s">
        <v>766</v>
      </c>
      <c r="E332" s="164">
        <v>328</v>
      </c>
      <c r="F332" s="456" t="s">
        <v>367</v>
      </c>
      <c r="G332" s="181">
        <v>15062652</v>
      </c>
      <c r="H332" s="182">
        <v>39092955.640711389</v>
      </c>
      <c r="I332" s="182">
        <v>2210071.3242973047</v>
      </c>
      <c r="J332" s="182">
        <v>336.9254274887831</v>
      </c>
      <c r="K332" s="182">
        <v>937.32386273583359</v>
      </c>
      <c r="L332" s="182">
        <v>9442.0296870635357</v>
      </c>
      <c r="M332" s="182">
        <v>0</v>
      </c>
      <c r="N332" s="182">
        <v>0</v>
      </c>
      <c r="O332" s="182">
        <v>17164.37430668671</v>
      </c>
      <c r="P332" s="182">
        <v>0</v>
      </c>
      <c r="Q332" s="183">
        <v>2237951.9775812798</v>
      </c>
    </row>
    <row r="333" spans="2:17" x14ac:dyDescent="0.4">
      <c r="B333" s="174">
        <v>84</v>
      </c>
      <c r="C333" s="174">
        <v>32</v>
      </c>
      <c r="D333" s="167" t="s">
        <v>767</v>
      </c>
      <c r="E333" s="164">
        <v>329</v>
      </c>
      <c r="F333" s="456" t="s">
        <v>368</v>
      </c>
      <c r="G333" s="181">
        <v>6886495</v>
      </c>
      <c r="H333" s="182">
        <v>22324424.336818468</v>
      </c>
      <c r="I333" s="182">
        <v>1228096.3139788508</v>
      </c>
      <c r="J333" s="182">
        <v>154.03896151715966</v>
      </c>
      <c r="K333" s="182">
        <v>535.26819115587739</v>
      </c>
      <c r="L333" s="182">
        <v>5391.9657360296706</v>
      </c>
      <c r="M333" s="182">
        <v>0</v>
      </c>
      <c r="N333" s="182">
        <v>0</v>
      </c>
      <c r="O333" s="182">
        <v>7847.3815793610893</v>
      </c>
      <c r="P333" s="182">
        <v>0</v>
      </c>
      <c r="Q333" s="183">
        <v>1242024.9684469148</v>
      </c>
    </row>
    <row r="334" spans="2:17" x14ac:dyDescent="0.4">
      <c r="B334" s="174">
        <v>84</v>
      </c>
      <c r="C334" s="174">
        <v>32</v>
      </c>
      <c r="D334" s="167" t="s">
        <v>768</v>
      </c>
      <c r="E334" s="164">
        <v>330</v>
      </c>
      <c r="F334" s="456" t="s">
        <v>369</v>
      </c>
      <c r="G334" s="181">
        <v>645586</v>
      </c>
      <c r="H334" s="182">
        <v>3726674.4314334048</v>
      </c>
      <c r="I334" s="182">
        <v>205681.99333166506</v>
      </c>
      <c r="J334" s="182">
        <v>0</v>
      </c>
      <c r="K334" s="182">
        <v>89.353716442772935</v>
      </c>
      <c r="L334" s="182">
        <v>900.09491579528253</v>
      </c>
      <c r="M334" s="182">
        <v>0</v>
      </c>
      <c r="N334" s="182">
        <v>0</v>
      </c>
      <c r="O334" s="182">
        <v>735.66592065969826</v>
      </c>
      <c r="P334" s="182">
        <v>0</v>
      </c>
      <c r="Q334" s="183">
        <v>207407.10788456281</v>
      </c>
    </row>
    <row r="335" spans="2:17" x14ac:dyDescent="0.4">
      <c r="B335" s="174">
        <v>84</v>
      </c>
      <c r="C335" s="174">
        <v>32</v>
      </c>
      <c r="D335" s="167" t="s">
        <v>769</v>
      </c>
      <c r="E335" s="164">
        <v>331</v>
      </c>
      <c r="F335" s="456" t="s">
        <v>370</v>
      </c>
      <c r="G335" s="181">
        <v>6110</v>
      </c>
      <c r="H335" s="182">
        <v>34329.916986176569</v>
      </c>
      <c r="I335" s="182">
        <v>1974.6588126103725</v>
      </c>
      <c r="J335" s="182">
        <v>0</v>
      </c>
      <c r="K335" s="182">
        <v>0.82312145166565809</v>
      </c>
      <c r="L335" s="182">
        <v>8.2916241564590827</v>
      </c>
      <c r="M335" s="182">
        <v>0</v>
      </c>
      <c r="N335" s="182">
        <v>0</v>
      </c>
      <c r="O335" s="182">
        <v>6.9625406610904763</v>
      </c>
      <c r="P335" s="182">
        <v>0</v>
      </c>
      <c r="Q335" s="183">
        <v>1990.7360988795879</v>
      </c>
    </row>
    <row r="336" spans="2:17" x14ac:dyDescent="0.4">
      <c r="B336" s="174">
        <v>84</v>
      </c>
      <c r="C336" s="174">
        <v>32</v>
      </c>
      <c r="D336" s="167" t="s">
        <v>770</v>
      </c>
      <c r="E336" s="164">
        <v>332</v>
      </c>
      <c r="F336" s="456" t="s">
        <v>371</v>
      </c>
      <c r="G336" s="181">
        <v>912966</v>
      </c>
      <c r="H336" s="182">
        <v>3021293.4246114413</v>
      </c>
      <c r="I336" s="182">
        <v>169492.60235442122</v>
      </c>
      <c r="J336" s="182">
        <v>0</v>
      </c>
      <c r="K336" s="182">
        <v>72.440939212741455</v>
      </c>
      <c r="L336" s="182">
        <v>729.72589923088162</v>
      </c>
      <c r="M336" s="182">
        <v>0</v>
      </c>
      <c r="N336" s="182">
        <v>0</v>
      </c>
      <c r="O336" s="182">
        <v>1040.3539929939654</v>
      </c>
      <c r="P336" s="182">
        <v>0</v>
      </c>
      <c r="Q336" s="183">
        <v>171335.12318585883</v>
      </c>
    </row>
    <row r="337" spans="2:17" x14ac:dyDescent="0.4">
      <c r="B337" s="174">
        <v>84</v>
      </c>
      <c r="C337" s="174">
        <v>32</v>
      </c>
      <c r="D337" s="167" t="s">
        <v>771</v>
      </c>
      <c r="E337" s="164">
        <v>333</v>
      </c>
      <c r="F337" s="456" t="s">
        <v>372</v>
      </c>
      <c r="G337" s="181">
        <v>396933</v>
      </c>
      <c r="H337" s="182">
        <v>1827400.82536667</v>
      </c>
      <c r="I337" s="182">
        <v>106958.52248561417</v>
      </c>
      <c r="J337" s="182">
        <v>0</v>
      </c>
      <c r="K337" s="182">
        <v>43.815218683940067</v>
      </c>
      <c r="L337" s="182">
        <v>441.36782600566045</v>
      </c>
      <c r="M337" s="182">
        <v>0</v>
      </c>
      <c r="N337" s="182">
        <v>0</v>
      </c>
      <c r="O337" s="182">
        <v>452.31786452187009</v>
      </c>
      <c r="P337" s="182">
        <v>0</v>
      </c>
      <c r="Q337" s="183">
        <v>107896.02339482565</v>
      </c>
    </row>
    <row r="338" spans="2:17" x14ac:dyDescent="0.4">
      <c r="B338" s="174">
        <v>84</v>
      </c>
      <c r="C338" s="174">
        <v>32</v>
      </c>
      <c r="D338" s="167" t="s">
        <v>772</v>
      </c>
      <c r="E338" s="164">
        <v>334</v>
      </c>
      <c r="F338" s="456" t="s">
        <v>373</v>
      </c>
      <c r="G338" s="181">
        <v>329212</v>
      </c>
      <c r="H338" s="182">
        <v>5656135.8632817827</v>
      </c>
      <c r="I338" s="182">
        <v>337982.00171994802</v>
      </c>
      <c r="J338" s="182">
        <v>0</v>
      </c>
      <c r="K338" s="182">
        <v>135.61602157317679</v>
      </c>
      <c r="L338" s="182">
        <v>1366.1132001888075</v>
      </c>
      <c r="M338" s="182">
        <v>0</v>
      </c>
      <c r="N338" s="182">
        <v>0</v>
      </c>
      <c r="O338" s="182">
        <v>375.14761638607496</v>
      </c>
      <c r="P338" s="182">
        <v>0</v>
      </c>
      <c r="Q338" s="183">
        <v>339858.87855809607</v>
      </c>
    </row>
    <row r="339" spans="2:17" x14ac:dyDescent="0.4">
      <c r="B339" s="174">
        <v>84</v>
      </c>
      <c r="C339" s="174">
        <v>32</v>
      </c>
      <c r="D339" s="167" t="s">
        <v>773</v>
      </c>
      <c r="E339" s="164">
        <v>335</v>
      </c>
      <c r="F339" s="456" t="s">
        <v>374</v>
      </c>
      <c r="G339" s="181">
        <v>780235</v>
      </c>
      <c r="H339" s="182">
        <v>6907417.3022226235</v>
      </c>
      <c r="I339" s="182">
        <v>457411.54707886046</v>
      </c>
      <c r="J339" s="182">
        <v>0</v>
      </c>
      <c r="K339" s="182">
        <v>165.61774266321049</v>
      </c>
      <c r="L339" s="182">
        <v>1668.3322649721119</v>
      </c>
      <c r="M339" s="182">
        <v>0</v>
      </c>
      <c r="N339" s="182">
        <v>0</v>
      </c>
      <c r="O339" s="182">
        <v>889.10276803697673</v>
      </c>
      <c r="P339" s="182">
        <v>0</v>
      </c>
      <c r="Q339" s="183">
        <v>460134.59985453275</v>
      </c>
    </row>
    <row r="340" spans="2:17" x14ac:dyDescent="0.4">
      <c r="B340" s="174">
        <v>85</v>
      </c>
      <c r="C340" s="174">
        <v>32</v>
      </c>
      <c r="D340" s="167" t="s">
        <v>774</v>
      </c>
      <c r="E340" s="164">
        <v>336</v>
      </c>
      <c r="F340" s="456" t="s">
        <v>375</v>
      </c>
      <c r="G340" s="181">
        <v>3930806</v>
      </c>
      <c r="H340" s="182">
        <v>13615697.785314944</v>
      </c>
      <c r="I340" s="182">
        <v>832020.49070691667</v>
      </c>
      <c r="J340" s="182">
        <v>0</v>
      </c>
      <c r="K340" s="182">
        <v>326.46082223275204</v>
      </c>
      <c r="L340" s="182">
        <v>3288.5674820950808</v>
      </c>
      <c r="M340" s="182">
        <v>0</v>
      </c>
      <c r="N340" s="182">
        <v>0</v>
      </c>
      <c r="O340" s="182">
        <v>58184.125238050532</v>
      </c>
      <c r="P340" s="182">
        <v>0</v>
      </c>
      <c r="Q340" s="183">
        <v>893819.64424929512</v>
      </c>
    </row>
    <row r="341" spans="2:17" x14ac:dyDescent="0.4">
      <c r="B341" s="174">
        <v>85</v>
      </c>
      <c r="C341" s="174">
        <v>32</v>
      </c>
      <c r="D341" s="167" t="s">
        <v>775</v>
      </c>
      <c r="E341" s="164">
        <v>337</v>
      </c>
      <c r="F341" s="456" t="s">
        <v>376</v>
      </c>
      <c r="G341" s="181">
        <v>256621</v>
      </c>
      <c r="H341" s="182">
        <v>161668.99595246336</v>
      </c>
      <c r="I341" s="182">
        <v>9449.2456177793028</v>
      </c>
      <c r="J341" s="182">
        <v>0</v>
      </c>
      <c r="K341" s="182">
        <v>3.8763047021437562</v>
      </c>
      <c r="L341" s="182">
        <v>39.047532585927954</v>
      </c>
      <c r="M341" s="182">
        <v>0</v>
      </c>
      <c r="N341" s="182">
        <v>0</v>
      </c>
      <c r="O341" s="182">
        <v>3798.5259009764823</v>
      </c>
      <c r="P341" s="182">
        <v>0</v>
      </c>
      <c r="Q341" s="183">
        <v>13290.695356043856</v>
      </c>
    </row>
    <row r="342" spans="2:17" x14ac:dyDescent="0.4">
      <c r="B342" s="174">
        <v>85</v>
      </c>
      <c r="C342" s="174">
        <v>32</v>
      </c>
      <c r="D342" s="167" t="s">
        <v>776</v>
      </c>
      <c r="E342" s="164">
        <v>338</v>
      </c>
      <c r="F342" s="456" t="s">
        <v>377</v>
      </c>
      <c r="G342" s="181">
        <v>835763</v>
      </c>
      <c r="H342" s="182">
        <v>1109793.1495652401</v>
      </c>
      <c r="I342" s="182">
        <v>69881.337783768889</v>
      </c>
      <c r="J342" s="182">
        <v>0</v>
      </c>
      <c r="K342" s="182">
        <v>26.609285093423757</v>
      </c>
      <c r="L342" s="182">
        <v>268.0457308216989</v>
      </c>
      <c r="M342" s="182">
        <v>0</v>
      </c>
      <c r="N342" s="182">
        <v>0</v>
      </c>
      <c r="O342" s="182">
        <v>12371.03511629137</v>
      </c>
      <c r="P342" s="182">
        <v>0</v>
      </c>
      <c r="Q342" s="183">
        <v>82547.027915975385</v>
      </c>
    </row>
    <row r="343" spans="2:17" x14ac:dyDescent="0.4">
      <c r="B343" s="174">
        <v>85</v>
      </c>
      <c r="C343" s="174">
        <v>32</v>
      </c>
      <c r="D343" s="167" t="s">
        <v>777</v>
      </c>
      <c r="E343" s="164">
        <v>339</v>
      </c>
      <c r="F343" s="456" t="s">
        <v>378</v>
      </c>
      <c r="G343" s="181">
        <v>500536</v>
      </c>
      <c r="H343" s="182">
        <v>320653.92750851705</v>
      </c>
      <c r="I343" s="182">
        <v>18680.894860644548</v>
      </c>
      <c r="J343" s="182">
        <v>0</v>
      </c>
      <c r="K343" s="182">
        <v>7.6882541370368962</v>
      </c>
      <c r="L343" s="182">
        <v>77.446789407142447</v>
      </c>
      <c r="M343" s="182">
        <v>0</v>
      </c>
      <c r="N343" s="182">
        <v>0</v>
      </c>
      <c r="O343" s="182">
        <v>7408.9765076559006</v>
      </c>
      <c r="P343" s="182">
        <v>0</v>
      </c>
      <c r="Q343" s="183">
        <v>26175.006411844628</v>
      </c>
    </row>
    <row r="344" spans="2:17" x14ac:dyDescent="0.4">
      <c r="B344" s="174">
        <v>85</v>
      </c>
      <c r="C344" s="174">
        <v>32</v>
      </c>
      <c r="D344" s="167" t="s">
        <v>778</v>
      </c>
      <c r="E344" s="164">
        <v>340</v>
      </c>
      <c r="F344" s="456" t="s">
        <v>379</v>
      </c>
      <c r="G344" s="181">
        <v>787961</v>
      </c>
      <c r="H344" s="182">
        <v>3696454.6033126283</v>
      </c>
      <c r="I344" s="182">
        <v>252309.21217026029</v>
      </c>
      <c r="J344" s="182">
        <v>5.3156561679415777</v>
      </c>
      <c r="K344" s="182">
        <v>88.629141757611976</v>
      </c>
      <c r="L344" s="182">
        <v>892.79599174163059</v>
      </c>
      <c r="M344" s="182">
        <v>0</v>
      </c>
      <c r="N344" s="182">
        <v>0</v>
      </c>
      <c r="O344" s="182">
        <v>11663.465840517069</v>
      </c>
      <c r="P344" s="182">
        <v>0</v>
      </c>
      <c r="Q344" s="183">
        <v>264959.41880044458</v>
      </c>
    </row>
    <row r="345" spans="2:17" x14ac:dyDescent="0.4">
      <c r="B345" s="174">
        <v>85</v>
      </c>
      <c r="C345" s="174">
        <v>32</v>
      </c>
      <c r="D345" s="167" t="s">
        <v>779</v>
      </c>
      <c r="E345" s="164">
        <v>341</v>
      </c>
      <c r="F345" s="456" t="s">
        <v>380</v>
      </c>
      <c r="G345" s="181">
        <v>25059</v>
      </c>
      <c r="H345" s="182">
        <v>26407.045575737113</v>
      </c>
      <c r="I345" s="182">
        <v>1359.8907345034202</v>
      </c>
      <c r="J345" s="182">
        <v>0</v>
      </c>
      <c r="K345" s="182">
        <v>0.63315637195552554</v>
      </c>
      <c r="L345" s="182">
        <v>6.3780316475761962</v>
      </c>
      <c r="M345" s="182">
        <v>0</v>
      </c>
      <c r="N345" s="182">
        <v>0</v>
      </c>
      <c r="O345" s="182">
        <v>370.92545252559091</v>
      </c>
      <c r="P345" s="182">
        <v>0</v>
      </c>
      <c r="Q345" s="183">
        <v>1737.8273750485428</v>
      </c>
    </row>
    <row r="346" spans="2:17" x14ac:dyDescent="0.4">
      <c r="B346" s="174">
        <v>85</v>
      </c>
      <c r="C346" s="174">
        <v>32</v>
      </c>
      <c r="D346" s="167" t="s">
        <v>780</v>
      </c>
      <c r="E346" s="164">
        <v>342</v>
      </c>
      <c r="F346" s="456" t="s">
        <v>381</v>
      </c>
      <c r="G346" s="181">
        <v>12323579</v>
      </c>
      <c r="H346" s="182">
        <v>6444603.3628473952</v>
      </c>
      <c r="I346" s="182">
        <v>486520.60632194183</v>
      </c>
      <c r="J346" s="182">
        <v>7269.8132945643229</v>
      </c>
      <c r="K346" s="182">
        <v>154.52094677573325</v>
      </c>
      <c r="L346" s="182">
        <v>1556.5499020489844</v>
      </c>
      <c r="M346" s="182">
        <v>0</v>
      </c>
      <c r="N346" s="182">
        <v>0</v>
      </c>
      <c r="O346" s="182">
        <v>182414.66608044493</v>
      </c>
      <c r="P346" s="182">
        <v>0</v>
      </c>
      <c r="Q346" s="183">
        <v>677916.15654577583</v>
      </c>
    </row>
    <row r="347" spans="2:17" x14ac:dyDescent="0.4">
      <c r="B347" s="174">
        <v>86</v>
      </c>
      <c r="C347" s="174">
        <v>33</v>
      </c>
      <c r="D347" s="167" t="s">
        <v>781</v>
      </c>
      <c r="E347" s="164">
        <v>343</v>
      </c>
      <c r="F347" s="456" t="s">
        <v>382</v>
      </c>
      <c r="G347" s="181">
        <v>16726549</v>
      </c>
      <c r="H347" s="182">
        <v>29872106.508212253</v>
      </c>
      <c r="I347" s="182">
        <v>1749417.2416552566</v>
      </c>
      <c r="J347" s="182">
        <v>0</v>
      </c>
      <c r="K347" s="182">
        <v>716.23743463322921</v>
      </c>
      <c r="L347" s="182">
        <v>48125.348924669517</v>
      </c>
      <c r="M347" s="182">
        <v>48187.974510539396</v>
      </c>
      <c r="N347" s="182">
        <v>0</v>
      </c>
      <c r="O347" s="182">
        <v>9232.3848316724161</v>
      </c>
      <c r="P347" s="182">
        <v>0</v>
      </c>
      <c r="Q347" s="183">
        <v>1855679.187356771</v>
      </c>
    </row>
    <row r="348" spans="2:17" x14ac:dyDescent="0.4">
      <c r="B348" s="174">
        <v>86</v>
      </c>
      <c r="C348" s="174">
        <v>33</v>
      </c>
      <c r="D348" s="167" t="s">
        <v>782</v>
      </c>
      <c r="E348" s="164">
        <v>344</v>
      </c>
      <c r="F348" s="456" t="s">
        <v>383</v>
      </c>
      <c r="G348" s="181">
        <v>16108902</v>
      </c>
      <c r="H348" s="182">
        <v>26214363.501312252</v>
      </c>
      <c r="I348" s="182">
        <v>1531887.5798774343</v>
      </c>
      <c r="J348" s="182">
        <v>0</v>
      </c>
      <c r="K348" s="182">
        <v>628.53647296554527</v>
      </c>
      <c r="L348" s="182">
        <v>95020.193829648662</v>
      </c>
      <c r="M348" s="182">
        <v>104465.56032891851</v>
      </c>
      <c r="N348" s="182">
        <v>0</v>
      </c>
      <c r="O348" s="182">
        <v>8891.468436178764</v>
      </c>
      <c r="P348" s="182">
        <v>0</v>
      </c>
      <c r="Q348" s="183">
        <v>1740893.3389451457</v>
      </c>
    </row>
    <row r="349" spans="2:17" x14ac:dyDescent="0.4">
      <c r="B349" s="174">
        <v>86</v>
      </c>
      <c r="C349" s="174">
        <v>33</v>
      </c>
      <c r="D349" s="167" t="s">
        <v>783</v>
      </c>
      <c r="E349" s="164">
        <v>345</v>
      </c>
      <c r="F349" s="456" t="s">
        <v>384</v>
      </c>
      <c r="G349" s="181">
        <v>3659402</v>
      </c>
      <c r="H349" s="182">
        <v>4255399.8916266663</v>
      </c>
      <c r="I349" s="182">
        <v>249541.0832225928</v>
      </c>
      <c r="J349" s="182">
        <v>0</v>
      </c>
      <c r="K349" s="182">
        <v>102.030859486903</v>
      </c>
      <c r="L349" s="182">
        <v>3166.888248036958</v>
      </c>
      <c r="M349" s="182">
        <v>2519.6151605420764</v>
      </c>
      <c r="N349" s="182">
        <v>0</v>
      </c>
      <c r="O349" s="182">
        <v>2019.8432753696954</v>
      </c>
      <c r="P349" s="182">
        <v>0</v>
      </c>
      <c r="Q349" s="183">
        <v>257349.46076602844</v>
      </c>
    </row>
    <row r="350" spans="2:17" x14ac:dyDescent="0.4">
      <c r="B350" s="174">
        <v>86</v>
      </c>
      <c r="C350" s="174">
        <v>33</v>
      </c>
      <c r="D350" s="167" t="s">
        <v>784</v>
      </c>
      <c r="E350" s="164">
        <v>346</v>
      </c>
      <c r="F350" s="456" t="s">
        <v>385</v>
      </c>
      <c r="G350" s="181">
        <v>7960106</v>
      </c>
      <c r="H350" s="182">
        <v>5455000.426235348</v>
      </c>
      <c r="I350" s="182">
        <v>290774.98315752414</v>
      </c>
      <c r="J350" s="182">
        <v>0</v>
      </c>
      <c r="K350" s="182">
        <v>130.79343802339042</v>
      </c>
      <c r="L350" s="182">
        <v>1317.533430852176</v>
      </c>
      <c r="M350" s="182">
        <v>0</v>
      </c>
      <c r="N350" s="182">
        <v>0</v>
      </c>
      <c r="O350" s="182">
        <v>4393.6595584005163</v>
      </c>
      <c r="P350" s="182">
        <v>0</v>
      </c>
      <c r="Q350" s="183">
        <v>296616.96958480019</v>
      </c>
    </row>
    <row r="351" spans="2:17" x14ac:dyDescent="0.4">
      <c r="B351" s="174">
        <v>86</v>
      </c>
      <c r="C351" s="174">
        <v>33</v>
      </c>
      <c r="D351" s="167" t="s">
        <v>785</v>
      </c>
      <c r="E351" s="164">
        <v>347</v>
      </c>
      <c r="F351" s="456" t="s">
        <v>386</v>
      </c>
      <c r="G351" s="181">
        <v>1327300</v>
      </c>
      <c r="H351" s="182">
        <v>940035.67831427779</v>
      </c>
      <c r="I351" s="182">
        <v>54334.103481144557</v>
      </c>
      <c r="J351" s="182">
        <v>0</v>
      </c>
      <c r="K351" s="182">
        <v>22.539044660758336</v>
      </c>
      <c r="L351" s="182">
        <v>227.04460780906055</v>
      </c>
      <c r="M351" s="182">
        <v>0</v>
      </c>
      <c r="N351" s="182">
        <v>0</v>
      </c>
      <c r="O351" s="182">
        <v>732.61641639759637</v>
      </c>
      <c r="P351" s="182">
        <v>0</v>
      </c>
      <c r="Q351" s="183">
        <v>55316.303550011973</v>
      </c>
    </row>
    <row r="352" spans="2:17" x14ac:dyDescent="0.4">
      <c r="B352" s="174">
        <v>87</v>
      </c>
      <c r="C352" s="174">
        <v>33</v>
      </c>
      <c r="D352" s="167" t="s">
        <v>786</v>
      </c>
      <c r="E352" s="164">
        <v>348</v>
      </c>
      <c r="F352" s="456" t="s">
        <v>387</v>
      </c>
      <c r="G352" s="181">
        <v>668875</v>
      </c>
      <c r="H352" s="182">
        <v>1560650.8150722461</v>
      </c>
      <c r="I352" s="182">
        <v>97336.697208993384</v>
      </c>
      <c r="J352" s="182">
        <v>0</v>
      </c>
      <c r="K352" s="182">
        <v>37.419407829116636</v>
      </c>
      <c r="L352" s="182">
        <v>376.940323020915</v>
      </c>
      <c r="M352" s="182">
        <v>0</v>
      </c>
      <c r="N352" s="182">
        <v>0</v>
      </c>
      <c r="O352" s="182">
        <v>0</v>
      </c>
      <c r="P352" s="182">
        <v>0</v>
      </c>
      <c r="Q352" s="183">
        <v>97751.056939843416</v>
      </c>
    </row>
    <row r="353" spans="2:17" x14ac:dyDescent="0.4">
      <c r="B353" s="174">
        <v>87</v>
      </c>
      <c r="C353" s="174">
        <v>33</v>
      </c>
      <c r="D353" s="167" t="s">
        <v>787</v>
      </c>
      <c r="E353" s="164">
        <v>349</v>
      </c>
      <c r="F353" s="456" t="s">
        <v>388</v>
      </c>
      <c r="G353" s="181">
        <v>1298112</v>
      </c>
      <c r="H353" s="182">
        <v>493748.20138123468</v>
      </c>
      <c r="I353" s="182">
        <v>30428.889996840579</v>
      </c>
      <c r="J353" s="182">
        <v>0</v>
      </c>
      <c r="K353" s="182">
        <v>11.838500408896364</v>
      </c>
      <c r="L353" s="182">
        <v>119.25384251378665</v>
      </c>
      <c r="M353" s="182">
        <v>0</v>
      </c>
      <c r="N353" s="182">
        <v>0</v>
      </c>
      <c r="O353" s="182">
        <v>0</v>
      </c>
      <c r="P353" s="182">
        <v>0</v>
      </c>
      <c r="Q353" s="183">
        <v>30559.982339763261</v>
      </c>
    </row>
    <row r="354" spans="2:17" x14ac:dyDescent="0.4">
      <c r="B354" s="174">
        <v>88</v>
      </c>
      <c r="C354" s="174">
        <v>33</v>
      </c>
      <c r="D354" s="167" t="s">
        <v>788</v>
      </c>
      <c r="E354" s="164">
        <v>350</v>
      </c>
      <c r="F354" s="456" t="s">
        <v>389</v>
      </c>
      <c r="G354" s="181">
        <v>1648546</v>
      </c>
      <c r="H354" s="182">
        <v>8691690.2774448581</v>
      </c>
      <c r="I354" s="182">
        <v>466144.20545034972</v>
      </c>
      <c r="J354" s="182">
        <v>0</v>
      </c>
      <c r="K354" s="182">
        <v>208.39889363785781</v>
      </c>
      <c r="L354" s="182">
        <v>2099.2835227053315</v>
      </c>
      <c r="M354" s="182">
        <v>0</v>
      </c>
      <c r="N354" s="182">
        <v>0</v>
      </c>
      <c r="O354" s="182">
        <v>0</v>
      </c>
      <c r="P354" s="182">
        <v>0</v>
      </c>
      <c r="Q354" s="183">
        <v>468451.88786669291</v>
      </c>
    </row>
    <row r="355" spans="2:17" x14ac:dyDescent="0.4">
      <c r="B355" s="174">
        <v>88</v>
      </c>
      <c r="C355" s="174">
        <v>33</v>
      </c>
      <c r="D355" s="167" t="s">
        <v>789</v>
      </c>
      <c r="E355" s="164">
        <v>351</v>
      </c>
      <c r="F355" s="456" t="s">
        <v>390</v>
      </c>
      <c r="G355" s="181">
        <v>1367261</v>
      </c>
      <c r="H355" s="182">
        <v>5086799.0464424323</v>
      </c>
      <c r="I355" s="182">
        <v>335926.94272516208</v>
      </c>
      <c r="J355" s="182">
        <v>0</v>
      </c>
      <c r="K355" s="182">
        <v>121.96514827359347</v>
      </c>
      <c r="L355" s="182">
        <v>1228.6026170560974</v>
      </c>
      <c r="M355" s="182">
        <v>0</v>
      </c>
      <c r="N355" s="182">
        <v>0</v>
      </c>
      <c r="O355" s="182">
        <v>0</v>
      </c>
      <c r="P355" s="182">
        <v>0</v>
      </c>
      <c r="Q355" s="183">
        <v>337277.51049049175</v>
      </c>
    </row>
    <row r="356" spans="2:17" x14ac:dyDescent="0.4">
      <c r="B356" s="174">
        <v>88</v>
      </c>
      <c r="C356" s="174">
        <v>33</v>
      </c>
      <c r="D356" s="167" t="s">
        <v>790</v>
      </c>
      <c r="E356" s="164">
        <v>352</v>
      </c>
      <c r="F356" s="456" t="s">
        <v>391</v>
      </c>
      <c r="G356" s="181">
        <v>3230291</v>
      </c>
      <c r="H356" s="182">
        <v>10018493.976217993</v>
      </c>
      <c r="I356" s="182">
        <v>583961.93769972166</v>
      </c>
      <c r="J356" s="182">
        <v>0</v>
      </c>
      <c r="K356" s="182">
        <v>240.21139662320621</v>
      </c>
      <c r="L356" s="182">
        <v>2419.7433013892246</v>
      </c>
      <c r="M356" s="182">
        <v>0</v>
      </c>
      <c r="N356" s="182">
        <v>0</v>
      </c>
      <c r="O356" s="182">
        <v>0</v>
      </c>
      <c r="P356" s="182">
        <v>0</v>
      </c>
      <c r="Q356" s="183">
        <v>586621.8923977341</v>
      </c>
    </row>
    <row r="357" spans="2:17" x14ac:dyDescent="0.4">
      <c r="B357" s="174">
        <v>88</v>
      </c>
      <c r="C357" s="174">
        <v>33</v>
      </c>
      <c r="D357" s="167" t="s">
        <v>791</v>
      </c>
      <c r="E357" s="164">
        <v>353</v>
      </c>
      <c r="F357" s="456" t="s">
        <v>392</v>
      </c>
      <c r="G357" s="181">
        <v>945925</v>
      </c>
      <c r="H357" s="182">
        <v>1438952.4127969658</v>
      </c>
      <c r="I357" s="182">
        <v>86984.355385078947</v>
      </c>
      <c r="J357" s="182">
        <v>0</v>
      </c>
      <c r="K357" s="182">
        <v>34.501469938775799</v>
      </c>
      <c r="L357" s="182">
        <v>347.54679397409234</v>
      </c>
      <c r="M357" s="182">
        <v>0</v>
      </c>
      <c r="N357" s="182">
        <v>0</v>
      </c>
      <c r="O357" s="182">
        <v>0</v>
      </c>
      <c r="P357" s="182">
        <v>0</v>
      </c>
      <c r="Q357" s="183">
        <v>87366.403648991822</v>
      </c>
    </row>
    <row r="358" spans="2:17" x14ac:dyDescent="0.4">
      <c r="B358" s="174">
        <v>88</v>
      </c>
      <c r="C358" s="174">
        <v>33</v>
      </c>
      <c r="D358" s="167" t="s">
        <v>792</v>
      </c>
      <c r="E358" s="164">
        <v>354</v>
      </c>
      <c r="F358" s="456" t="s">
        <v>393</v>
      </c>
      <c r="G358" s="181">
        <v>2717264</v>
      </c>
      <c r="H358" s="182">
        <v>8118917.3720941395</v>
      </c>
      <c r="I358" s="182">
        <v>438818.01751482493</v>
      </c>
      <c r="J358" s="182">
        <v>0</v>
      </c>
      <c r="K358" s="182">
        <v>194.66563394145712</v>
      </c>
      <c r="L358" s="182">
        <v>1960.9430291910705</v>
      </c>
      <c r="M358" s="182">
        <v>0</v>
      </c>
      <c r="N358" s="182">
        <v>0</v>
      </c>
      <c r="O358" s="182">
        <v>0</v>
      </c>
      <c r="P358" s="182">
        <v>0</v>
      </c>
      <c r="Q358" s="183">
        <v>440973.62617795746</v>
      </c>
    </row>
    <row r="359" spans="2:17" x14ac:dyDescent="0.4">
      <c r="B359" s="174">
        <v>89</v>
      </c>
      <c r="C359" s="174">
        <v>33</v>
      </c>
      <c r="D359" s="167" t="s">
        <v>793</v>
      </c>
      <c r="E359" s="164">
        <v>355</v>
      </c>
      <c r="F359" s="456" t="s">
        <v>394</v>
      </c>
      <c r="G359" s="181">
        <v>3622948</v>
      </c>
      <c r="H359" s="182">
        <v>22621955.728804413</v>
      </c>
      <c r="I359" s="182">
        <v>1425812.5937189322</v>
      </c>
      <c r="J359" s="182">
        <v>0</v>
      </c>
      <c r="K359" s="182">
        <v>542.40204095184947</v>
      </c>
      <c r="L359" s="182">
        <v>5463.8277937820658</v>
      </c>
      <c r="M359" s="182">
        <v>0</v>
      </c>
      <c r="N359" s="182">
        <v>0</v>
      </c>
      <c r="O359" s="182">
        <v>0</v>
      </c>
      <c r="P359" s="182">
        <v>0</v>
      </c>
      <c r="Q359" s="183">
        <v>1431818.8235536662</v>
      </c>
    </row>
    <row r="360" spans="2:17" x14ac:dyDescent="0.4">
      <c r="B360" s="174">
        <v>89</v>
      </c>
      <c r="C360" s="174">
        <v>33</v>
      </c>
      <c r="D360" s="167" t="s">
        <v>794</v>
      </c>
      <c r="E360" s="164">
        <v>356</v>
      </c>
      <c r="F360" s="456" t="s">
        <v>395</v>
      </c>
      <c r="G360" s="181">
        <v>6305324</v>
      </c>
      <c r="H360" s="182">
        <v>28931645.72160155</v>
      </c>
      <c r="I360" s="182">
        <v>1798860.8345519202</v>
      </c>
      <c r="J360" s="182">
        <v>0</v>
      </c>
      <c r="K360" s="182">
        <v>693.68819723713113</v>
      </c>
      <c r="L360" s="182">
        <v>6987.7923866796045</v>
      </c>
      <c r="M360" s="182">
        <v>0</v>
      </c>
      <c r="N360" s="182">
        <v>0</v>
      </c>
      <c r="O360" s="182">
        <v>0</v>
      </c>
      <c r="P360" s="182">
        <v>0</v>
      </c>
      <c r="Q360" s="183">
        <v>1806542.3151358371</v>
      </c>
    </row>
    <row r="361" spans="2:17" x14ac:dyDescent="0.4">
      <c r="B361" s="174">
        <v>90</v>
      </c>
      <c r="C361" s="174">
        <v>34</v>
      </c>
      <c r="D361" s="167" t="s">
        <v>795</v>
      </c>
      <c r="E361" s="164">
        <v>357</v>
      </c>
      <c r="F361" s="456" t="s">
        <v>396</v>
      </c>
      <c r="G361" s="181">
        <v>1129315</v>
      </c>
      <c r="H361" s="182">
        <v>1103691.626093538</v>
      </c>
      <c r="I361" s="182">
        <v>69826.57403908667</v>
      </c>
      <c r="J361" s="182">
        <v>0</v>
      </c>
      <c r="K361" s="182">
        <v>26.46299010356341</v>
      </c>
      <c r="L361" s="182">
        <v>266.57204419934158</v>
      </c>
      <c r="M361" s="182">
        <v>0</v>
      </c>
      <c r="N361" s="182">
        <v>0</v>
      </c>
      <c r="O361" s="182">
        <v>0</v>
      </c>
      <c r="P361" s="182">
        <v>0</v>
      </c>
      <c r="Q361" s="183">
        <v>70119.609073389584</v>
      </c>
    </row>
    <row r="362" spans="2:17" x14ac:dyDescent="0.4">
      <c r="B362" s="174">
        <v>90</v>
      </c>
      <c r="C362" s="174">
        <v>34</v>
      </c>
      <c r="D362" s="167" t="s">
        <v>796</v>
      </c>
      <c r="E362" s="164">
        <v>358</v>
      </c>
      <c r="F362" s="456" t="s">
        <v>397</v>
      </c>
      <c r="G362" s="181">
        <v>3302478</v>
      </c>
      <c r="H362" s="182">
        <v>11933706.091202026</v>
      </c>
      <c r="I362" s="182">
        <v>700768.51084061922</v>
      </c>
      <c r="J362" s="182">
        <v>0</v>
      </c>
      <c r="K362" s="182">
        <v>286.13204877532456</v>
      </c>
      <c r="L362" s="182">
        <v>2882.3199817738323</v>
      </c>
      <c r="M362" s="182">
        <v>0</v>
      </c>
      <c r="N362" s="182">
        <v>0</v>
      </c>
      <c r="O362" s="182">
        <v>0</v>
      </c>
      <c r="P362" s="182">
        <v>0</v>
      </c>
      <c r="Q362" s="183">
        <v>703936.96287116839</v>
      </c>
    </row>
    <row r="363" spans="2:17" x14ac:dyDescent="0.4">
      <c r="B363" s="174">
        <v>91</v>
      </c>
      <c r="C363" s="174">
        <v>35</v>
      </c>
      <c r="D363" s="167" t="s">
        <v>797</v>
      </c>
      <c r="E363" s="164">
        <v>359</v>
      </c>
      <c r="F363" s="456" t="s">
        <v>398</v>
      </c>
      <c r="G363" s="181">
        <v>8519195</v>
      </c>
      <c r="H363" s="182">
        <v>5616434.5778597845</v>
      </c>
      <c r="I363" s="182">
        <v>384858.08591162466</v>
      </c>
      <c r="J363" s="182">
        <v>0</v>
      </c>
      <c r="K363" s="182">
        <v>134.66411191074724</v>
      </c>
      <c r="L363" s="182">
        <v>1356.5242420395625</v>
      </c>
      <c r="M363" s="182">
        <v>0</v>
      </c>
      <c r="N363" s="182">
        <v>0</v>
      </c>
      <c r="O363" s="182">
        <v>0</v>
      </c>
      <c r="P363" s="182">
        <v>0</v>
      </c>
      <c r="Q363" s="183">
        <v>386349.27426557493</v>
      </c>
    </row>
    <row r="364" spans="2:17" x14ac:dyDescent="0.4">
      <c r="B364" s="174">
        <v>91</v>
      </c>
      <c r="C364" s="174">
        <v>35</v>
      </c>
      <c r="D364" s="167" t="s">
        <v>798</v>
      </c>
      <c r="E364" s="164">
        <v>360</v>
      </c>
      <c r="F364" s="456" t="s">
        <v>399</v>
      </c>
      <c r="G364" s="181">
        <v>1564493</v>
      </c>
      <c r="H364" s="182">
        <v>8380888.5432219459</v>
      </c>
      <c r="I364" s="182">
        <v>569374.64232230908</v>
      </c>
      <c r="J364" s="182">
        <v>0</v>
      </c>
      <c r="K364" s="182">
        <v>200.94686353953918</v>
      </c>
      <c r="L364" s="182">
        <v>2024.2163103846678</v>
      </c>
      <c r="M364" s="182">
        <v>0</v>
      </c>
      <c r="N364" s="182">
        <v>0</v>
      </c>
      <c r="O364" s="182">
        <v>0</v>
      </c>
      <c r="P364" s="182">
        <v>0</v>
      </c>
      <c r="Q364" s="183">
        <v>571599.80549623328</v>
      </c>
    </row>
    <row r="365" spans="2:17" x14ac:dyDescent="0.4">
      <c r="B365" s="174">
        <v>92</v>
      </c>
      <c r="C365" s="174">
        <v>35</v>
      </c>
      <c r="D365" s="167" t="s">
        <v>799</v>
      </c>
      <c r="E365" s="164">
        <v>361</v>
      </c>
      <c r="F365" s="456" t="s">
        <v>400</v>
      </c>
      <c r="G365" s="181">
        <v>7213238</v>
      </c>
      <c r="H365" s="182">
        <v>415071.30427667021</v>
      </c>
      <c r="I365" s="182">
        <v>24187.285260829391</v>
      </c>
      <c r="J365" s="182">
        <v>588.57363879466436</v>
      </c>
      <c r="K365" s="182">
        <v>9.9520804159981715</v>
      </c>
      <c r="L365" s="182">
        <v>100.25119648786894</v>
      </c>
      <c r="M365" s="182">
        <v>0</v>
      </c>
      <c r="N365" s="182">
        <v>0</v>
      </c>
      <c r="O365" s="182">
        <v>0</v>
      </c>
      <c r="P365" s="182">
        <v>0</v>
      </c>
      <c r="Q365" s="183">
        <v>24886.062176527921</v>
      </c>
    </row>
    <row r="366" spans="2:17" x14ac:dyDescent="0.4">
      <c r="B366" s="174">
        <v>93</v>
      </c>
      <c r="C366" s="174">
        <v>35</v>
      </c>
      <c r="D366" s="167" t="s">
        <v>800</v>
      </c>
      <c r="E366" s="164">
        <v>362</v>
      </c>
      <c r="F366" s="456" t="s">
        <v>401</v>
      </c>
      <c r="G366" s="181">
        <v>5979472</v>
      </c>
      <c r="H366" s="182">
        <v>4434455.2341251709</v>
      </c>
      <c r="I366" s="182">
        <v>296239.39927395526</v>
      </c>
      <c r="J366" s="182">
        <v>56764.913483845783</v>
      </c>
      <c r="K366" s="182">
        <v>106.32403309129032</v>
      </c>
      <c r="L366" s="182">
        <v>1071.0435494153448</v>
      </c>
      <c r="M366" s="182">
        <v>0</v>
      </c>
      <c r="N366" s="182">
        <v>0</v>
      </c>
      <c r="O366" s="182">
        <v>0</v>
      </c>
      <c r="P366" s="182">
        <v>0</v>
      </c>
      <c r="Q366" s="183">
        <v>354181.68034030771</v>
      </c>
    </row>
    <row r="367" spans="2:17" x14ac:dyDescent="0.4">
      <c r="B367" s="174">
        <v>93</v>
      </c>
      <c r="C367" s="174">
        <v>35</v>
      </c>
      <c r="D367" s="167" t="s">
        <v>801</v>
      </c>
      <c r="E367" s="164">
        <v>363</v>
      </c>
      <c r="F367" s="456" t="s">
        <v>402</v>
      </c>
      <c r="G367" s="181">
        <v>5602174</v>
      </c>
      <c r="H367" s="182">
        <v>4614356.8500347622</v>
      </c>
      <c r="I367" s="182">
        <v>310618.90942137648</v>
      </c>
      <c r="J367" s="182">
        <v>785.68821208942484</v>
      </c>
      <c r="K367" s="182">
        <v>110.63749762148787</v>
      </c>
      <c r="L367" s="182">
        <v>1114.49476384335</v>
      </c>
      <c r="M367" s="182">
        <v>0</v>
      </c>
      <c r="N367" s="182">
        <v>0</v>
      </c>
      <c r="O367" s="182">
        <v>0</v>
      </c>
      <c r="P367" s="182">
        <v>0</v>
      </c>
      <c r="Q367" s="183">
        <v>312629.72989493073</v>
      </c>
    </row>
    <row r="368" spans="2:17" x14ac:dyDescent="0.4">
      <c r="B368" s="174">
        <v>94</v>
      </c>
      <c r="C368" s="174">
        <v>35</v>
      </c>
      <c r="D368" s="167" t="s">
        <v>802</v>
      </c>
      <c r="E368" s="164">
        <v>364</v>
      </c>
      <c r="F368" s="456" t="s">
        <v>403</v>
      </c>
      <c r="G368" s="181">
        <v>3106268</v>
      </c>
      <c r="H368" s="182">
        <v>1584598.7682603654</v>
      </c>
      <c r="I368" s="182">
        <v>92710.702685613593</v>
      </c>
      <c r="J368" s="182">
        <v>0</v>
      </c>
      <c r="K368" s="182">
        <v>37.993603042013987</v>
      </c>
      <c r="L368" s="182">
        <v>382.72441586425975</v>
      </c>
      <c r="M368" s="182">
        <v>0</v>
      </c>
      <c r="N368" s="182">
        <v>0</v>
      </c>
      <c r="O368" s="182">
        <v>0</v>
      </c>
      <c r="P368" s="182">
        <v>0</v>
      </c>
      <c r="Q368" s="183">
        <v>93131.420704519856</v>
      </c>
    </row>
    <row r="369" spans="2:17" x14ac:dyDescent="0.4">
      <c r="B369" s="174">
        <v>94</v>
      </c>
      <c r="C369" s="174">
        <v>35</v>
      </c>
      <c r="D369" s="167" t="s">
        <v>803</v>
      </c>
      <c r="E369" s="164">
        <v>365</v>
      </c>
      <c r="F369" s="456" t="s">
        <v>404</v>
      </c>
      <c r="G369" s="181">
        <v>3721990</v>
      </c>
      <c r="H369" s="182">
        <v>2977716.755985192</v>
      </c>
      <c r="I369" s="182">
        <v>184028.82915213087</v>
      </c>
      <c r="J369" s="182">
        <v>0</v>
      </c>
      <c r="K369" s="182">
        <v>71.396110273806514</v>
      </c>
      <c r="L369" s="182">
        <v>719.2009288854855</v>
      </c>
      <c r="M369" s="182">
        <v>0</v>
      </c>
      <c r="N369" s="182">
        <v>0</v>
      </c>
      <c r="O369" s="182">
        <v>0</v>
      </c>
      <c r="P369" s="182">
        <v>0</v>
      </c>
      <c r="Q369" s="183">
        <v>184819.42619129017</v>
      </c>
    </row>
    <row r="370" spans="2:17" x14ac:dyDescent="0.4">
      <c r="B370" s="174">
        <v>94</v>
      </c>
      <c r="C370" s="174">
        <v>35</v>
      </c>
      <c r="D370" s="167" t="s">
        <v>804</v>
      </c>
      <c r="E370" s="164">
        <v>366</v>
      </c>
      <c r="F370" s="456" t="s">
        <v>405</v>
      </c>
      <c r="G370" s="181">
        <v>5619109</v>
      </c>
      <c r="H370" s="182">
        <v>663513.9737234019</v>
      </c>
      <c r="I370" s="182">
        <v>39346.421094114492</v>
      </c>
      <c r="J370" s="182">
        <v>0</v>
      </c>
      <c r="K370" s="182">
        <v>15.908939875140742</v>
      </c>
      <c r="L370" s="182">
        <v>160.25697046947178</v>
      </c>
      <c r="M370" s="182">
        <v>0</v>
      </c>
      <c r="N370" s="182">
        <v>0</v>
      </c>
      <c r="O370" s="182">
        <v>0</v>
      </c>
      <c r="P370" s="182">
        <v>0</v>
      </c>
      <c r="Q370" s="183">
        <v>39522.587004459099</v>
      </c>
    </row>
    <row r="371" spans="2:17" x14ac:dyDescent="0.4">
      <c r="B371" s="174">
        <v>94</v>
      </c>
      <c r="C371" s="174">
        <v>35</v>
      </c>
      <c r="D371" s="167" t="s">
        <v>805</v>
      </c>
      <c r="E371" s="164">
        <v>367</v>
      </c>
      <c r="F371" s="456" t="s">
        <v>406</v>
      </c>
      <c r="G371" s="181">
        <v>6769955</v>
      </c>
      <c r="H371" s="182">
        <v>1477003.5871420319</v>
      </c>
      <c r="I371" s="182">
        <v>100470.07043613232</v>
      </c>
      <c r="J371" s="182">
        <v>0</v>
      </c>
      <c r="K371" s="182">
        <v>35.413815222835346</v>
      </c>
      <c r="L371" s="182">
        <v>356.73720467354821</v>
      </c>
      <c r="M371" s="182">
        <v>0</v>
      </c>
      <c r="N371" s="182">
        <v>0</v>
      </c>
      <c r="O371" s="182">
        <v>0</v>
      </c>
      <c r="P371" s="182">
        <v>0</v>
      </c>
      <c r="Q371" s="183">
        <v>100862.22145602871</v>
      </c>
    </row>
    <row r="372" spans="2:17" x14ac:dyDescent="0.4">
      <c r="B372" s="174">
        <v>94</v>
      </c>
      <c r="C372" s="174">
        <v>35</v>
      </c>
      <c r="D372" s="167" t="s">
        <v>806</v>
      </c>
      <c r="E372" s="164">
        <v>368</v>
      </c>
      <c r="F372" s="456" t="s">
        <v>407</v>
      </c>
      <c r="G372" s="181">
        <v>2515484</v>
      </c>
      <c r="H372" s="182">
        <v>149452.78594669522</v>
      </c>
      <c r="I372" s="182">
        <v>9328.667323379761</v>
      </c>
      <c r="J372" s="182">
        <v>0</v>
      </c>
      <c r="K372" s="182">
        <v>3.5833991143484409</v>
      </c>
      <c r="L372" s="182">
        <v>36.096980097700509</v>
      </c>
      <c r="M372" s="182">
        <v>0</v>
      </c>
      <c r="N372" s="182">
        <v>0</v>
      </c>
      <c r="O372" s="182">
        <v>0</v>
      </c>
      <c r="P372" s="182">
        <v>0</v>
      </c>
      <c r="Q372" s="183">
        <v>9368.3477025918091</v>
      </c>
    </row>
    <row r="373" spans="2:17" x14ac:dyDescent="0.4">
      <c r="B373" s="174">
        <v>94</v>
      </c>
      <c r="C373" s="174">
        <v>35</v>
      </c>
      <c r="D373" s="167" t="s">
        <v>807</v>
      </c>
      <c r="E373" s="164">
        <v>369</v>
      </c>
      <c r="F373" s="456" t="s">
        <v>408</v>
      </c>
      <c r="G373" s="181">
        <v>24177227</v>
      </c>
      <c r="H373" s="182">
        <v>6741756.8982343525</v>
      </c>
      <c r="I373" s="182">
        <v>389836.28452654951</v>
      </c>
      <c r="J373" s="182">
        <v>2719.8983729634115</v>
      </c>
      <c r="K373" s="182">
        <v>161.64573678072463</v>
      </c>
      <c r="L373" s="182">
        <v>1628.3206969851865</v>
      </c>
      <c r="M373" s="182">
        <v>0</v>
      </c>
      <c r="N373" s="182">
        <v>0</v>
      </c>
      <c r="O373" s="182">
        <v>0</v>
      </c>
      <c r="P373" s="182">
        <v>0</v>
      </c>
      <c r="Q373" s="183">
        <v>394346.14933327882</v>
      </c>
    </row>
    <row r="374" spans="2:17" x14ac:dyDescent="0.4">
      <c r="B374" s="174">
        <v>95</v>
      </c>
      <c r="C374" s="174">
        <v>36</v>
      </c>
      <c r="D374" s="167" t="s">
        <v>808</v>
      </c>
      <c r="E374" s="164">
        <v>370</v>
      </c>
      <c r="F374" s="456" t="s">
        <v>409</v>
      </c>
      <c r="G374" s="181">
        <v>5075910</v>
      </c>
      <c r="H374" s="182">
        <v>56292225.51525832</v>
      </c>
      <c r="I374" s="182">
        <v>3510977.5181068154</v>
      </c>
      <c r="J374" s="182">
        <v>0</v>
      </c>
      <c r="K374" s="182">
        <v>1349.707265597747</v>
      </c>
      <c r="L374" s="182">
        <v>13596.128912607139</v>
      </c>
      <c r="M374" s="182">
        <v>0</v>
      </c>
      <c r="N374" s="182">
        <v>0</v>
      </c>
      <c r="O374" s="182">
        <v>0</v>
      </c>
      <c r="P374" s="182">
        <v>0</v>
      </c>
      <c r="Q374" s="183">
        <v>3525923.3542850204</v>
      </c>
    </row>
    <row r="375" spans="2:17" x14ac:dyDescent="0.4">
      <c r="B375" s="174">
        <v>96</v>
      </c>
      <c r="C375" s="174">
        <v>36</v>
      </c>
      <c r="D375" s="167" t="s">
        <v>809</v>
      </c>
      <c r="E375" s="164">
        <v>371</v>
      </c>
      <c r="F375" s="456" t="s">
        <v>410</v>
      </c>
      <c r="G375" s="181">
        <v>24108890</v>
      </c>
      <c r="H375" s="182">
        <v>104436735.3301646</v>
      </c>
      <c r="I375" s="182">
        <v>6062269.5168256694</v>
      </c>
      <c r="J375" s="182">
        <v>0</v>
      </c>
      <c r="K375" s="182">
        <v>2504.058405582568</v>
      </c>
      <c r="L375" s="182">
        <v>25224.359203490174</v>
      </c>
      <c r="M375" s="182">
        <v>0</v>
      </c>
      <c r="N375" s="182">
        <v>0</v>
      </c>
      <c r="O375" s="182">
        <v>0</v>
      </c>
      <c r="P375" s="182">
        <v>0</v>
      </c>
      <c r="Q375" s="183">
        <v>6089997.9344347427</v>
      </c>
    </row>
    <row r="376" spans="2:17" x14ac:dyDescent="0.4">
      <c r="B376" s="174">
        <v>96</v>
      </c>
      <c r="C376" s="174">
        <v>36</v>
      </c>
      <c r="D376" s="167" t="s">
        <v>810</v>
      </c>
      <c r="E376" s="164">
        <v>372</v>
      </c>
      <c r="F376" s="456" t="s">
        <v>411</v>
      </c>
      <c r="G376" s="181">
        <v>3445363</v>
      </c>
      <c r="H376" s="182">
        <v>14636762.447690023</v>
      </c>
      <c r="I376" s="182">
        <v>833603.21526016144</v>
      </c>
      <c r="J376" s="182">
        <v>0</v>
      </c>
      <c r="K376" s="182">
        <v>350.9426823979573</v>
      </c>
      <c r="L376" s="182">
        <v>3535.1828299639678</v>
      </c>
      <c r="M376" s="182">
        <v>0</v>
      </c>
      <c r="N376" s="182">
        <v>0</v>
      </c>
      <c r="O376" s="182">
        <v>0</v>
      </c>
      <c r="P376" s="182">
        <v>0</v>
      </c>
      <c r="Q376" s="183">
        <v>837489.34077252331</v>
      </c>
    </row>
    <row r="377" spans="2:17" x14ac:dyDescent="0.4">
      <c r="B377" s="174">
        <v>97</v>
      </c>
      <c r="C377" s="174">
        <v>36</v>
      </c>
      <c r="D377" s="167" t="s">
        <v>811</v>
      </c>
      <c r="E377" s="164">
        <v>373</v>
      </c>
      <c r="F377" s="456" t="s">
        <v>412</v>
      </c>
      <c r="G377" s="181">
        <v>1776290</v>
      </c>
      <c r="H377" s="182">
        <v>13268560.71095462</v>
      </c>
      <c r="I377" s="182">
        <v>801932.84505810949</v>
      </c>
      <c r="J377" s="182">
        <v>57212.388262377659</v>
      </c>
      <c r="K377" s="182">
        <v>318.13758705890945</v>
      </c>
      <c r="L377" s="182">
        <v>3204.7242804780303</v>
      </c>
      <c r="M377" s="182">
        <v>125688.69214205608</v>
      </c>
      <c r="N377" s="182">
        <v>0</v>
      </c>
      <c r="O377" s="182">
        <v>0</v>
      </c>
      <c r="P377" s="182">
        <v>0</v>
      </c>
      <c r="Q377" s="183">
        <v>988356.78733008029</v>
      </c>
    </row>
    <row r="378" spans="2:17" x14ac:dyDescent="0.4">
      <c r="B378" s="174">
        <v>97</v>
      </c>
      <c r="C378" s="174">
        <v>36</v>
      </c>
      <c r="D378" s="167" t="s">
        <v>812</v>
      </c>
      <c r="E378" s="164">
        <v>374</v>
      </c>
      <c r="F378" s="456" t="s">
        <v>413</v>
      </c>
      <c r="G378" s="181">
        <v>526757</v>
      </c>
      <c r="H378" s="182">
        <v>6208490.9770575454</v>
      </c>
      <c r="I378" s="182">
        <v>350948.90222184861</v>
      </c>
      <c r="J378" s="182">
        <v>0</v>
      </c>
      <c r="K378" s="182">
        <v>148.85972802516531</v>
      </c>
      <c r="L378" s="182">
        <v>1499.52223249643</v>
      </c>
      <c r="M378" s="182">
        <v>0</v>
      </c>
      <c r="N378" s="182">
        <v>0</v>
      </c>
      <c r="O378" s="182">
        <v>0</v>
      </c>
      <c r="P378" s="182">
        <v>0</v>
      </c>
      <c r="Q378" s="183">
        <v>352597.28418237017</v>
      </c>
    </row>
    <row r="379" spans="2:17" x14ac:dyDescent="0.4">
      <c r="B379" s="174">
        <v>97</v>
      </c>
      <c r="C379" s="174">
        <v>36</v>
      </c>
      <c r="D379" s="167" t="s">
        <v>813</v>
      </c>
      <c r="E379" s="164">
        <v>375</v>
      </c>
      <c r="F379" s="456" t="s">
        <v>414</v>
      </c>
      <c r="G379" s="181">
        <v>1872251</v>
      </c>
      <c r="H379" s="182">
        <v>10439902.977698982</v>
      </c>
      <c r="I379" s="182">
        <v>596009.16626126098</v>
      </c>
      <c r="J379" s="182">
        <v>0</v>
      </c>
      <c r="K379" s="182">
        <v>250.31543471871578</v>
      </c>
      <c r="L379" s="182">
        <v>2521.5252269859589</v>
      </c>
      <c r="M379" s="182">
        <v>0</v>
      </c>
      <c r="N379" s="182">
        <v>0</v>
      </c>
      <c r="O379" s="182">
        <v>0</v>
      </c>
      <c r="P379" s="182">
        <v>0</v>
      </c>
      <c r="Q379" s="183">
        <v>598781.00692296564</v>
      </c>
    </row>
    <row r="380" spans="2:17" x14ac:dyDescent="0.4">
      <c r="B380" s="174">
        <v>97</v>
      </c>
      <c r="C380" s="174">
        <v>36</v>
      </c>
      <c r="D380" s="167" t="s">
        <v>814</v>
      </c>
      <c r="E380" s="164">
        <v>376</v>
      </c>
      <c r="F380" s="456" t="s">
        <v>415</v>
      </c>
      <c r="G380" s="181">
        <v>398252</v>
      </c>
      <c r="H380" s="182">
        <v>32820193.368607108</v>
      </c>
      <c r="I380" s="182">
        <v>2071123.1206369908</v>
      </c>
      <c r="J380" s="182">
        <v>0</v>
      </c>
      <c r="K380" s="182">
        <v>786.92311491441899</v>
      </c>
      <c r="L380" s="182">
        <v>7926.9841597455379</v>
      </c>
      <c r="M380" s="182">
        <v>0</v>
      </c>
      <c r="N380" s="182">
        <v>0</v>
      </c>
      <c r="O380" s="182">
        <v>0</v>
      </c>
      <c r="P380" s="182">
        <v>0</v>
      </c>
      <c r="Q380" s="183">
        <v>2079837.0279116507</v>
      </c>
    </row>
    <row r="381" spans="2:17" x14ac:dyDescent="0.4">
      <c r="B381" s="174">
        <v>97</v>
      </c>
      <c r="C381" s="174">
        <v>36</v>
      </c>
      <c r="D381" s="167" t="s">
        <v>815</v>
      </c>
      <c r="E381" s="164">
        <v>377</v>
      </c>
      <c r="F381" s="456" t="s">
        <v>416</v>
      </c>
      <c r="G381" s="181">
        <v>691000</v>
      </c>
      <c r="H381" s="182">
        <v>4018603.2798139355</v>
      </c>
      <c r="I381" s="182">
        <v>239715.97506729612</v>
      </c>
      <c r="J381" s="182">
        <v>0</v>
      </c>
      <c r="K381" s="182">
        <v>96.353235187861173</v>
      </c>
      <c r="L381" s="182">
        <v>970.60380435956188</v>
      </c>
      <c r="M381" s="182">
        <v>0</v>
      </c>
      <c r="N381" s="182">
        <v>0</v>
      </c>
      <c r="O381" s="182">
        <v>0</v>
      </c>
      <c r="P381" s="182">
        <v>0</v>
      </c>
      <c r="Q381" s="183">
        <v>240782.93210684354</v>
      </c>
    </row>
    <row r="382" spans="2:17" x14ac:dyDescent="0.4">
      <c r="B382" s="174">
        <v>98</v>
      </c>
      <c r="C382" s="174">
        <v>36</v>
      </c>
      <c r="D382" s="167" t="s">
        <v>816</v>
      </c>
      <c r="E382" s="164">
        <v>378</v>
      </c>
      <c r="F382" s="456" t="s">
        <v>417</v>
      </c>
      <c r="G382" s="181">
        <v>217119</v>
      </c>
      <c r="H382" s="182">
        <v>4495477.0248812307</v>
      </c>
      <c r="I382" s="182">
        <v>236513.62342897296</v>
      </c>
      <c r="J382" s="182">
        <v>0</v>
      </c>
      <c r="K382" s="182">
        <v>107.7871401827112</v>
      </c>
      <c r="L382" s="182">
        <v>1085.7819991036172</v>
      </c>
      <c r="M382" s="182">
        <v>0</v>
      </c>
      <c r="N382" s="182">
        <v>0</v>
      </c>
      <c r="O382" s="182">
        <v>0</v>
      </c>
      <c r="P382" s="182">
        <v>0</v>
      </c>
      <c r="Q382" s="183">
        <v>237707.19256825928</v>
      </c>
    </row>
    <row r="383" spans="2:17" x14ac:dyDescent="0.4">
      <c r="B383" s="174">
        <v>98</v>
      </c>
      <c r="C383" s="174">
        <v>36</v>
      </c>
      <c r="D383" s="167" t="s">
        <v>817</v>
      </c>
      <c r="E383" s="164">
        <v>379</v>
      </c>
      <c r="F383" s="456" t="s">
        <v>418</v>
      </c>
      <c r="G383" s="181">
        <v>900231</v>
      </c>
      <c r="H383" s="182">
        <v>2092089.2181088361</v>
      </c>
      <c r="I383" s="182">
        <v>112548.20052160586</v>
      </c>
      <c r="J383" s="182">
        <v>0</v>
      </c>
      <c r="K383" s="182">
        <v>50.161598553157646</v>
      </c>
      <c r="L383" s="182">
        <v>505.29739134888564</v>
      </c>
      <c r="M383" s="182">
        <v>0</v>
      </c>
      <c r="N383" s="182">
        <v>0</v>
      </c>
      <c r="O383" s="182">
        <v>0</v>
      </c>
      <c r="P383" s="182">
        <v>0</v>
      </c>
      <c r="Q383" s="183">
        <v>113103.6595115079</v>
      </c>
    </row>
    <row r="384" spans="2:17" x14ac:dyDescent="0.4">
      <c r="B384" s="174">
        <v>98</v>
      </c>
      <c r="C384" s="174">
        <v>36</v>
      </c>
      <c r="D384" s="167" t="s">
        <v>818</v>
      </c>
      <c r="E384" s="164">
        <v>380</v>
      </c>
      <c r="F384" s="456" t="s">
        <v>419</v>
      </c>
      <c r="G384" s="181">
        <v>1184096</v>
      </c>
      <c r="H384" s="182">
        <v>2793097.5264838138</v>
      </c>
      <c r="I384" s="182">
        <v>172344.48845893078</v>
      </c>
      <c r="J384" s="182">
        <v>0</v>
      </c>
      <c r="K384" s="182">
        <v>66.969532480048343</v>
      </c>
      <c r="L384" s="182">
        <v>674.61028033550826</v>
      </c>
      <c r="M384" s="182">
        <v>0</v>
      </c>
      <c r="N384" s="182">
        <v>0</v>
      </c>
      <c r="O384" s="182">
        <v>0</v>
      </c>
      <c r="P384" s="182">
        <v>0</v>
      </c>
      <c r="Q384" s="183">
        <v>173086.06827174634</v>
      </c>
    </row>
    <row r="385" spans="2:17" x14ac:dyDescent="0.4">
      <c r="B385" s="174">
        <v>98</v>
      </c>
      <c r="C385" s="174">
        <v>36</v>
      </c>
      <c r="D385" s="167" t="s">
        <v>819</v>
      </c>
      <c r="E385" s="164">
        <v>381</v>
      </c>
      <c r="F385" s="456" t="s">
        <v>420</v>
      </c>
      <c r="G385" s="181">
        <v>2922404</v>
      </c>
      <c r="H385" s="182">
        <v>9219030.2595481109</v>
      </c>
      <c r="I385" s="182">
        <v>566334.22930291644</v>
      </c>
      <c r="J385" s="182">
        <v>0</v>
      </c>
      <c r="K385" s="182">
        <v>221.04281735503295</v>
      </c>
      <c r="L385" s="182">
        <v>2226.6507090587002</v>
      </c>
      <c r="M385" s="182">
        <v>0</v>
      </c>
      <c r="N385" s="182">
        <v>0</v>
      </c>
      <c r="O385" s="182">
        <v>0</v>
      </c>
      <c r="P385" s="182">
        <v>0</v>
      </c>
      <c r="Q385" s="183">
        <v>568781.9228293302</v>
      </c>
    </row>
    <row r="386" spans="2:17" x14ac:dyDescent="0.4">
      <c r="B386" s="174">
        <v>98</v>
      </c>
      <c r="C386" s="174">
        <v>36</v>
      </c>
      <c r="D386" s="167" t="s">
        <v>820</v>
      </c>
      <c r="E386" s="164">
        <v>382</v>
      </c>
      <c r="F386" s="456" t="s">
        <v>421</v>
      </c>
      <c r="G386" s="181">
        <v>3858940</v>
      </c>
      <c r="H386" s="182">
        <v>18833890.947425757</v>
      </c>
      <c r="I386" s="182">
        <v>1200290.289852106</v>
      </c>
      <c r="J386" s="182">
        <v>0</v>
      </c>
      <c r="K386" s="182">
        <v>451.57638054878265</v>
      </c>
      <c r="L386" s="182">
        <v>4548.9054110638526</v>
      </c>
      <c r="M386" s="182">
        <v>0</v>
      </c>
      <c r="N386" s="182">
        <v>0</v>
      </c>
      <c r="O386" s="182">
        <v>0</v>
      </c>
      <c r="P386" s="182">
        <v>0</v>
      </c>
      <c r="Q386" s="183">
        <v>1205290.7716437187</v>
      </c>
    </row>
    <row r="387" spans="2:17" x14ac:dyDescent="0.4">
      <c r="B387" s="174">
        <v>98</v>
      </c>
      <c r="C387" s="174">
        <v>36</v>
      </c>
      <c r="D387" s="167" t="s">
        <v>821</v>
      </c>
      <c r="E387" s="164">
        <v>383</v>
      </c>
      <c r="F387" s="456" t="s">
        <v>422</v>
      </c>
      <c r="G387" s="181">
        <v>556373</v>
      </c>
      <c r="H387" s="182">
        <v>1715746.938746874</v>
      </c>
      <c r="I387" s="182">
        <v>96754.991221903532</v>
      </c>
      <c r="J387" s="182">
        <v>3151.4026307268664</v>
      </c>
      <c r="K387" s="182">
        <v>41.138116106744619</v>
      </c>
      <c r="L387" s="182">
        <v>414.40032521525575</v>
      </c>
      <c r="M387" s="182">
        <v>0</v>
      </c>
      <c r="N387" s="182">
        <v>0</v>
      </c>
      <c r="O387" s="182">
        <v>0</v>
      </c>
      <c r="P387" s="182">
        <v>0</v>
      </c>
      <c r="Q387" s="183">
        <v>100361.9322939524</v>
      </c>
    </row>
    <row r="388" spans="2:17" x14ac:dyDescent="0.4">
      <c r="B388" s="174">
        <v>99</v>
      </c>
      <c r="C388" s="174">
        <v>36</v>
      </c>
      <c r="D388" s="167" t="s">
        <v>822</v>
      </c>
      <c r="E388" s="164">
        <v>384</v>
      </c>
      <c r="F388" s="456" t="s">
        <v>423</v>
      </c>
      <c r="G388" s="181">
        <v>378606</v>
      </c>
      <c r="H388" s="182">
        <v>309488.91760700371</v>
      </c>
      <c r="I388" s="182">
        <v>18864.484713381462</v>
      </c>
      <c r="J388" s="182">
        <v>243.96089751342365</v>
      </c>
      <c r="K388" s="182">
        <v>7.4205529607801743</v>
      </c>
      <c r="L388" s="182">
        <v>74.750130809227116</v>
      </c>
      <c r="M388" s="182">
        <v>0</v>
      </c>
      <c r="N388" s="182">
        <v>0</v>
      </c>
      <c r="O388" s="182">
        <v>0</v>
      </c>
      <c r="P388" s="182">
        <v>0</v>
      </c>
      <c r="Q388" s="183">
        <v>19190.616294664895</v>
      </c>
    </row>
    <row r="389" spans="2:17" x14ac:dyDescent="0.4">
      <c r="B389" s="174">
        <v>99</v>
      </c>
      <c r="C389" s="174">
        <v>36</v>
      </c>
      <c r="D389" s="167" t="s">
        <v>823</v>
      </c>
      <c r="E389" s="164">
        <v>385</v>
      </c>
      <c r="F389" s="456" t="s">
        <v>424</v>
      </c>
      <c r="G389" s="181">
        <v>2434479</v>
      </c>
      <c r="H389" s="182">
        <v>7862189.5537056392</v>
      </c>
      <c r="I389" s="182">
        <v>467611.86410363205</v>
      </c>
      <c r="J389" s="182">
        <v>0</v>
      </c>
      <c r="K389" s="182">
        <v>188.51012314776685</v>
      </c>
      <c r="L389" s="182">
        <v>1898.9361626599839</v>
      </c>
      <c r="M389" s="182">
        <v>0</v>
      </c>
      <c r="N389" s="182">
        <v>0</v>
      </c>
      <c r="O389" s="182">
        <v>0</v>
      </c>
      <c r="P389" s="182">
        <v>0</v>
      </c>
      <c r="Q389" s="183">
        <v>469699.31038943975</v>
      </c>
    </row>
    <row r="390" spans="2:17" x14ac:dyDescent="0.4">
      <c r="B390" s="174">
        <v>99</v>
      </c>
      <c r="C390" s="174">
        <v>36</v>
      </c>
      <c r="D390" s="167" t="s">
        <v>824</v>
      </c>
      <c r="E390" s="164">
        <v>386</v>
      </c>
      <c r="F390" s="456" t="s">
        <v>425</v>
      </c>
      <c r="G390" s="181">
        <v>2363777</v>
      </c>
      <c r="H390" s="182">
        <v>5923378.999714775</v>
      </c>
      <c r="I390" s="182">
        <v>355324.01029044704</v>
      </c>
      <c r="J390" s="182">
        <v>0</v>
      </c>
      <c r="K390" s="182">
        <v>142.02365601333531</v>
      </c>
      <c r="L390" s="182">
        <v>1430.6598067706975</v>
      </c>
      <c r="M390" s="182">
        <v>0</v>
      </c>
      <c r="N390" s="182">
        <v>0</v>
      </c>
      <c r="O390" s="182">
        <v>0</v>
      </c>
      <c r="P390" s="182">
        <v>0</v>
      </c>
      <c r="Q390" s="183">
        <v>356896.69375323108</v>
      </c>
    </row>
    <row r="391" spans="2:17" x14ac:dyDescent="0.4">
      <c r="B391" s="174">
        <v>99</v>
      </c>
      <c r="C391" s="174">
        <v>36</v>
      </c>
      <c r="D391" s="167" t="s">
        <v>825</v>
      </c>
      <c r="E391" s="164">
        <v>387</v>
      </c>
      <c r="F391" s="456" t="s">
        <v>426</v>
      </c>
      <c r="G391" s="181">
        <v>210184</v>
      </c>
      <c r="H391" s="182">
        <v>387949.02948554838</v>
      </c>
      <c r="I391" s="182">
        <v>28131.968220221894</v>
      </c>
      <c r="J391" s="182">
        <v>0</v>
      </c>
      <c r="K391" s="182">
        <v>9.30177513831479</v>
      </c>
      <c r="L391" s="182">
        <v>93.700417209062607</v>
      </c>
      <c r="M391" s="182">
        <v>0</v>
      </c>
      <c r="N391" s="182">
        <v>0</v>
      </c>
      <c r="O391" s="182">
        <v>0</v>
      </c>
      <c r="P391" s="182">
        <v>0</v>
      </c>
      <c r="Q391" s="183">
        <v>28234.970412569273</v>
      </c>
    </row>
    <row r="392" spans="2:17" x14ac:dyDescent="0.4">
      <c r="B392" s="174">
        <v>99</v>
      </c>
      <c r="C392" s="174">
        <v>36</v>
      </c>
      <c r="D392" s="167" t="s">
        <v>826</v>
      </c>
      <c r="E392" s="164">
        <v>388</v>
      </c>
      <c r="F392" s="456" t="s">
        <v>427</v>
      </c>
      <c r="G392" s="181">
        <v>1885167</v>
      </c>
      <c r="H392" s="182">
        <v>2151581.1305671115</v>
      </c>
      <c r="I392" s="182">
        <v>141276.21632398307</v>
      </c>
      <c r="J392" s="182">
        <v>0</v>
      </c>
      <c r="K392" s="182">
        <v>51.588024063150584</v>
      </c>
      <c r="L392" s="182">
        <v>519.66633312790646</v>
      </c>
      <c r="M392" s="182">
        <v>0</v>
      </c>
      <c r="N392" s="182">
        <v>0</v>
      </c>
      <c r="O392" s="182">
        <v>0</v>
      </c>
      <c r="P392" s="182">
        <v>0</v>
      </c>
      <c r="Q392" s="183">
        <v>141847.47068117413</v>
      </c>
    </row>
    <row r="393" spans="2:17" x14ac:dyDescent="0.4">
      <c r="B393" s="174">
        <v>100</v>
      </c>
      <c r="C393" s="174">
        <v>37</v>
      </c>
      <c r="D393" s="167" t="s">
        <v>827</v>
      </c>
      <c r="E393" s="164">
        <v>389</v>
      </c>
      <c r="F393" s="456" t="s">
        <v>35</v>
      </c>
      <c r="G393" s="181">
        <v>1463403</v>
      </c>
      <c r="H393" s="182">
        <v>0</v>
      </c>
      <c r="I393" s="182">
        <v>0</v>
      </c>
      <c r="J393" s="182">
        <v>0</v>
      </c>
      <c r="K393" s="182">
        <v>0</v>
      </c>
      <c r="L393" s="182">
        <v>0</v>
      </c>
      <c r="M393" s="182">
        <v>0</v>
      </c>
      <c r="N393" s="182">
        <v>0</v>
      </c>
      <c r="O393" s="182">
        <v>0</v>
      </c>
      <c r="P393" s="182">
        <v>0</v>
      </c>
      <c r="Q393" s="183">
        <v>0</v>
      </c>
    </row>
    <row r="394" spans="2:17" x14ac:dyDescent="0.4">
      <c r="B394" s="174">
        <v>101</v>
      </c>
      <c r="C394" s="174">
        <v>38</v>
      </c>
      <c r="D394" s="167" t="s">
        <v>828</v>
      </c>
      <c r="E394" s="164">
        <v>390</v>
      </c>
      <c r="F394" s="456" t="s">
        <v>36</v>
      </c>
      <c r="G394" s="181">
        <v>4692988</v>
      </c>
      <c r="H394" s="182">
        <v>49478773.477248594</v>
      </c>
      <c r="I394" s="182">
        <v>3362335.4078431008</v>
      </c>
      <c r="J394" s="182">
        <v>9098.1751325896421</v>
      </c>
      <c r="K394" s="182">
        <v>1186.3425090025257</v>
      </c>
      <c r="L394" s="182">
        <v>11950.491857032988</v>
      </c>
      <c r="M394" s="182">
        <v>0</v>
      </c>
      <c r="N394" s="182">
        <v>0</v>
      </c>
      <c r="O394" s="182">
        <v>0</v>
      </c>
      <c r="P394" s="182">
        <v>0</v>
      </c>
      <c r="Q394" s="183">
        <v>3384570.4173417254</v>
      </c>
    </row>
    <row r="395" spans="2:17" x14ac:dyDescent="0.4">
      <c r="B395" s="175"/>
      <c r="C395" s="175"/>
      <c r="D395" s="168" t="s">
        <v>829</v>
      </c>
      <c r="E395" s="165">
        <v>391</v>
      </c>
      <c r="F395" s="458" t="s">
        <v>39</v>
      </c>
      <c r="G395" s="198">
        <v>1017818388</v>
      </c>
      <c r="H395" s="199">
        <v>17080146059.236977</v>
      </c>
      <c r="I395" s="199">
        <v>1120775636.4680555</v>
      </c>
      <c r="J395" s="199">
        <v>79578565.101272091</v>
      </c>
      <c r="K395" s="199">
        <v>30889277.349238131</v>
      </c>
      <c r="L395" s="199">
        <v>20832432.618455384</v>
      </c>
      <c r="M395" s="199">
        <v>30403943.875178549</v>
      </c>
      <c r="N395" s="199">
        <v>3308104.6771154893</v>
      </c>
      <c r="O395" s="199">
        <v>2152712.7107988936</v>
      </c>
      <c r="P395" s="199">
        <v>571031.0821965083</v>
      </c>
      <c r="Q395" s="200">
        <v>1288511703.882309</v>
      </c>
    </row>
    <row r="396" spans="2:17" x14ac:dyDescent="0.4">
      <c r="B396" s="175"/>
      <c r="C396" s="175"/>
      <c r="D396" s="169" t="s">
        <v>830</v>
      </c>
      <c r="E396" s="166">
        <v>392</v>
      </c>
      <c r="F396" s="459" t="s">
        <v>428</v>
      </c>
      <c r="G396" s="201">
        <v>15055500</v>
      </c>
      <c r="H396" s="202">
        <v>14469999.203743739</v>
      </c>
      <c r="I396" s="202">
        <v>983124.2932339356</v>
      </c>
      <c r="J396" s="202">
        <v>0</v>
      </c>
      <c r="K396" s="202">
        <v>0</v>
      </c>
      <c r="L396" s="202">
        <v>0</v>
      </c>
      <c r="M396" s="202">
        <v>0</v>
      </c>
      <c r="N396" s="202">
        <v>0</v>
      </c>
      <c r="O396" s="202">
        <v>0</v>
      </c>
      <c r="P396" s="202">
        <v>0</v>
      </c>
      <c r="Q396" s="203">
        <v>983124.2932339356</v>
      </c>
    </row>
    <row r="397" spans="2:17" x14ac:dyDescent="0.4">
      <c r="B397" s="175"/>
      <c r="C397" s="175"/>
      <c r="D397" s="167" t="s">
        <v>831</v>
      </c>
      <c r="E397" s="164">
        <v>393</v>
      </c>
      <c r="F397" s="456" t="s">
        <v>429</v>
      </c>
      <c r="G397" s="181">
        <v>297840337</v>
      </c>
      <c r="H397" s="182">
        <v>1834563990.5898626</v>
      </c>
      <c r="I397" s="182">
        <v>116101507.77806078</v>
      </c>
      <c r="J397" s="182">
        <v>133729.30157165258</v>
      </c>
      <c r="K397" s="182">
        <v>147344.34732060067</v>
      </c>
      <c r="L397" s="182">
        <v>72558.224661708286</v>
      </c>
      <c r="M397" s="182">
        <v>8856667.2923365459</v>
      </c>
      <c r="N397" s="182">
        <v>0</v>
      </c>
      <c r="O397" s="182">
        <v>0</v>
      </c>
      <c r="P397" s="182">
        <v>0</v>
      </c>
      <c r="Q397" s="183">
        <v>125311806.94395128</v>
      </c>
    </row>
    <row r="398" spans="2:17" x14ac:dyDescent="0.4">
      <c r="B398" s="175"/>
      <c r="C398" s="175"/>
      <c r="D398" s="168" t="s">
        <v>832</v>
      </c>
      <c r="E398" s="165">
        <v>394</v>
      </c>
      <c r="F398" s="458" t="s">
        <v>40</v>
      </c>
      <c r="G398" s="198">
        <v>1566057102</v>
      </c>
      <c r="H398" s="199">
        <v>18929180049.030582</v>
      </c>
      <c r="I398" s="199">
        <v>1237860268.5393503</v>
      </c>
      <c r="J398" s="199">
        <v>79712294.402843744</v>
      </c>
      <c r="K398" s="199">
        <v>31036621.696558733</v>
      </c>
      <c r="L398" s="199">
        <v>20904990.843117092</v>
      </c>
      <c r="M398" s="199">
        <v>39260611.167515099</v>
      </c>
      <c r="N398" s="199">
        <v>3308104.6771154893</v>
      </c>
      <c r="O398" s="199">
        <v>2152712.7107988936</v>
      </c>
      <c r="P398" s="199">
        <v>571031.0821965083</v>
      </c>
      <c r="Q398" s="200">
        <v>1414806635.1194942</v>
      </c>
    </row>
    <row r="399" spans="2:17" x14ac:dyDescent="0.4">
      <c r="D399" s="16" t="s">
        <v>1320</v>
      </c>
    </row>
  </sheetData>
  <sheetProtection sheet="1" objects="1" scenarios="1"/>
  <mergeCells count="4">
    <mergeCell ref="B3:C3"/>
    <mergeCell ref="S3:S4"/>
    <mergeCell ref="AF3:AF4"/>
    <mergeCell ref="D3:F3"/>
  </mergeCells>
  <phoneticPr fontId="2"/>
  <pageMargins left="0.7" right="0.7" top="0.75" bottom="0.75" header="0.3" footer="0.3"/>
  <pageSetup paperSize="9" orientation="portrait" r:id="rId1"/>
  <ignoredErrors>
    <ignoredError sqref="D5:D399" numberStoredAsText="1"/>
  </ignoredError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theme="0" tint="-0.499984740745262"/>
  </sheetPr>
  <dimension ref="B1:P106"/>
  <sheetViews>
    <sheetView workbookViewId="0"/>
  </sheetViews>
  <sheetFormatPr defaultRowHeight="13.5" x14ac:dyDescent="0.4"/>
  <cols>
    <col min="1" max="1" width="1.625" style="2" customWidth="1"/>
    <col min="2" max="2" width="3.625" style="2" customWidth="1"/>
    <col min="3" max="3" width="24.625" style="2" customWidth="1"/>
    <col min="4" max="11" width="10.625" style="2" customWidth="1"/>
    <col min="12" max="13" width="3.625" style="2" customWidth="1"/>
    <col min="14" max="14" width="24.625" style="2" customWidth="1"/>
    <col min="15" max="16" width="12.625" style="2" customWidth="1"/>
    <col min="17" max="16384" width="9" style="2"/>
  </cols>
  <sheetData>
    <row r="1" spans="2:16" ht="9.75" customHeight="1" x14ac:dyDescent="0.4"/>
    <row r="2" spans="2:16" ht="21.75" customHeight="1" x14ac:dyDescent="0.4">
      <c r="B2" s="2" t="s">
        <v>1303</v>
      </c>
    </row>
    <row r="3" spans="2:16" ht="20.100000000000001" customHeight="1" x14ac:dyDescent="0.4">
      <c r="B3" s="815" t="s">
        <v>957</v>
      </c>
      <c r="C3" s="816"/>
      <c r="D3" s="838" t="s">
        <v>1301</v>
      </c>
      <c r="E3" s="838"/>
      <c r="F3" s="838" t="s">
        <v>1302</v>
      </c>
      <c r="G3" s="838"/>
      <c r="H3" s="838"/>
      <c r="I3" s="838"/>
      <c r="J3" s="838"/>
      <c r="K3" s="838"/>
      <c r="M3" s="838" t="s">
        <v>958</v>
      </c>
      <c r="N3" s="838"/>
      <c r="O3" s="819" t="s">
        <v>952</v>
      </c>
      <c r="P3" s="838" t="s">
        <v>953</v>
      </c>
    </row>
    <row r="4" spans="2:16" ht="20.100000000000001" customHeight="1" x14ac:dyDescent="0.4">
      <c r="B4" s="817"/>
      <c r="C4" s="818"/>
      <c r="D4" s="232" t="s">
        <v>1098</v>
      </c>
      <c r="E4" s="234" t="s">
        <v>1099</v>
      </c>
      <c r="F4" s="379" t="s">
        <v>1100</v>
      </c>
      <c r="G4" s="234" t="s">
        <v>1101</v>
      </c>
      <c r="H4" s="234" t="s">
        <v>1102</v>
      </c>
      <c r="I4" s="234" t="s">
        <v>1103</v>
      </c>
      <c r="J4" s="234" t="s">
        <v>1104</v>
      </c>
      <c r="K4" s="233" t="s">
        <v>343</v>
      </c>
      <c r="M4" s="838"/>
      <c r="N4" s="838"/>
      <c r="O4" s="819"/>
      <c r="P4" s="838"/>
    </row>
    <row r="5" spans="2:16" ht="20.100000000000001" customHeight="1" x14ac:dyDescent="0.4">
      <c r="B5" s="30">
        <v>1</v>
      </c>
      <c r="C5" s="32" t="s">
        <v>43</v>
      </c>
      <c r="D5" s="433">
        <v>4.2424207707399506E-2</v>
      </c>
      <c r="E5" s="429">
        <v>1.718483724527059E-6</v>
      </c>
      <c r="F5" s="433">
        <v>2.1269100230563234E-3</v>
      </c>
      <c r="G5" s="429">
        <v>3.7979063139956179E-2</v>
      </c>
      <c r="H5" s="429">
        <v>3.4318119978805368E-3</v>
      </c>
      <c r="I5" s="429">
        <v>0</v>
      </c>
      <c r="J5" s="429">
        <v>4.4136390324936627E-3</v>
      </c>
      <c r="K5" s="434">
        <v>1.0027352532615389E-2</v>
      </c>
      <c r="M5" s="30">
        <v>1</v>
      </c>
      <c r="N5" s="34" t="s">
        <v>0</v>
      </c>
      <c r="O5" s="461">
        <v>0.33467949699999999</v>
      </c>
      <c r="P5" s="462">
        <v>5.0014337999999998E-2</v>
      </c>
    </row>
    <row r="6" spans="2:16" ht="20.100000000000001" customHeight="1" x14ac:dyDescent="0.4">
      <c r="B6" s="30">
        <v>2</v>
      </c>
      <c r="C6" s="32" t="s">
        <v>954</v>
      </c>
      <c r="D6" s="433">
        <v>0.23292323493533273</v>
      </c>
      <c r="E6" s="429">
        <v>0.14493443057759012</v>
      </c>
      <c r="F6" s="433">
        <v>7.1809252958651237E-4</v>
      </c>
      <c r="G6" s="429">
        <v>3.0164456307052809E-2</v>
      </c>
      <c r="H6" s="429">
        <v>3.0454401505209958E-3</v>
      </c>
      <c r="I6" s="429">
        <v>3.8490098109127385E-4</v>
      </c>
      <c r="J6" s="429">
        <v>3.1537676034226734E-3</v>
      </c>
      <c r="K6" s="434">
        <v>1.1370997321772989E-2</v>
      </c>
      <c r="M6" s="30">
        <v>2</v>
      </c>
      <c r="N6" s="34" t="s">
        <v>1</v>
      </c>
      <c r="O6" s="433">
        <v>6.9923027999999998E-2</v>
      </c>
      <c r="P6" s="428">
        <v>1.9012748999999999E-2</v>
      </c>
    </row>
    <row r="7" spans="2:16" ht="20.100000000000001" customHeight="1" x14ac:dyDescent="0.4">
      <c r="B7" s="30">
        <v>3</v>
      </c>
      <c r="C7" s="32" t="s">
        <v>1</v>
      </c>
      <c r="D7" s="433">
        <v>5.3230086113090269E-2</v>
      </c>
      <c r="E7" s="429">
        <v>1.6692941781941171E-2</v>
      </c>
      <c r="F7" s="433">
        <v>1.1019269948322128E-5</v>
      </c>
      <c r="G7" s="429">
        <v>1.7081621485572896E-2</v>
      </c>
      <c r="H7" s="429">
        <v>1.9984948679002405E-4</v>
      </c>
      <c r="I7" s="429">
        <v>0</v>
      </c>
      <c r="J7" s="429">
        <v>1.1555207168535977E-3</v>
      </c>
      <c r="K7" s="434">
        <v>5.6473758485150907E-4</v>
      </c>
      <c r="M7" s="30">
        <v>3</v>
      </c>
      <c r="N7" s="34" t="s">
        <v>2</v>
      </c>
      <c r="O7" s="433">
        <v>0</v>
      </c>
      <c r="P7" s="428">
        <v>0</v>
      </c>
    </row>
    <row r="8" spans="2:16" ht="20.100000000000001" customHeight="1" x14ac:dyDescent="0.4">
      <c r="B8" s="30">
        <v>4</v>
      </c>
      <c r="C8" s="32" t="s">
        <v>2</v>
      </c>
      <c r="D8" s="433">
        <v>0</v>
      </c>
      <c r="E8" s="429">
        <v>0</v>
      </c>
      <c r="F8" s="433">
        <v>0</v>
      </c>
      <c r="G8" s="429">
        <v>0</v>
      </c>
      <c r="H8" s="429">
        <v>0</v>
      </c>
      <c r="I8" s="429">
        <v>0</v>
      </c>
      <c r="J8" s="429">
        <v>0</v>
      </c>
      <c r="K8" s="434">
        <v>0</v>
      </c>
      <c r="M8" s="30">
        <v>4</v>
      </c>
      <c r="N8" s="34" t="s">
        <v>3</v>
      </c>
      <c r="O8" s="433">
        <v>0.21797701899999999</v>
      </c>
      <c r="P8" s="428">
        <v>3.1804802E-2</v>
      </c>
    </row>
    <row r="9" spans="2:16" ht="20.100000000000001" customHeight="1" x14ac:dyDescent="0.4">
      <c r="B9" s="30">
        <v>5</v>
      </c>
      <c r="C9" s="32" t="s">
        <v>3</v>
      </c>
      <c r="D9" s="433">
        <v>0.14383952751664283</v>
      </c>
      <c r="E9" s="429">
        <v>7.4137491203725273E-2</v>
      </c>
      <c r="F9" s="433">
        <v>3.080177007505365E-5</v>
      </c>
      <c r="G9" s="429">
        <v>1.9168968243375054E-2</v>
      </c>
      <c r="H9" s="429">
        <v>7.1823409503214836E-3</v>
      </c>
      <c r="I9" s="429">
        <v>8.2927842509759821E-5</v>
      </c>
      <c r="J9" s="429">
        <v>1.2589236281957824E-3</v>
      </c>
      <c r="K9" s="434">
        <v>4.0808396404564667E-3</v>
      </c>
      <c r="M9" s="30">
        <v>5</v>
      </c>
      <c r="N9" s="34" t="s">
        <v>4</v>
      </c>
      <c r="O9" s="433">
        <v>0.24930029400000001</v>
      </c>
      <c r="P9" s="428">
        <v>3.3308393999999998E-2</v>
      </c>
    </row>
    <row r="10" spans="2:16" ht="20.100000000000001" customHeight="1" x14ac:dyDescent="0.4">
      <c r="B10" s="30">
        <v>6</v>
      </c>
      <c r="C10" s="32" t="s">
        <v>4</v>
      </c>
      <c r="D10" s="433">
        <v>0.12301966873504828</v>
      </c>
      <c r="E10" s="429">
        <v>0.12628062490647585</v>
      </c>
      <c r="F10" s="433">
        <v>8.9394507679182552E-6</v>
      </c>
      <c r="G10" s="429">
        <v>2.2013591851884961E-2</v>
      </c>
      <c r="H10" s="429">
        <v>4.7417956247218566E-4</v>
      </c>
      <c r="I10" s="429">
        <v>1.2934996589405196E-3</v>
      </c>
      <c r="J10" s="429">
        <v>3.2551260948397993E-3</v>
      </c>
      <c r="K10" s="434">
        <v>6.2630569423580331E-3</v>
      </c>
      <c r="M10" s="30">
        <v>6</v>
      </c>
      <c r="N10" s="34" t="s">
        <v>5</v>
      </c>
      <c r="O10" s="433">
        <v>2.2528181000000001E-2</v>
      </c>
      <c r="P10" s="428">
        <v>6.6403066999999996E-2</v>
      </c>
    </row>
    <row r="11" spans="2:16" ht="20.100000000000001" customHeight="1" x14ac:dyDescent="0.4">
      <c r="B11" s="30">
        <v>7</v>
      </c>
      <c r="C11" s="32" t="s">
        <v>70</v>
      </c>
      <c r="D11" s="433">
        <v>2.0954495570204446E-2</v>
      </c>
      <c r="E11" s="429">
        <v>8.0985363452966712E-6</v>
      </c>
      <c r="F11" s="433">
        <v>1.0901875849437826E-5</v>
      </c>
      <c r="G11" s="429">
        <v>1.8111597830838187E-2</v>
      </c>
      <c r="H11" s="429">
        <v>1.3357497427676437E-2</v>
      </c>
      <c r="I11" s="429">
        <v>0</v>
      </c>
      <c r="J11" s="429">
        <v>1.9899557383840512E-3</v>
      </c>
      <c r="K11" s="434">
        <v>2.0467752770374308E-2</v>
      </c>
      <c r="M11" s="30">
        <v>7</v>
      </c>
      <c r="N11" s="34" t="s">
        <v>6</v>
      </c>
      <c r="O11" s="433">
        <v>0.32257496099999999</v>
      </c>
      <c r="P11" s="428">
        <v>3.2171338000000001E-2</v>
      </c>
    </row>
    <row r="12" spans="2:16" ht="20.100000000000001" customHeight="1" x14ac:dyDescent="0.4">
      <c r="B12" s="30">
        <v>8</v>
      </c>
      <c r="C12" s="32" t="s">
        <v>870</v>
      </c>
      <c r="D12" s="433">
        <v>3.0109189092658022E-2</v>
      </c>
      <c r="E12" s="429">
        <v>6.8997846861308242E-5</v>
      </c>
      <c r="F12" s="433">
        <v>5.3600165594832466E-4</v>
      </c>
      <c r="G12" s="429">
        <v>7.3260746921985753E-2</v>
      </c>
      <c r="H12" s="429">
        <v>2.9234286247714448E-2</v>
      </c>
      <c r="I12" s="429">
        <v>0</v>
      </c>
      <c r="J12" s="429">
        <v>6.1347203253451412E-3</v>
      </c>
      <c r="K12" s="434">
        <v>1.8147448398742615E-2</v>
      </c>
      <c r="M12" s="30">
        <v>8</v>
      </c>
      <c r="N12" s="34" t="s">
        <v>7</v>
      </c>
      <c r="O12" s="433">
        <v>0.43944914800000001</v>
      </c>
      <c r="P12" s="428">
        <v>2.4548546000000001E-2</v>
      </c>
    </row>
    <row r="13" spans="2:16" ht="20.100000000000001" customHeight="1" x14ac:dyDescent="0.4">
      <c r="B13" s="30">
        <v>9</v>
      </c>
      <c r="C13" s="32" t="s">
        <v>955</v>
      </c>
      <c r="D13" s="433">
        <v>0.15090140577491282</v>
      </c>
      <c r="E13" s="429">
        <v>0.15516979869380201</v>
      </c>
      <c r="F13" s="433">
        <v>1.421423453813357E-4</v>
      </c>
      <c r="G13" s="429">
        <v>1.719999677066333E-2</v>
      </c>
      <c r="H13" s="429">
        <v>2.7019928614482305E-4</v>
      </c>
      <c r="I13" s="429">
        <v>6.2697227872129951E-5</v>
      </c>
      <c r="J13" s="429">
        <v>1.2913911209388299E-3</v>
      </c>
      <c r="K13" s="434">
        <v>5.747102743922706E-3</v>
      </c>
      <c r="M13" s="30">
        <v>9</v>
      </c>
      <c r="N13" s="34" t="s">
        <v>8</v>
      </c>
      <c r="O13" s="433">
        <v>0.233496868</v>
      </c>
      <c r="P13" s="428">
        <v>5.8003939999999997E-2</v>
      </c>
    </row>
    <row r="14" spans="2:16" ht="20.100000000000001" customHeight="1" x14ac:dyDescent="0.4">
      <c r="B14" s="30">
        <v>10</v>
      </c>
      <c r="C14" s="32" t="s">
        <v>872</v>
      </c>
      <c r="D14" s="433">
        <v>0.10549346645982809</v>
      </c>
      <c r="E14" s="429">
        <v>0.21489155102060506</v>
      </c>
      <c r="F14" s="433">
        <v>7.856374448589333E-5</v>
      </c>
      <c r="G14" s="429">
        <v>1.7957880184776415E-2</v>
      </c>
      <c r="H14" s="429">
        <v>4.9577857704519006E-4</v>
      </c>
      <c r="I14" s="429">
        <v>5.4112501903792493E-4</v>
      </c>
      <c r="J14" s="429">
        <v>1.9605100027497309E-3</v>
      </c>
      <c r="K14" s="434">
        <v>1.0202398123842649E-2</v>
      </c>
      <c r="M14" s="30">
        <v>10</v>
      </c>
      <c r="N14" s="34" t="s">
        <v>9</v>
      </c>
      <c r="O14" s="433">
        <v>5.5435776999999999E-2</v>
      </c>
      <c r="P14" s="428">
        <v>3.4918690000000002E-2</v>
      </c>
    </row>
    <row r="15" spans="2:16" ht="20.100000000000001" customHeight="1" x14ac:dyDescent="0.4">
      <c r="B15" s="30">
        <v>11</v>
      </c>
      <c r="C15" s="32" t="s">
        <v>873</v>
      </c>
      <c r="D15" s="433">
        <v>0.16722157239073618</v>
      </c>
      <c r="E15" s="429">
        <v>4.5582515577529438E-2</v>
      </c>
      <c r="F15" s="433">
        <v>2.7805171430213992E-4</v>
      </c>
      <c r="G15" s="429">
        <v>2.6043992977397658E-2</v>
      </c>
      <c r="H15" s="429">
        <v>4.8811066347671881E-4</v>
      </c>
      <c r="I15" s="429">
        <v>2.2111468334166198E-6</v>
      </c>
      <c r="J15" s="429">
        <v>1.880027595112481E-3</v>
      </c>
      <c r="K15" s="434">
        <v>1.7183374829188908E-3</v>
      </c>
      <c r="M15" s="30">
        <v>11</v>
      </c>
      <c r="N15" s="34" t="s">
        <v>10</v>
      </c>
      <c r="O15" s="433">
        <v>0.20029497099999999</v>
      </c>
      <c r="P15" s="428">
        <v>2.6939156999999998E-2</v>
      </c>
    </row>
    <row r="16" spans="2:16" ht="20.100000000000001" customHeight="1" x14ac:dyDescent="0.4">
      <c r="B16" s="30">
        <v>12</v>
      </c>
      <c r="C16" s="32" t="s">
        <v>96</v>
      </c>
      <c r="D16" s="433">
        <v>9.3654137551334643E-2</v>
      </c>
      <c r="E16" s="429">
        <v>0.26226680323535956</v>
      </c>
      <c r="F16" s="433">
        <v>3.5317249356261153E-4</v>
      </c>
      <c r="G16" s="429">
        <v>2.4645894056047779E-2</v>
      </c>
      <c r="H16" s="429">
        <v>4.7106761969330034E-4</v>
      </c>
      <c r="I16" s="429">
        <v>2.7388049892889133E-5</v>
      </c>
      <c r="J16" s="429">
        <v>1.8745598593355229E-3</v>
      </c>
      <c r="K16" s="434">
        <v>1.6110738262835832E-3</v>
      </c>
      <c r="M16" s="30">
        <v>12</v>
      </c>
      <c r="N16" s="34" t="s">
        <v>11</v>
      </c>
      <c r="O16" s="433">
        <v>0.19636393199999999</v>
      </c>
      <c r="P16" s="428">
        <v>2.1219492999999999E-2</v>
      </c>
    </row>
    <row r="17" spans="2:16" ht="20.100000000000001" customHeight="1" x14ac:dyDescent="0.4">
      <c r="B17" s="30">
        <v>13</v>
      </c>
      <c r="C17" s="32" t="s">
        <v>875</v>
      </c>
      <c r="D17" s="433">
        <v>0.16354533479269792</v>
      </c>
      <c r="E17" s="429">
        <v>0.15197688353081373</v>
      </c>
      <c r="F17" s="433">
        <v>5.0229163229706722E-4</v>
      </c>
      <c r="G17" s="429">
        <v>3.6216499585052513E-2</v>
      </c>
      <c r="H17" s="429">
        <v>3.7977535052804268E-4</v>
      </c>
      <c r="I17" s="429">
        <v>4.8822277697430841E-5</v>
      </c>
      <c r="J17" s="429">
        <v>2.8533815917402422E-3</v>
      </c>
      <c r="K17" s="434">
        <v>2.9178638453028864E-3</v>
      </c>
      <c r="M17" s="30">
        <v>13</v>
      </c>
      <c r="N17" s="34" t="s">
        <v>12</v>
      </c>
      <c r="O17" s="433">
        <v>0.182021987</v>
      </c>
      <c r="P17" s="428">
        <v>3.0404337E-2</v>
      </c>
    </row>
    <row r="18" spans="2:16" ht="20.100000000000001" customHeight="1" x14ac:dyDescent="0.4">
      <c r="B18" s="30">
        <v>14</v>
      </c>
      <c r="C18" s="460" t="s">
        <v>876</v>
      </c>
      <c r="D18" s="433">
        <v>0.12824159112700145</v>
      </c>
      <c r="E18" s="429">
        <v>0.18184694920433114</v>
      </c>
      <c r="F18" s="433">
        <v>2.0932184638726648E-4</v>
      </c>
      <c r="G18" s="429">
        <v>7.0398168082632953E-2</v>
      </c>
      <c r="H18" s="429">
        <v>8.5474257978639338E-3</v>
      </c>
      <c r="I18" s="429">
        <v>0</v>
      </c>
      <c r="J18" s="429">
        <v>5.0598990619150136E-3</v>
      </c>
      <c r="K18" s="434">
        <v>8.200429180027325E-3</v>
      </c>
      <c r="M18" s="30">
        <v>14</v>
      </c>
      <c r="N18" s="34" t="s">
        <v>37</v>
      </c>
      <c r="O18" s="433">
        <v>0.41201785699999999</v>
      </c>
      <c r="P18" s="428">
        <v>3.5945154E-2</v>
      </c>
    </row>
    <row r="19" spans="2:16" ht="20.100000000000001" customHeight="1" x14ac:dyDescent="0.4">
      <c r="B19" s="30">
        <v>15</v>
      </c>
      <c r="C19" s="32" t="s">
        <v>106</v>
      </c>
      <c r="D19" s="433">
        <v>8.1152854579463488E-2</v>
      </c>
      <c r="E19" s="429">
        <v>0.19102498090543574</v>
      </c>
      <c r="F19" s="433">
        <v>2.6217898931409181E-4</v>
      </c>
      <c r="G19" s="429">
        <v>7.7419321061128182E-3</v>
      </c>
      <c r="H19" s="429">
        <v>2.255303133884661E-4</v>
      </c>
      <c r="I19" s="429">
        <v>3.7051408628105143E-5</v>
      </c>
      <c r="J19" s="429">
        <v>7.851274034835976E-4</v>
      </c>
      <c r="K19" s="434">
        <v>1.6461699213845629E-3</v>
      </c>
      <c r="M19" s="30">
        <v>15</v>
      </c>
      <c r="N19" s="34" t="s">
        <v>13</v>
      </c>
      <c r="O19" s="433">
        <v>0.17440420600000001</v>
      </c>
      <c r="P19" s="428">
        <v>5.2555253000000003E-2</v>
      </c>
    </row>
    <row r="20" spans="2:16" ht="20.100000000000001" customHeight="1" x14ac:dyDescent="0.4">
      <c r="B20" s="30">
        <v>16</v>
      </c>
      <c r="C20" s="32" t="s">
        <v>7</v>
      </c>
      <c r="D20" s="433">
        <v>0.13986348822753991</v>
      </c>
      <c r="E20" s="429">
        <v>0.29958565934656262</v>
      </c>
      <c r="F20" s="433">
        <v>4.6606117960575146E-5</v>
      </c>
      <c r="G20" s="429">
        <v>2.0344122404345848E-2</v>
      </c>
      <c r="H20" s="429">
        <v>3.3114873287777081E-4</v>
      </c>
      <c r="I20" s="429">
        <v>1.5821550570826827E-4</v>
      </c>
      <c r="J20" s="429">
        <v>1.527331544639585E-3</v>
      </c>
      <c r="K20" s="434">
        <v>2.1411218534124754E-3</v>
      </c>
      <c r="M20" s="30">
        <v>16</v>
      </c>
      <c r="N20" s="34" t="s">
        <v>14</v>
      </c>
      <c r="O20" s="433">
        <v>7.2563446000000004E-2</v>
      </c>
      <c r="P20" s="428">
        <v>2.7815085999999999E-2</v>
      </c>
    </row>
    <row r="21" spans="2:16" ht="20.100000000000001" customHeight="1" x14ac:dyDescent="0.4">
      <c r="B21" s="30">
        <v>17</v>
      </c>
      <c r="C21" s="32" t="s">
        <v>877</v>
      </c>
      <c r="D21" s="433">
        <v>0.1224533480028651</v>
      </c>
      <c r="E21" s="429">
        <v>1.4257971529097534E-2</v>
      </c>
      <c r="F21" s="433">
        <v>8.7020175562110982E-5</v>
      </c>
      <c r="G21" s="429">
        <v>5.9580615228268352E-2</v>
      </c>
      <c r="H21" s="429">
        <v>2.9315741556200604E-3</v>
      </c>
      <c r="I21" s="429">
        <v>2.0771147433167195E-5</v>
      </c>
      <c r="J21" s="429">
        <v>3.9016960625775639E-3</v>
      </c>
      <c r="K21" s="434">
        <v>3.608057630969737E-3</v>
      </c>
      <c r="M21" s="30">
        <v>17</v>
      </c>
      <c r="N21" s="34" t="s">
        <v>15</v>
      </c>
      <c r="O21" s="433">
        <v>0.132815708</v>
      </c>
      <c r="P21" s="428">
        <v>4.3831298999999997E-2</v>
      </c>
    </row>
    <row r="22" spans="2:16" ht="20.100000000000001" customHeight="1" x14ac:dyDescent="0.4">
      <c r="B22" s="30">
        <v>18</v>
      </c>
      <c r="C22" s="32" t="s">
        <v>878</v>
      </c>
      <c r="D22" s="433">
        <v>0.23530637646861649</v>
      </c>
      <c r="E22" s="429">
        <v>0.17390099729255537</v>
      </c>
      <c r="F22" s="433">
        <v>1.0836798256986555E-4</v>
      </c>
      <c r="G22" s="429">
        <v>1.8181251812531288E-2</v>
      </c>
      <c r="H22" s="429">
        <v>4.5957676818596824E-4</v>
      </c>
      <c r="I22" s="429">
        <v>8.2043776277590508E-5</v>
      </c>
      <c r="J22" s="429">
        <v>1.3252044184302789E-3</v>
      </c>
      <c r="K22" s="434">
        <v>1.4579222918204987E-3</v>
      </c>
      <c r="M22" s="30">
        <v>18</v>
      </c>
      <c r="N22" s="34" t="s">
        <v>16</v>
      </c>
      <c r="O22" s="433">
        <v>0.129495367</v>
      </c>
      <c r="P22" s="428">
        <v>1.2626336E-2</v>
      </c>
    </row>
    <row r="23" spans="2:16" ht="20.100000000000001" customHeight="1" x14ac:dyDescent="0.4">
      <c r="B23" s="30">
        <v>19</v>
      </c>
      <c r="C23" s="32" t="s">
        <v>879</v>
      </c>
      <c r="D23" s="433">
        <v>0.19092874387174821</v>
      </c>
      <c r="E23" s="429">
        <v>1.9235407752834138E-2</v>
      </c>
      <c r="F23" s="433">
        <v>1.9628410564387425E-3</v>
      </c>
      <c r="G23" s="429">
        <v>4.7206901700559793E-2</v>
      </c>
      <c r="H23" s="429">
        <v>3.5185547926941214E-3</v>
      </c>
      <c r="I23" s="429">
        <v>0</v>
      </c>
      <c r="J23" s="429">
        <v>4.8149052990499952E-3</v>
      </c>
      <c r="K23" s="434">
        <v>7.8338250007527893E-3</v>
      </c>
      <c r="M23" s="30">
        <v>19</v>
      </c>
      <c r="N23" s="34" t="s">
        <v>17</v>
      </c>
      <c r="O23" s="433">
        <v>0.13766772399999999</v>
      </c>
      <c r="P23" s="428">
        <v>8.9445870000000004E-3</v>
      </c>
    </row>
    <row r="24" spans="2:16" ht="20.100000000000001" customHeight="1" x14ac:dyDescent="0.4">
      <c r="B24" s="30">
        <v>20</v>
      </c>
      <c r="C24" s="32" t="s">
        <v>880</v>
      </c>
      <c r="D24" s="433">
        <v>0.14149758021023212</v>
      </c>
      <c r="E24" s="429">
        <v>4.9717343917105708E-2</v>
      </c>
      <c r="F24" s="433">
        <v>6.2408153798085026E-4</v>
      </c>
      <c r="G24" s="429">
        <v>5.422069190110889E-2</v>
      </c>
      <c r="H24" s="429">
        <v>3.6324798052702976E-3</v>
      </c>
      <c r="I24" s="429">
        <v>0</v>
      </c>
      <c r="J24" s="429">
        <v>4.088852135161831E-3</v>
      </c>
      <c r="K24" s="434">
        <v>8.2811757696175554E-3</v>
      </c>
      <c r="M24" s="30">
        <v>20</v>
      </c>
      <c r="N24" s="34" t="s">
        <v>18</v>
      </c>
      <c r="O24" s="433">
        <v>8.6643706000000001E-2</v>
      </c>
      <c r="P24" s="428">
        <v>1.5744121999999999E-2</v>
      </c>
    </row>
    <row r="25" spans="2:16" ht="20.100000000000001" customHeight="1" x14ac:dyDescent="0.4">
      <c r="B25" s="30">
        <v>21</v>
      </c>
      <c r="C25" s="32" t="s">
        <v>9</v>
      </c>
      <c r="D25" s="433">
        <v>3.8644111385543169E-2</v>
      </c>
      <c r="E25" s="429">
        <v>1.679166609476599E-2</v>
      </c>
      <c r="F25" s="433">
        <v>5.3638263550614652E-5</v>
      </c>
      <c r="G25" s="429">
        <v>2.6833399192211362E-2</v>
      </c>
      <c r="H25" s="429">
        <v>0</v>
      </c>
      <c r="I25" s="429">
        <v>0</v>
      </c>
      <c r="J25" s="429">
        <v>1.6884314004535232E-3</v>
      </c>
      <c r="K25" s="434">
        <v>6.3432213154486147E-3</v>
      </c>
      <c r="M25" s="30">
        <v>21</v>
      </c>
      <c r="N25" s="34" t="s">
        <v>19</v>
      </c>
      <c r="O25" s="433">
        <v>0</v>
      </c>
      <c r="P25" s="428">
        <v>0</v>
      </c>
    </row>
    <row r="26" spans="2:16" ht="20.100000000000001" customHeight="1" x14ac:dyDescent="0.4">
      <c r="B26" s="30">
        <v>22</v>
      </c>
      <c r="C26" s="32" t="s">
        <v>10</v>
      </c>
      <c r="D26" s="433">
        <v>0.14295946520557273</v>
      </c>
      <c r="E26" s="429">
        <v>5.7335506150873794E-2</v>
      </c>
      <c r="F26" s="433">
        <v>3.558574789823501E-4</v>
      </c>
      <c r="G26" s="429">
        <v>2.0453208666651009E-2</v>
      </c>
      <c r="H26" s="429">
        <v>1.8967819973615292E-3</v>
      </c>
      <c r="I26" s="429">
        <v>3.6223717854478059E-5</v>
      </c>
      <c r="J26" s="429">
        <v>1.8019731740337491E-3</v>
      </c>
      <c r="K26" s="434">
        <v>2.3951122245380891E-3</v>
      </c>
      <c r="M26" s="30">
        <v>22</v>
      </c>
      <c r="N26" s="34" t="s">
        <v>20</v>
      </c>
      <c r="O26" s="433">
        <v>0</v>
      </c>
      <c r="P26" s="428">
        <v>0</v>
      </c>
    </row>
    <row r="27" spans="2:16" ht="20.100000000000001" customHeight="1" x14ac:dyDescent="0.4">
      <c r="B27" s="30">
        <v>23</v>
      </c>
      <c r="C27" s="32" t="s">
        <v>11</v>
      </c>
      <c r="D27" s="433">
        <v>9.3582752870479596E-2</v>
      </c>
      <c r="E27" s="429">
        <v>0.10278117905390308</v>
      </c>
      <c r="F27" s="433">
        <v>6.0876070452365488E-4</v>
      </c>
      <c r="G27" s="429">
        <v>1.0891956137756354E-2</v>
      </c>
      <c r="H27" s="429">
        <v>6.2303979808958597E-3</v>
      </c>
      <c r="I27" s="429">
        <v>1.0465133720959302E-6</v>
      </c>
      <c r="J27" s="429">
        <v>1.9347319067237205E-3</v>
      </c>
      <c r="K27" s="434">
        <v>1.5525994868906177E-3</v>
      </c>
      <c r="M27" s="30">
        <v>23</v>
      </c>
      <c r="N27" s="34" t="s">
        <v>21</v>
      </c>
      <c r="O27" s="433">
        <v>0</v>
      </c>
      <c r="P27" s="428">
        <v>0</v>
      </c>
    </row>
    <row r="28" spans="2:16" ht="20.100000000000001" customHeight="1" x14ac:dyDescent="0.4">
      <c r="B28" s="30">
        <v>24</v>
      </c>
      <c r="C28" s="32" t="s">
        <v>168</v>
      </c>
      <c r="D28" s="433">
        <v>0.14043267283851993</v>
      </c>
      <c r="E28" s="429">
        <v>3.2088813591341317E-2</v>
      </c>
      <c r="F28" s="433">
        <v>1.3619209449440277E-4</v>
      </c>
      <c r="G28" s="429">
        <v>2.4500575952549147E-2</v>
      </c>
      <c r="H28" s="429">
        <v>4.7871554710132914E-4</v>
      </c>
      <c r="I28" s="429">
        <v>1.7484572879015799E-5</v>
      </c>
      <c r="J28" s="429">
        <v>1.64884211598167E-3</v>
      </c>
      <c r="K28" s="434">
        <v>4.2098296125023405E-3</v>
      </c>
      <c r="M28" s="30">
        <v>24</v>
      </c>
      <c r="N28" s="34" t="s">
        <v>22</v>
      </c>
      <c r="O28" s="433">
        <v>0</v>
      </c>
      <c r="P28" s="428">
        <v>0</v>
      </c>
    </row>
    <row r="29" spans="2:16" ht="20.100000000000001" customHeight="1" x14ac:dyDescent="0.4">
      <c r="B29" s="30">
        <v>25</v>
      </c>
      <c r="C29" s="32" t="s">
        <v>883</v>
      </c>
      <c r="D29" s="433">
        <v>0.10526348400819169</v>
      </c>
      <c r="E29" s="429">
        <v>0.10338661213549002</v>
      </c>
      <c r="F29" s="433">
        <v>9.895072798257115E-5</v>
      </c>
      <c r="G29" s="429">
        <v>2.2992994776640793E-2</v>
      </c>
      <c r="H29" s="429">
        <v>2.0879166891199074E-3</v>
      </c>
      <c r="I29" s="429">
        <v>7.8296875841996527E-5</v>
      </c>
      <c r="J29" s="429">
        <v>1.8838190775125928E-3</v>
      </c>
      <c r="K29" s="434">
        <v>1.6162578111460579E-3</v>
      </c>
      <c r="M29" s="30">
        <v>25</v>
      </c>
      <c r="N29" s="34" t="s">
        <v>23</v>
      </c>
      <c r="O29" s="433">
        <v>0</v>
      </c>
      <c r="P29" s="428">
        <v>0</v>
      </c>
    </row>
    <row r="30" spans="2:16" ht="20.100000000000001" customHeight="1" x14ac:dyDescent="0.4">
      <c r="B30" s="30">
        <v>26</v>
      </c>
      <c r="C30" s="32" t="s">
        <v>884</v>
      </c>
      <c r="D30" s="433">
        <v>0.12870080132192521</v>
      </c>
      <c r="E30" s="429">
        <v>0.27708325644722281</v>
      </c>
      <c r="F30" s="433">
        <v>1.19049461479761E-5</v>
      </c>
      <c r="G30" s="429">
        <v>1.3535923770248825E-2</v>
      </c>
      <c r="H30" s="429">
        <v>6.8532806658515744E-4</v>
      </c>
      <c r="I30" s="429">
        <v>9.0477590724618358E-5</v>
      </c>
      <c r="J30" s="429">
        <v>1.0095394333483733E-3</v>
      </c>
      <c r="K30" s="434">
        <v>1.75836054605607E-3</v>
      </c>
      <c r="M30" s="30">
        <v>26</v>
      </c>
      <c r="N30" s="34" t="s">
        <v>24</v>
      </c>
      <c r="O30" s="433">
        <v>-173.03459100000001</v>
      </c>
      <c r="P30" s="428">
        <v>0</v>
      </c>
    </row>
    <row r="31" spans="2:16" ht="20.100000000000001" customHeight="1" x14ac:dyDescent="0.4">
      <c r="B31" s="30">
        <v>27</v>
      </c>
      <c r="C31" s="32" t="s">
        <v>885</v>
      </c>
      <c r="D31" s="433">
        <v>8.3442392772935595E-2</v>
      </c>
      <c r="E31" s="429">
        <v>6.880440829734813E-2</v>
      </c>
      <c r="F31" s="433">
        <v>2.5061594298884677E-4</v>
      </c>
      <c r="G31" s="429">
        <v>3.7306275995443346E-2</v>
      </c>
      <c r="H31" s="429">
        <v>4.7145468514054097E-3</v>
      </c>
      <c r="I31" s="429">
        <v>3.020107558216547E-5</v>
      </c>
      <c r="J31" s="429">
        <v>2.9024823164754813E-3</v>
      </c>
      <c r="K31" s="434">
        <v>6.2627493575648395E-3</v>
      </c>
      <c r="M31" s="30">
        <v>27</v>
      </c>
      <c r="N31" s="34" t="s">
        <v>25</v>
      </c>
      <c r="O31" s="433">
        <v>0</v>
      </c>
      <c r="P31" s="428">
        <v>0</v>
      </c>
    </row>
    <row r="32" spans="2:16" ht="20.100000000000001" customHeight="1" x14ac:dyDescent="0.4">
      <c r="B32" s="30">
        <v>28</v>
      </c>
      <c r="C32" s="32" t="s">
        <v>886</v>
      </c>
      <c r="D32" s="433">
        <v>0.20158490613762778</v>
      </c>
      <c r="E32" s="429">
        <v>2.2599882821532134E-4</v>
      </c>
      <c r="F32" s="433">
        <v>3.1975260001754105E-4</v>
      </c>
      <c r="G32" s="429">
        <v>4.8012378797130863E-2</v>
      </c>
      <c r="H32" s="429">
        <v>8.3663556479224195E-3</v>
      </c>
      <c r="I32" s="429">
        <v>0</v>
      </c>
      <c r="J32" s="429">
        <v>2.9357852648214128E-3</v>
      </c>
      <c r="K32" s="434">
        <v>3.4202255754240844E-4</v>
      </c>
      <c r="M32" s="30">
        <v>28</v>
      </c>
      <c r="N32" s="34" t="s">
        <v>26</v>
      </c>
      <c r="O32" s="433">
        <v>0</v>
      </c>
      <c r="P32" s="428">
        <v>0</v>
      </c>
    </row>
    <row r="33" spans="2:16" ht="20.100000000000001" customHeight="1" x14ac:dyDescent="0.4">
      <c r="B33" s="30">
        <v>29</v>
      </c>
      <c r="C33" s="32" t="s">
        <v>179</v>
      </c>
      <c r="D33" s="433">
        <v>0.10949096739628233</v>
      </c>
      <c r="E33" s="429">
        <v>7.2947305679178481E-2</v>
      </c>
      <c r="F33" s="433">
        <v>3.6949129799375947E-5</v>
      </c>
      <c r="G33" s="429">
        <v>2.6382651022275463E-2</v>
      </c>
      <c r="H33" s="429">
        <v>3.4586330183257962E-3</v>
      </c>
      <c r="I33" s="429">
        <v>7.7787641682896738E-6</v>
      </c>
      <c r="J33" s="429">
        <v>1.9067695667520062E-3</v>
      </c>
      <c r="K33" s="434">
        <v>7.6329123401342423E-4</v>
      </c>
      <c r="M33" s="30">
        <v>29</v>
      </c>
      <c r="N33" s="34" t="s">
        <v>27</v>
      </c>
      <c r="O33" s="433">
        <v>0</v>
      </c>
      <c r="P33" s="428">
        <v>-0.32657456000000001</v>
      </c>
    </row>
    <row r="34" spans="2:16" ht="20.100000000000001" customHeight="1" x14ac:dyDescent="0.4">
      <c r="B34" s="30">
        <v>30</v>
      </c>
      <c r="C34" s="32" t="s">
        <v>184</v>
      </c>
      <c r="D34" s="433">
        <v>0.12845693724005794</v>
      </c>
      <c r="E34" s="429">
        <v>2.0195647771702727E-2</v>
      </c>
      <c r="F34" s="433">
        <v>1.5732822406031434E-4</v>
      </c>
      <c r="G34" s="429">
        <v>3.902440924030718E-2</v>
      </c>
      <c r="H34" s="429">
        <v>4.0247207813449227E-3</v>
      </c>
      <c r="I34" s="429">
        <v>1.0125083726653893E-5</v>
      </c>
      <c r="J34" s="429">
        <v>2.8420331168123123E-3</v>
      </c>
      <c r="K34" s="434">
        <v>4.7950059971649762E-3</v>
      </c>
      <c r="M34" s="30">
        <v>30</v>
      </c>
      <c r="N34" s="34" t="s">
        <v>28</v>
      </c>
      <c r="O34" s="433">
        <v>4.1768909999999999E-2</v>
      </c>
      <c r="P34" s="428">
        <v>4.1083550000000002E-3</v>
      </c>
    </row>
    <row r="35" spans="2:16" ht="20.100000000000001" customHeight="1" x14ac:dyDescent="0.4">
      <c r="B35" s="30">
        <v>31</v>
      </c>
      <c r="C35" s="32" t="s">
        <v>887</v>
      </c>
      <c r="D35" s="433">
        <v>7.2131985849033077E-3</v>
      </c>
      <c r="E35" s="429">
        <v>0</v>
      </c>
      <c r="F35" s="433">
        <v>2.7990878841328258E-5</v>
      </c>
      <c r="G35" s="429">
        <v>7.505016219950901E-3</v>
      </c>
      <c r="H35" s="429">
        <v>1.7477504748525364E-3</v>
      </c>
      <c r="I35" s="429">
        <v>0</v>
      </c>
      <c r="J35" s="429">
        <v>5.5788366156116426E-4</v>
      </c>
      <c r="K35" s="434">
        <v>1.0147965892656099E-3</v>
      </c>
      <c r="M35" s="30">
        <v>31</v>
      </c>
      <c r="N35" s="34" t="s">
        <v>29</v>
      </c>
      <c r="O35" s="433">
        <v>0</v>
      </c>
      <c r="P35" s="428">
        <v>0</v>
      </c>
    </row>
    <row r="36" spans="2:16" ht="20.100000000000001" customHeight="1" x14ac:dyDescent="0.4">
      <c r="B36" s="30">
        <v>32</v>
      </c>
      <c r="C36" s="32" t="s">
        <v>888</v>
      </c>
      <c r="D36" s="433">
        <v>9.4703725171434869E-2</v>
      </c>
      <c r="E36" s="429">
        <v>0</v>
      </c>
      <c r="F36" s="433">
        <v>1.3969859546309542E-5</v>
      </c>
      <c r="G36" s="429">
        <v>2.3904416775826266E-2</v>
      </c>
      <c r="H36" s="429">
        <v>6.3175076903474649E-3</v>
      </c>
      <c r="I36" s="429">
        <v>0</v>
      </c>
      <c r="J36" s="429">
        <v>1.6949293384031078E-3</v>
      </c>
      <c r="K36" s="434">
        <v>3.2488955681945317E-3</v>
      </c>
      <c r="M36" s="30">
        <v>32</v>
      </c>
      <c r="N36" s="34" t="s">
        <v>30</v>
      </c>
      <c r="O36" s="433">
        <v>0</v>
      </c>
      <c r="P36" s="428">
        <v>1.3798700000000001E-5</v>
      </c>
    </row>
    <row r="37" spans="2:16" ht="20.100000000000001" customHeight="1" x14ac:dyDescent="0.4">
      <c r="B37" s="30">
        <v>33</v>
      </c>
      <c r="C37" s="32" t="s">
        <v>889</v>
      </c>
      <c r="D37" s="433">
        <v>3.1671031589331128E-2</v>
      </c>
      <c r="E37" s="429">
        <v>1.1599447866281566E-5</v>
      </c>
      <c r="F37" s="433">
        <v>4.992805820703804E-5</v>
      </c>
      <c r="G37" s="429">
        <v>2.2938664641302203E-2</v>
      </c>
      <c r="H37" s="429">
        <v>7.0993664179845907E-3</v>
      </c>
      <c r="I37" s="429">
        <v>0</v>
      </c>
      <c r="J37" s="429">
        <v>1.6632599592607219E-3</v>
      </c>
      <c r="K37" s="434">
        <v>3.1268076856932913E-3</v>
      </c>
      <c r="M37" s="30">
        <v>33</v>
      </c>
      <c r="N37" s="34" t="s">
        <v>31</v>
      </c>
      <c r="O37" s="433">
        <v>0</v>
      </c>
      <c r="P37" s="428">
        <v>0</v>
      </c>
    </row>
    <row r="38" spans="2:16" ht="20.100000000000001" customHeight="1" x14ac:dyDescent="0.4">
      <c r="B38" s="30">
        <v>34</v>
      </c>
      <c r="C38" s="32" t="s">
        <v>198</v>
      </c>
      <c r="D38" s="433">
        <v>4.9466479192518828E-2</v>
      </c>
      <c r="E38" s="429">
        <v>0</v>
      </c>
      <c r="F38" s="433">
        <v>4.8640718163235988E-5</v>
      </c>
      <c r="G38" s="429">
        <v>2.0625549800365673E-2</v>
      </c>
      <c r="H38" s="429">
        <v>5.70453817900463E-3</v>
      </c>
      <c r="I38" s="429">
        <v>0</v>
      </c>
      <c r="J38" s="429">
        <v>1.466385681680812E-3</v>
      </c>
      <c r="K38" s="434">
        <v>2.774406234458065E-3</v>
      </c>
      <c r="M38" s="30">
        <v>34</v>
      </c>
      <c r="N38" s="34" t="s">
        <v>32</v>
      </c>
      <c r="O38" s="433">
        <v>0</v>
      </c>
      <c r="P38" s="428">
        <v>0</v>
      </c>
    </row>
    <row r="39" spans="2:16" ht="20.100000000000001" customHeight="1" x14ac:dyDescent="0.4">
      <c r="B39" s="30">
        <v>35</v>
      </c>
      <c r="C39" s="32" t="s">
        <v>890</v>
      </c>
      <c r="D39" s="433">
        <v>8.6008775474865157E-2</v>
      </c>
      <c r="E39" s="429">
        <v>1.5612637760568329E-2</v>
      </c>
      <c r="F39" s="433">
        <v>6.9110857092486021E-5</v>
      </c>
      <c r="G39" s="429">
        <v>1.9921012776024125E-2</v>
      </c>
      <c r="H39" s="429">
        <v>1.1163739660307933E-3</v>
      </c>
      <c r="I39" s="429">
        <v>9.9028675147659077E-6</v>
      </c>
      <c r="J39" s="429">
        <v>1.3257289539133797E-3</v>
      </c>
      <c r="K39" s="434">
        <v>6.9695265752864454E-3</v>
      </c>
      <c r="M39" s="30">
        <v>35</v>
      </c>
      <c r="N39" s="34" t="s">
        <v>33</v>
      </c>
      <c r="O39" s="433">
        <v>0</v>
      </c>
      <c r="P39" s="428">
        <v>0</v>
      </c>
    </row>
    <row r="40" spans="2:16" ht="20.100000000000001" customHeight="1" x14ac:dyDescent="0.4">
      <c r="B40" s="30">
        <v>36</v>
      </c>
      <c r="C40" s="32" t="s">
        <v>891</v>
      </c>
      <c r="D40" s="433">
        <v>0.10647924748008103</v>
      </c>
      <c r="E40" s="429">
        <v>4.6924807992400324E-3</v>
      </c>
      <c r="F40" s="433">
        <v>1.3598813984066249E-4</v>
      </c>
      <c r="G40" s="429">
        <v>6.4782685078701358E-2</v>
      </c>
      <c r="H40" s="429">
        <v>3.7645931382591772E-4</v>
      </c>
      <c r="I40" s="429">
        <v>0</v>
      </c>
      <c r="J40" s="429">
        <v>4.1244989219736006E-3</v>
      </c>
      <c r="K40" s="434">
        <v>9.7292038268201721E-4</v>
      </c>
      <c r="M40" s="30">
        <v>36</v>
      </c>
      <c r="N40" s="34" t="s">
        <v>34</v>
      </c>
      <c r="O40" s="433">
        <v>1.7652500000000001E-5</v>
      </c>
      <c r="P40" s="428">
        <v>6.2586200000000002E-6</v>
      </c>
    </row>
    <row r="41" spans="2:16" ht="20.100000000000001" customHeight="1" x14ac:dyDescent="0.4">
      <c r="B41" s="30">
        <v>37</v>
      </c>
      <c r="C41" s="32" t="s">
        <v>217</v>
      </c>
      <c r="D41" s="433">
        <v>0.11215219126560114</v>
      </c>
      <c r="E41" s="429">
        <v>3.2645042630892275E-2</v>
      </c>
      <c r="F41" s="433">
        <v>1.2602399421964691E-4</v>
      </c>
      <c r="G41" s="429">
        <v>2.3561067591722853E-2</v>
      </c>
      <c r="H41" s="429">
        <v>1.5521938865849085E-3</v>
      </c>
      <c r="I41" s="429">
        <v>8.4738573126580409E-6</v>
      </c>
      <c r="J41" s="429">
        <v>1.7204886341432798E-3</v>
      </c>
      <c r="K41" s="434">
        <v>2.1594541495838795E-3</v>
      </c>
      <c r="M41" s="30">
        <v>37</v>
      </c>
      <c r="N41" s="34" t="s">
        <v>35</v>
      </c>
      <c r="O41" s="433">
        <v>0</v>
      </c>
      <c r="P41" s="428">
        <v>0</v>
      </c>
    </row>
    <row r="42" spans="2:16" ht="20.100000000000001" customHeight="1" x14ac:dyDescent="0.4">
      <c r="B42" s="30">
        <v>38</v>
      </c>
      <c r="C42" s="32" t="s">
        <v>840</v>
      </c>
      <c r="D42" s="433">
        <v>0.1020025449023484</v>
      </c>
      <c r="E42" s="429">
        <v>8.4687630551501117E-4</v>
      </c>
      <c r="F42" s="433">
        <v>1.9009403760472671E-5</v>
      </c>
      <c r="G42" s="429">
        <v>1.0857464101330438E-2</v>
      </c>
      <c r="H42" s="429">
        <v>3.6773617894774846E-4</v>
      </c>
      <c r="I42" s="429">
        <v>3.1829699319861218E-5</v>
      </c>
      <c r="J42" s="429">
        <v>7.3274620309263846E-4</v>
      </c>
      <c r="K42" s="434">
        <v>1.1860983788220506E-3</v>
      </c>
      <c r="M42" s="31">
        <v>38</v>
      </c>
      <c r="N42" s="35" t="s">
        <v>36</v>
      </c>
      <c r="O42" s="435">
        <v>2.3505126000000001E-2</v>
      </c>
      <c r="P42" s="430">
        <v>3.0097893000000001E-2</v>
      </c>
    </row>
    <row r="43" spans="2:16" ht="20.100000000000001" customHeight="1" x14ac:dyDescent="0.4">
      <c r="B43" s="30">
        <v>39</v>
      </c>
      <c r="C43" s="32" t="s">
        <v>841</v>
      </c>
      <c r="D43" s="433">
        <v>0.10928623092364149</v>
      </c>
      <c r="E43" s="429">
        <v>1.3165959199168551E-2</v>
      </c>
      <c r="F43" s="433">
        <v>1.9369794714385212E-5</v>
      </c>
      <c r="G43" s="429">
        <v>9.5929486180830296E-3</v>
      </c>
      <c r="H43" s="429">
        <v>3.2429381842819156E-4</v>
      </c>
      <c r="I43" s="429">
        <v>7.9050952175653249E-6</v>
      </c>
      <c r="J43" s="429">
        <v>6.1844657205022753E-4</v>
      </c>
      <c r="K43" s="434">
        <v>1.072180546087676E-3</v>
      </c>
      <c r="M43" s="2" t="s">
        <v>1304</v>
      </c>
    </row>
    <row r="44" spans="2:16" ht="20.100000000000001" customHeight="1" x14ac:dyDescent="0.4">
      <c r="B44" s="30">
        <v>40</v>
      </c>
      <c r="C44" s="32" t="s">
        <v>842</v>
      </c>
      <c r="D44" s="433">
        <v>0.12930169126711452</v>
      </c>
      <c r="E44" s="429">
        <v>4.6414234775345245E-2</v>
      </c>
      <c r="F44" s="433">
        <v>6.2946260888691494E-6</v>
      </c>
      <c r="G44" s="429">
        <v>1.1731744257974639E-2</v>
      </c>
      <c r="H44" s="429">
        <v>3.0079320381810437E-4</v>
      </c>
      <c r="I44" s="429">
        <v>4.5591077529380842E-5</v>
      </c>
      <c r="J44" s="429">
        <v>8.544505299490666E-4</v>
      </c>
      <c r="K44" s="434">
        <v>9.2162318264028451E-4</v>
      </c>
    </row>
    <row r="45" spans="2:16" ht="20.100000000000001" customHeight="1" x14ac:dyDescent="0.4">
      <c r="B45" s="30">
        <v>41</v>
      </c>
      <c r="C45" s="32" t="s">
        <v>892</v>
      </c>
      <c r="D45" s="433">
        <v>6.2229544360437643E-2</v>
      </c>
      <c r="E45" s="429">
        <v>3.8597086169627088E-5</v>
      </c>
      <c r="F45" s="433">
        <v>5.3767085211420817E-6</v>
      </c>
      <c r="G45" s="429">
        <v>6.6931379949524226E-3</v>
      </c>
      <c r="H45" s="429">
        <v>2.7968485575155153E-4</v>
      </c>
      <c r="I45" s="429">
        <v>2.6979555257873659E-4</v>
      </c>
      <c r="J45" s="429">
        <v>8.3348583342918593E-4</v>
      </c>
      <c r="K45" s="434">
        <v>9.3477918146141626E-4</v>
      </c>
    </row>
    <row r="46" spans="2:16" ht="20.100000000000001" customHeight="1" x14ac:dyDescent="0.4">
      <c r="B46" s="30">
        <v>42</v>
      </c>
      <c r="C46" s="32" t="s">
        <v>253</v>
      </c>
      <c r="D46" s="433">
        <v>4.9526700706307818E-2</v>
      </c>
      <c r="E46" s="429">
        <v>5.3737372985342919E-3</v>
      </c>
      <c r="F46" s="433">
        <v>6.8634563063065159E-6</v>
      </c>
      <c r="G46" s="429">
        <v>7.9378780426632451E-3</v>
      </c>
      <c r="H46" s="429">
        <v>3.1513734125058221E-4</v>
      </c>
      <c r="I46" s="429">
        <v>8.7130996159721702E-5</v>
      </c>
      <c r="J46" s="429">
        <v>6.7192073941061759E-4</v>
      </c>
      <c r="K46" s="434">
        <v>1.0929181694533849E-3</v>
      </c>
    </row>
    <row r="47" spans="2:16" ht="20.100000000000001" customHeight="1" x14ac:dyDescent="0.4">
      <c r="B47" s="30">
        <v>43</v>
      </c>
      <c r="C47" s="32" t="s">
        <v>893</v>
      </c>
      <c r="D47" s="433">
        <v>9.0527039657886443E-2</v>
      </c>
      <c r="E47" s="429">
        <v>1.0882807992294698E-3</v>
      </c>
      <c r="F47" s="433">
        <v>4.8414445883376624E-6</v>
      </c>
      <c r="G47" s="429">
        <v>8.4693003998653517E-3</v>
      </c>
      <c r="H47" s="429">
        <v>2.986506799002017E-4</v>
      </c>
      <c r="I47" s="429">
        <v>4.7465143022918264E-6</v>
      </c>
      <c r="J47" s="429">
        <v>5.1319312636379226E-4</v>
      </c>
      <c r="K47" s="434">
        <v>9.5661249248389462E-4</v>
      </c>
    </row>
    <row r="48" spans="2:16" ht="20.100000000000001" customHeight="1" x14ac:dyDescent="0.4">
      <c r="B48" s="30">
        <v>44</v>
      </c>
      <c r="C48" s="32" t="s">
        <v>894</v>
      </c>
      <c r="D48" s="433">
        <v>0.12434521759695294</v>
      </c>
      <c r="E48" s="429">
        <v>0.23824793895916918</v>
      </c>
      <c r="F48" s="433">
        <v>3.1034897663669669E-5</v>
      </c>
      <c r="G48" s="429">
        <v>5.746434928366643E-3</v>
      </c>
      <c r="H48" s="429">
        <v>1.9882249947099606E-4</v>
      </c>
      <c r="I48" s="429">
        <v>2.6553923134690625E-5</v>
      </c>
      <c r="J48" s="429">
        <v>4.3847165576157895E-4</v>
      </c>
      <c r="K48" s="434">
        <v>7.3039884822358409E-4</v>
      </c>
    </row>
    <row r="49" spans="2:11" ht="20.100000000000001" customHeight="1" x14ac:dyDescent="0.4">
      <c r="B49" s="30">
        <v>45</v>
      </c>
      <c r="C49" s="32" t="s">
        <v>895</v>
      </c>
      <c r="D49" s="433">
        <v>0.10445498359856649</v>
      </c>
      <c r="E49" s="429">
        <v>1.7740131096839554E-5</v>
      </c>
      <c r="F49" s="433">
        <v>8.7336030015210124E-6</v>
      </c>
      <c r="G49" s="429">
        <v>9.3408613352205187E-3</v>
      </c>
      <c r="H49" s="429">
        <v>2.600976143890476E-4</v>
      </c>
      <c r="I49" s="429">
        <v>2.9202985036335881E-5</v>
      </c>
      <c r="J49" s="429">
        <v>6.2226921385837204E-4</v>
      </c>
      <c r="K49" s="434">
        <v>9.5387320282237298E-4</v>
      </c>
    </row>
    <row r="50" spans="2:11" ht="20.100000000000001" customHeight="1" x14ac:dyDescent="0.4">
      <c r="B50" s="30">
        <v>46</v>
      </c>
      <c r="C50" s="32" t="s">
        <v>896</v>
      </c>
      <c r="D50" s="433">
        <v>0.10175105137827732</v>
      </c>
      <c r="E50" s="429">
        <v>6.6899689279698041E-2</v>
      </c>
      <c r="F50" s="433">
        <v>1.3411834195142957E-4</v>
      </c>
      <c r="G50" s="429">
        <v>5.7223185410537588E-3</v>
      </c>
      <c r="H50" s="429">
        <v>2.6477804471213457E-4</v>
      </c>
      <c r="I50" s="429">
        <v>7.9932994630078365E-5</v>
      </c>
      <c r="J50" s="429">
        <v>6.1948070838310733E-4</v>
      </c>
      <c r="K50" s="434">
        <v>7.701236598013319E-4</v>
      </c>
    </row>
    <row r="51" spans="2:11" ht="20.100000000000001" customHeight="1" x14ac:dyDescent="0.4">
      <c r="B51" s="30">
        <v>47</v>
      </c>
      <c r="C51" s="32" t="s">
        <v>897</v>
      </c>
      <c r="D51" s="433">
        <v>0.1078292714596743</v>
      </c>
      <c r="E51" s="429">
        <v>8.6792145710909291E-2</v>
      </c>
      <c r="F51" s="433">
        <v>2.0565433466283026E-5</v>
      </c>
      <c r="G51" s="429">
        <v>7.0424576655629522E-3</v>
      </c>
      <c r="H51" s="429">
        <v>3.0738759595880482E-4</v>
      </c>
      <c r="I51" s="429">
        <v>3.8177320636876469E-5</v>
      </c>
      <c r="J51" s="429">
        <v>5.1315132122517915E-4</v>
      </c>
      <c r="K51" s="434">
        <v>8.8409485784308203E-4</v>
      </c>
    </row>
    <row r="52" spans="2:11" ht="20.100000000000001" customHeight="1" x14ac:dyDescent="0.4">
      <c r="B52" s="30">
        <v>48</v>
      </c>
      <c r="C52" s="32" t="s">
        <v>898</v>
      </c>
      <c r="D52" s="433">
        <v>9.3992447863161716E-2</v>
      </c>
      <c r="E52" s="429">
        <v>5.5882832803621815E-2</v>
      </c>
      <c r="F52" s="433">
        <v>1.0300542231579366E-5</v>
      </c>
      <c r="G52" s="429">
        <v>4.9278897665400497E-3</v>
      </c>
      <c r="H52" s="429">
        <v>2.874954912135455E-4</v>
      </c>
      <c r="I52" s="429">
        <v>6.2906882914288268E-5</v>
      </c>
      <c r="J52" s="429">
        <v>4.1882740466618243E-4</v>
      </c>
      <c r="K52" s="434">
        <v>6.9399903285265977E-4</v>
      </c>
    </row>
    <row r="53" spans="2:11" ht="20.100000000000001" customHeight="1" x14ac:dyDescent="0.4">
      <c r="B53" s="30">
        <v>49</v>
      </c>
      <c r="C53" s="32" t="s">
        <v>278</v>
      </c>
      <c r="D53" s="433">
        <v>2.8514414943579491E-2</v>
      </c>
      <c r="E53" s="429">
        <v>0.11831762015347573</v>
      </c>
      <c r="F53" s="433">
        <v>1.2302007192446583E-5</v>
      </c>
      <c r="G53" s="429">
        <v>1.5115662862236029E-2</v>
      </c>
      <c r="H53" s="429">
        <v>2.2623505487037988E-3</v>
      </c>
      <c r="I53" s="429">
        <v>0</v>
      </c>
      <c r="J53" s="429">
        <v>1.047194079740925E-3</v>
      </c>
      <c r="K53" s="434">
        <v>9.9311095214564896E-4</v>
      </c>
    </row>
    <row r="54" spans="2:11" ht="20.100000000000001" customHeight="1" x14ac:dyDescent="0.4">
      <c r="B54" s="30">
        <v>50</v>
      </c>
      <c r="C54" s="32" t="s">
        <v>899</v>
      </c>
      <c r="D54" s="433">
        <v>3.1128858614273024E-2</v>
      </c>
      <c r="E54" s="429">
        <v>1.4578911199346917E-4</v>
      </c>
      <c r="F54" s="433">
        <v>1.0151483194897205E-4</v>
      </c>
      <c r="G54" s="429">
        <v>9.8365787129913122E-3</v>
      </c>
      <c r="H54" s="429">
        <v>2.6768184104901441E-3</v>
      </c>
      <c r="I54" s="429">
        <v>6.2159916353863502E-5</v>
      </c>
      <c r="J54" s="429">
        <v>9.7771553967284991E-4</v>
      </c>
      <c r="K54" s="434">
        <v>1.1723073532900546E-3</v>
      </c>
    </row>
    <row r="55" spans="2:11" ht="20.100000000000001" customHeight="1" x14ac:dyDescent="0.4">
      <c r="B55" s="30">
        <v>51</v>
      </c>
      <c r="C55" s="32" t="s">
        <v>900</v>
      </c>
      <c r="D55" s="433">
        <v>7.3518875065524028E-2</v>
      </c>
      <c r="E55" s="429">
        <v>1.2144947612272796E-3</v>
      </c>
      <c r="F55" s="433">
        <v>8.6204924356836662E-6</v>
      </c>
      <c r="G55" s="429">
        <v>2.8460887333810999E-3</v>
      </c>
      <c r="H55" s="429">
        <v>8.8194268765071359E-5</v>
      </c>
      <c r="I55" s="429">
        <v>0</v>
      </c>
      <c r="J55" s="429">
        <v>1.8235657075484679E-4</v>
      </c>
      <c r="K55" s="434">
        <v>2.9276518541187222E-4</v>
      </c>
    </row>
    <row r="56" spans="2:11" ht="20.100000000000001" customHeight="1" x14ac:dyDescent="0.4">
      <c r="B56" s="30">
        <v>52</v>
      </c>
      <c r="C56" s="32" t="s">
        <v>901</v>
      </c>
      <c r="D56" s="433">
        <v>9.2925055425499545E-2</v>
      </c>
      <c r="E56" s="429">
        <v>1.6407819385465983E-2</v>
      </c>
      <c r="F56" s="433">
        <v>3.3775085128566835E-5</v>
      </c>
      <c r="G56" s="429">
        <v>8.8808004139568006E-3</v>
      </c>
      <c r="H56" s="429">
        <v>5.6014004817116691E-4</v>
      </c>
      <c r="I56" s="429">
        <v>6.7111532787931505E-5</v>
      </c>
      <c r="J56" s="429">
        <v>7.4670718507182179E-4</v>
      </c>
      <c r="K56" s="434">
        <v>8.546120024955548E-4</v>
      </c>
    </row>
    <row r="57" spans="2:11" ht="20.100000000000001" customHeight="1" x14ac:dyDescent="0.4">
      <c r="B57" s="30">
        <v>53</v>
      </c>
      <c r="C57" s="32" t="s">
        <v>37</v>
      </c>
      <c r="D57" s="433">
        <v>0.10811528934457751</v>
      </c>
      <c r="E57" s="429">
        <v>0.34068003395781671</v>
      </c>
      <c r="F57" s="433">
        <v>8.7675986868814956E-5</v>
      </c>
      <c r="G57" s="429">
        <v>3.8277262740141503E-2</v>
      </c>
      <c r="H57" s="429">
        <v>6.7687589468377733E-4</v>
      </c>
      <c r="I57" s="429">
        <v>1.3725826909807582E-4</v>
      </c>
      <c r="J57" s="429">
        <v>2.5777603942257893E-3</v>
      </c>
      <c r="K57" s="434">
        <v>1.382430043200507E-3</v>
      </c>
    </row>
    <row r="58" spans="2:11" ht="20.100000000000001" customHeight="1" x14ac:dyDescent="0.4">
      <c r="B58" s="30">
        <v>54</v>
      </c>
      <c r="C58" s="32" t="s">
        <v>301</v>
      </c>
      <c r="D58" s="433">
        <v>0</v>
      </c>
      <c r="E58" s="429">
        <v>0</v>
      </c>
      <c r="F58" s="433">
        <v>0</v>
      </c>
      <c r="G58" s="429">
        <v>0</v>
      </c>
      <c r="H58" s="429">
        <v>0</v>
      </c>
      <c r="I58" s="429">
        <v>0</v>
      </c>
      <c r="J58" s="429">
        <v>0</v>
      </c>
      <c r="K58" s="434">
        <v>0</v>
      </c>
    </row>
    <row r="59" spans="2:11" ht="20.100000000000001" customHeight="1" x14ac:dyDescent="0.4">
      <c r="B59" s="30">
        <v>55</v>
      </c>
      <c r="C59" s="32" t="s">
        <v>19</v>
      </c>
      <c r="D59" s="433">
        <v>0</v>
      </c>
      <c r="E59" s="429">
        <v>0</v>
      </c>
      <c r="F59" s="433">
        <v>0</v>
      </c>
      <c r="G59" s="429">
        <v>0</v>
      </c>
      <c r="H59" s="429">
        <v>0</v>
      </c>
      <c r="I59" s="429">
        <v>0</v>
      </c>
      <c r="J59" s="429">
        <v>0</v>
      </c>
      <c r="K59" s="434">
        <v>0</v>
      </c>
    </row>
    <row r="60" spans="2:11" ht="20.100000000000001" customHeight="1" x14ac:dyDescent="0.4">
      <c r="B60" s="30">
        <v>56</v>
      </c>
      <c r="C60" s="32" t="s">
        <v>306</v>
      </c>
      <c r="D60" s="433">
        <v>0</v>
      </c>
      <c r="E60" s="429">
        <v>0</v>
      </c>
      <c r="F60" s="433">
        <v>0</v>
      </c>
      <c r="G60" s="429">
        <v>0</v>
      </c>
      <c r="H60" s="429">
        <v>0</v>
      </c>
      <c r="I60" s="429">
        <v>0</v>
      </c>
      <c r="J60" s="429">
        <v>0</v>
      </c>
      <c r="K60" s="434">
        <v>0</v>
      </c>
    </row>
    <row r="61" spans="2:11" ht="20.100000000000001" customHeight="1" x14ac:dyDescent="0.4">
      <c r="B61" s="30">
        <v>57</v>
      </c>
      <c r="C61" s="32" t="s">
        <v>902</v>
      </c>
      <c r="D61" s="433">
        <v>0</v>
      </c>
      <c r="E61" s="429">
        <v>0</v>
      </c>
      <c r="F61" s="433">
        <v>0</v>
      </c>
      <c r="G61" s="429">
        <v>0</v>
      </c>
      <c r="H61" s="429">
        <v>0</v>
      </c>
      <c r="I61" s="429">
        <v>0</v>
      </c>
      <c r="J61" s="429">
        <v>0</v>
      </c>
      <c r="K61" s="434">
        <v>0</v>
      </c>
    </row>
    <row r="62" spans="2:11" ht="20.100000000000001" customHeight="1" x14ac:dyDescent="0.4">
      <c r="B62" s="30">
        <v>58</v>
      </c>
      <c r="C62" s="32" t="s">
        <v>313</v>
      </c>
      <c r="D62" s="433">
        <v>0</v>
      </c>
      <c r="E62" s="429">
        <v>0</v>
      </c>
      <c r="F62" s="433">
        <v>0</v>
      </c>
      <c r="G62" s="429">
        <v>0</v>
      </c>
      <c r="H62" s="429">
        <v>0</v>
      </c>
      <c r="I62" s="429">
        <v>0</v>
      </c>
      <c r="J62" s="429">
        <v>0</v>
      </c>
      <c r="K62" s="434">
        <v>0</v>
      </c>
    </row>
    <row r="63" spans="2:11" ht="20.100000000000001" customHeight="1" x14ac:dyDescent="0.4">
      <c r="B63" s="30">
        <v>59</v>
      </c>
      <c r="C63" s="32" t="s">
        <v>903</v>
      </c>
      <c r="D63" s="433">
        <v>0</v>
      </c>
      <c r="E63" s="429">
        <v>0</v>
      </c>
      <c r="F63" s="433">
        <v>0</v>
      </c>
      <c r="G63" s="429">
        <v>0</v>
      </c>
      <c r="H63" s="429">
        <v>0</v>
      </c>
      <c r="I63" s="429">
        <v>0</v>
      </c>
      <c r="J63" s="429">
        <v>0</v>
      </c>
      <c r="K63" s="434">
        <v>0</v>
      </c>
    </row>
    <row r="64" spans="2:11" ht="20.100000000000001" customHeight="1" x14ac:dyDescent="0.4">
      <c r="B64" s="30">
        <v>60</v>
      </c>
      <c r="C64" s="32" t="s">
        <v>904</v>
      </c>
      <c r="D64" s="433">
        <v>0</v>
      </c>
      <c r="E64" s="429">
        <v>0</v>
      </c>
      <c r="F64" s="433">
        <v>0</v>
      </c>
      <c r="G64" s="429">
        <v>0</v>
      </c>
      <c r="H64" s="429">
        <v>0</v>
      </c>
      <c r="I64" s="429">
        <v>0</v>
      </c>
      <c r="J64" s="429">
        <v>0</v>
      </c>
      <c r="K64" s="434">
        <v>0</v>
      </c>
    </row>
    <row r="65" spans="2:11" ht="20.100000000000001" customHeight="1" x14ac:dyDescent="0.4">
      <c r="B65" s="30">
        <v>61</v>
      </c>
      <c r="C65" s="32" t="s">
        <v>22</v>
      </c>
      <c r="D65" s="433">
        <v>0</v>
      </c>
      <c r="E65" s="429">
        <v>0</v>
      </c>
      <c r="F65" s="433">
        <v>0</v>
      </c>
      <c r="G65" s="429">
        <v>0</v>
      </c>
      <c r="H65" s="429">
        <v>0</v>
      </c>
      <c r="I65" s="429">
        <v>0</v>
      </c>
      <c r="J65" s="429">
        <v>0</v>
      </c>
      <c r="K65" s="434">
        <v>0</v>
      </c>
    </row>
    <row r="66" spans="2:11" ht="20.100000000000001" customHeight="1" x14ac:dyDescent="0.4">
      <c r="B66" s="30">
        <v>62</v>
      </c>
      <c r="C66" s="32" t="s">
        <v>23</v>
      </c>
      <c r="D66" s="433">
        <v>0</v>
      </c>
      <c r="E66" s="429">
        <v>0</v>
      </c>
      <c r="F66" s="433">
        <v>0</v>
      </c>
      <c r="G66" s="429">
        <v>0</v>
      </c>
      <c r="H66" s="429">
        <v>0</v>
      </c>
      <c r="I66" s="429">
        <v>0</v>
      </c>
      <c r="J66" s="429">
        <v>0</v>
      </c>
      <c r="K66" s="434">
        <v>0</v>
      </c>
    </row>
    <row r="67" spans="2:11" ht="20.100000000000001" customHeight="1" x14ac:dyDescent="0.4">
      <c r="B67" s="30">
        <v>63</v>
      </c>
      <c r="C67" s="32" t="s">
        <v>322</v>
      </c>
      <c r="D67" s="433">
        <v>76.285127205334433</v>
      </c>
      <c r="E67" s="429">
        <v>0</v>
      </c>
      <c r="F67" s="433">
        <v>0</v>
      </c>
      <c r="G67" s="429">
        <v>0</v>
      </c>
      <c r="H67" s="429">
        <v>0</v>
      </c>
      <c r="I67" s="429">
        <v>0</v>
      </c>
      <c r="J67" s="429">
        <v>0</v>
      </c>
      <c r="K67" s="434">
        <v>0</v>
      </c>
    </row>
    <row r="68" spans="2:11" ht="20.100000000000001" customHeight="1" x14ac:dyDescent="0.4">
      <c r="B68" s="30">
        <v>64</v>
      </c>
      <c r="C68" s="32" t="s">
        <v>323</v>
      </c>
      <c r="D68" s="433">
        <v>0</v>
      </c>
      <c r="E68" s="429">
        <v>-35.620690443529952</v>
      </c>
      <c r="F68" s="433">
        <v>0</v>
      </c>
      <c r="G68" s="429">
        <v>0</v>
      </c>
      <c r="H68" s="429">
        <v>0</v>
      </c>
      <c r="I68" s="429">
        <v>0</v>
      </c>
      <c r="J68" s="429">
        <v>0</v>
      </c>
      <c r="K68" s="434">
        <v>0</v>
      </c>
    </row>
    <row r="69" spans="2:11" ht="20.100000000000001" customHeight="1" x14ac:dyDescent="0.4">
      <c r="B69" s="30">
        <v>65</v>
      </c>
      <c r="C69" s="32" t="s">
        <v>25</v>
      </c>
      <c r="D69" s="433">
        <v>0</v>
      </c>
      <c r="E69" s="429">
        <v>0</v>
      </c>
      <c r="F69" s="433">
        <v>0</v>
      </c>
      <c r="G69" s="429">
        <v>0</v>
      </c>
      <c r="H69" s="429">
        <v>0</v>
      </c>
      <c r="I69" s="429">
        <v>0</v>
      </c>
      <c r="J69" s="429">
        <v>0</v>
      </c>
      <c r="K69" s="434">
        <v>0</v>
      </c>
    </row>
    <row r="70" spans="2:11" ht="20.100000000000001" customHeight="1" x14ac:dyDescent="0.4">
      <c r="B70" s="30">
        <v>66</v>
      </c>
      <c r="C70" s="32" t="s">
        <v>905</v>
      </c>
      <c r="D70" s="433">
        <v>0</v>
      </c>
      <c r="E70" s="429">
        <v>0</v>
      </c>
      <c r="F70" s="433">
        <v>0</v>
      </c>
      <c r="G70" s="429">
        <v>0</v>
      </c>
      <c r="H70" s="429">
        <v>0</v>
      </c>
      <c r="I70" s="429">
        <v>0</v>
      </c>
      <c r="J70" s="429">
        <v>0</v>
      </c>
      <c r="K70" s="434">
        <v>0</v>
      </c>
    </row>
    <row r="71" spans="2:11" ht="20.100000000000001" customHeight="1" x14ac:dyDescent="0.4">
      <c r="B71" s="30">
        <v>67</v>
      </c>
      <c r="C71" s="32" t="s">
        <v>329</v>
      </c>
      <c r="D71" s="433">
        <v>0</v>
      </c>
      <c r="E71" s="429">
        <v>0</v>
      </c>
      <c r="F71" s="433">
        <v>0</v>
      </c>
      <c r="G71" s="429">
        <v>0</v>
      </c>
      <c r="H71" s="429">
        <v>0</v>
      </c>
      <c r="I71" s="429">
        <v>0</v>
      </c>
      <c r="J71" s="429">
        <v>0</v>
      </c>
      <c r="K71" s="434">
        <v>0</v>
      </c>
    </row>
    <row r="72" spans="2:11" ht="20.100000000000001" customHeight="1" x14ac:dyDescent="0.4">
      <c r="B72" s="30">
        <v>68</v>
      </c>
      <c r="C72" s="32" t="s">
        <v>330</v>
      </c>
      <c r="D72" s="433">
        <v>0</v>
      </c>
      <c r="E72" s="429">
        <v>0</v>
      </c>
      <c r="F72" s="433">
        <v>0</v>
      </c>
      <c r="G72" s="429">
        <v>0</v>
      </c>
      <c r="H72" s="429">
        <v>0</v>
      </c>
      <c r="I72" s="429">
        <v>0</v>
      </c>
      <c r="J72" s="429">
        <v>0</v>
      </c>
      <c r="K72" s="434">
        <v>0</v>
      </c>
    </row>
    <row r="73" spans="2:11" ht="20.100000000000001" customHeight="1" x14ac:dyDescent="0.4">
      <c r="B73" s="30">
        <v>69</v>
      </c>
      <c r="C73" s="32" t="s">
        <v>906</v>
      </c>
      <c r="D73" s="433">
        <v>0</v>
      </c>
      <c r="E73" s="429">
        <v>0</v>
      </c>
      <c r="F73" s="433">
        <v>-1.5183774782331459E-2</v>
      </c>
      <c r="G73" s="429">
        <v>0</v>
      </c>
      <c r="H73" s="429">
        <v>0</v>
      </c>
      <c r="I73" s="429">
        <v>0</v>
      </c>
      <c r="J73" s="429">
        <v>0</v>
      </c>
      <c r="K73" s="434">
        <v>0</v>
      </c>
    </row>
    <row r="74" spans="2:11" ht="20.100000000000001" customHeight="1" x14ac:dyDescent="0.4">
      <c r="B74" s="30">
        <v>70</v>
      </c>
      <c r="C74" s="32" t="s">
        <v>907</v>
      </c>
      <c r="D74" s="433">
        <v>0</v>
      </c>
      <c r="E74" s="429">
        <v>0</v>
      </c>
      <c r="F74" s="433">
        <v>0</v>
      </c>
      <c r="G74" s="429">
        <v>-1.6054605014962267</v>
      </c>
      <c r="H74" s="429">
        <v>0</v>
      </c>
      <c r="I74" s="429">
        <v>0</v>
      </c>
      <c r="J74" s="429">
        <v>0</v>
      </c>
      <c r="K74" s="434">
        <v>0</v>
      </c>
    </row>
    <row r="75" spans="2:11" ht="20.100000000000001" customHeight="1" x14ac:dyDescent="0.4">
      <c r="B75" s="30">
        <v>71</v>
      </c>
      <c r="C75" s="32" t="s">
        <v>908</v>
      </c>
      <c r="D75" s="433">
        <v>0</v>
      </c>
      <c r="E75" s="429">
        <v>0</v>
      </c>
      <c r="F75" s="433">
        <v>0</v>
      </c>
      <c r="G75" s="429">
        <v>0</v>
      </c>
      <c r="H75" s="429">
        <v>0</v>
      </c>
      <c r="I75" s="429">
        <v>0</v>
      </c>
      <c r="J75" s="429">
        <v>0</v>
      </c>
      <c r="K75" s="434">
        <v>0</v>
      </c>
    </row>
    <row r="76" spans="2:11" ht="20.100000000000001" customHeight="1" x14ac:dyDescent="0.4">
      <c r="B76" s="30">
        <v>72</v>
      </c>
      <c r="C76" s="32" t="s">
        <v>909</v>
      </c>
      <c r="D76" s="433">
        <v>0</v>
      </c>
      <c r="E76" s="429">
        <v>0</v>
      </c>
      <c r="F76" s="433">
        <v>0</v>
      </c>
      <c r="G76" s="429">
        <v>0</v>
      </c>
      <c r="H76" s="429">
        <v>-0.18133174311418174</v>
      </c>
      <c r="I76" s="429">
        <v>0</v>
      </c>
      <c r="J76" s="429">
        <v>0</v>
      </c>
      <c r="K76" s="434">
        <v>0</v>
      </c>
    </row>
    <row r="77" spans="2:11" ht="20.100000000000001" customHeight="1" x14ac:dyDescent="0.4">
      <c r="B77" s="30">
        <v>73</v>
      </c>
      <c r="C77" s="32" t="s">
        <v>341</v>
      </c>
      <c r="D77" s="433">
        <v>0</v>
      </c>
      <c r="E77" s="429">
        <v>0</v>
      </c>
      <c r="F77" s="433">
        <v>0</v>
      </c>
      <c r="G77" s="429">
        <v>0</v>
      </c>
      <c r="H77" s="429">
        <v>0</v>
      </c>
      <c r="I77" s="429">
        <v>-8.410041776479641E-3</v>
      </c>
      <c r="J77" s="429">
        <v>0</v>
      </c>
      <c r="K77" s="434">
        <v>0</v>
      </c>
    </row>
    <row r="78" spans="2:11" ht="20.100000000000001" customHeight="1" x14ac:dyDescent="0.4">
      <c r="B78" s="30">
        <v>74</v>
      </c>
      <c r="C78" s="32" t="s">
        <v>342</v>
      </c>
      <c r="D78" s="433">
        <v>0</v>
      </c>
      <c r="E78" s="429">
        <v>0</v>
      </c>
      <c r="F78" s="433">
        <v>0</v>
      </c>
      <c r="G78" s="429">
        <v>0</v>
      </c>
      <c r="H78" s="429">
        <v>0</v>
      </c>
      <c r="I78" s="429">
        <v>0</v>
      </c>
      <c r="J78" s="429">
        <v>-10.978491886732421</v>
      </c>
      <c r="K78" s="434">
        <v>0</v>
      </c>
    </row>
    <row r="79" spans="2:11" ht="20.100000000000001" customHeight="1" x14ac:dyDescent="0.4">
      <c r="B79" s="30">
        <v>75</v>
      </c>
      <c r="C79" s="32" t="s">
        <v>343</v>
      </c>
      <c r="D79" s="433">
        <v>0</v>
      </c>
      <c r="E79" s="429">
        <v>0</v>
      </c>
      <c r="F79" s="433">
        <v>0</v>
      </c>
      <c r="G79" s="429">
        <v>0</v>
      </c>
      <c r="H79" s="429">
        <v>0</v>
      </c>
      <c r="I79" s="429">
        <v>0</v>
      </c>
      <c r="J79" s="429">
        <v>0</v>
      </c>
      <c r="K79" s="434">
        <v>-7.9940522924552715</v>
      </c>
    </row>
    <row r="80" spans="2:11" ht="20.100000000000001" customHeight="1" x14ac:dyDescent="0.4">
      <c r="B80" s="30">
        <v>76</v>
      </c>
      <c r="C80" s="32" t="s">
        <v>910</v>
      </c>
      <c r="D80" s="433">
        <v>0</v>
      </c>
      <c r="E80" s="429">
        <v>0</v>
      </c>
      <c r="F80" s="433">
        <v>0</v>
      </c>
      <c r="G80" s="429">
        <v>0</v>
      </c>
      <c r="H80" s="429">
        <v>0</v>
      </c>
      <c r="I80" s="429">
        <v>0</v>
      </c>
      <c r="J80" s="429">
        <v>0</v>
      </c>
      <c r="K80" s="434">
        <v>0</v>
      </c>
    </row>
    <row r="81" spans="2:11" ht="20.100000000000001" customHeight="1" x14ac:dyDescent="0.4">
      <c r="B81" s="30">
        <v>77</v>
      </c>
      <c r="C81" s="32" t="s">
        <v>353</v>
      </c>
      <c r="D81" s="433">
        <v>0</v>
      </c>
      <c r="E81" s="429">
        <v>0</v>
      </c>
      <c r="F81" s="433">
        <v>0</v>
      </c>
      <c r="G81" s="429">
        <v>0</v>
      </c>
      <c r="H81" s="429">
        <v>0</v>
      </c>
      <c r="I81" s="429">
        <v>0</v>
      </c>
      <c r="J81" s="429">
        <v>0</v>
      </c>
      <c r="K81" s="434">
        <v>0</v>
      </c>
    </row>
    <row r="82" spans="2:11" ht="20.100000000000001" customHeight="1" x14ac:dyDescent="0.4">
      <c r="B82" s="30">
        <v>78</v>
      </c>
      <c r="C82" s="32" t="s">
        <v>911</v>
      </c>
      <c r="D82" s="433">
        <v>0</v>
      </c>
      <c r="E82" s="429">
        <v>0</v>
      </c>
      <c r="F82" s="433">
        <v>0</v>
      </c>
      <c r="G82" s="429">
        <v>0</v>
      </c>
      <c r="H82" s="429">
        <v>0</v>
      </c>
      <c r="I82" s="429">
        <v>0</v>
      </c>
      <c r="J82" s="429">
        <v>0</v>
      </c>
      <c r="K82" s="434">
        <v>0</v>
      </c>
    </row>
    <row r="83" spans="2:11" ht="20.100000000000001" customHeight="1" x14ac:dyDescent="0.4">
      <c r="B83" s="30">
        <v>79</v>
      </c>
      <c r="C83" s="32" t="s">
        <v>912</v>
      </c>
      <c r="D83" s="433">
        <v>0</v>
      </c>
      <c r="E83" s="429">
        <v>0</v>
      </c>
      <c r="F83" s="433">
        <v>0</v>
      </c>
      <c r="G83" s="429">
        <v>0</v>
      </c>
      <c r="H83" s="429">
        <v>0</v>
      </c>
      <c r="I83" s="429">
        <v>0</v>
      </c>
      <c r="J83" s="429">
        <v>0</v>
      </c>
      <c r="K83" s="434">
        <v>0</v>
      </c>
    </row>
    <row r="84" spans="2:11" ht="20.100000000000001" customHeight="1" x14ac:dyDescent="0.4">
      <c r="B84" s="30">
        <v>80</v>
      </c>
      <c r="C84" s="32" t="s">
        <v>360</v>
      </c>
      <c r="D84" s="433">
        <v>7.8496023818862819E-3</v>
      </c>
      <c r="E84" s="429">
        <v>1.78452982349936E-2</v>
      </c>
      <c r="F84" s="433">
        <v>5.7407761156157862E-6</v>
      </c>
      <c r="G84" s="429">
        <v>1.472174195048705E-3</v>
      </c>
      <c r="H84" s="429">
        <v>0</v>
      </c>
      <c r="I84" s="429">
        <v>1.0620435813889205E-5</v>
      </c>
      <c r="J84" s="429">
        <v>1.0309477107626683E-4</v>
      </c>
      <c r="K84" s="434">
        <v>3.3196037888548284E-4</v>
      </c>
    </row>
    <row r="85" spans="2:11" ht="20.100000000000001" customHeight="1" x14ac:dyDescent="0.4">
      <c r="B85" s="30">
        <v>81</v>
      </c>
      <c r="C85" s="32" t="s">
        <v>361</v>
      </c>
      <c r="D85" s="433">
        <v>0</v>
      </c>
      <c r="E85" s="429">
        <v>0</v>
      </c>
      <c r="F85" s="433">
        <v>0</v>
      </c>
      <c r="G85" s="429">
        <v>0</v>
      </c>
      <c r="H85" s="429">
        <v>0</v>
      </c>
      <c r="I85" s="429">
        <v>0</v>
      </c>
      <c r="J85" s="429">
        <v>0</v>
      </c>
      <c r="K85" s="434">
        <v>0</v>
      </c>
    </row>
    <row r="86" spans="2:11" ht="20.100000000000001" customHeight="1" x14ac:dyDescent="0.4">
      <c r="B86" s="30">
        <v>82</v>
      </c>
      <c r="C86" s="32" t="s">
        <v>913</v>
      </c>
      <c r="D86" s="433">
        <v>2.6003169132800524E-2</v>
      </c>
      <c r="E86" s="429">
        <v>0.16674984586090466</v>
      </c>
      <c r="F86" s="433">
        <v>1.3948144363294161E-4</v>
      </c>
      <c r="G86" s="429">
        <v>1.6704882895537967E-2</v>
      </c>
      <c r="H86" s="429">
        <v>2.5080259580686661E-5</v>
      </c>
      <c r="I86" s="429">
        <v>5.4340562424821096E-5</v>
      </c>
      <c r="J86" s="429">
        <v>1.2546729858654037E-3</v>
      </c>
      <c r="K86" s="434">
        <v>2.1687824468983254E-3</v>
      </c>
    </row>
    <row r="87" spans="2:11" ht="20.100000000000001" customHeight="1" x14ac:dyDescent="0.4">
      <c r="B87" s="30">
        <v>83</v>
      </c>
      <c r="C87" s="32" t="s">
        <v>29</v>
      </c>
      <c r="D87" s="433">
        <v>0</v>
      </c>
      <c r="E87" s="429">
        <v>0</v>
      </c>
      <c r="F87" s="433">
        <v>0</v>
      </c>
      <c r="G87" s="429">
        <v>0</v>
      </c>
      <c r="H87" s="429">
        <v>0</v>
      </c>
      <c r="I87" s="429">
        <v>0</v>
      </c>
      <c r="J87" s="429">
        <v>0</v>
      </c>
      <c r="K87" s="434">
        <v>0</v>
      </c>
    </row>
    <row r="88" spans="2:11" ht="20.100000000000001" customHeight="1" x14ac:dyDescent="0.4">
      <c r="B88" s="30">
        <v>84</v>
      </c>
      <c r="C88" s="32" t="s">
        <v>914</v>
      </c>
      <c r="D88" s="433">
        <v>0</v>
      </c>
      <c r="E88" s="429">
        <v>0</v>
      </c>
      <c r="F88" s="433">
        <v>0</v>
      </c>
      <c r="G88" s="429">
        <v>2.4948418847498499E-5</v>
      </c>
      <c r="H88" s="429">
        <v>0</v>
      </c>
      <c r="I88" s="429">
        <v>0</v>
      </c>
      <c r="J88" s="429">
        <v>0</v>
      </c>
      <c r="K88" s="434">
        <v>0</v>
      </c>
    </row>
    <row r="89" spans="2:11" ht="20.100000000000001" customHeight="1" x14ac:dyDescent="0.4">
      <c r="B89" s="30">
        <v>85</v>
      </c>
      <c r="C89" s="32" t="s">
        <v>956</v>
      </c>
      <c r="D89" s="433">
        <v>0</v>
      </c>
      <c r="E89" s="429">
        <v>0</v>
      </c>
      <c r="F89" s="433">
        <v>0</v>
      </c>
      <c r="G89" s="429">
        <v>0</v>
      </c>
      <c r="H89" s="429">
        <v>0</v>
      </c>
      <c r="I89" s="429">
        <v>0</v>
      </c>
      <c r="J89" s="429">
        <v>0</v>
      </c>
      <c r="K89" s="434">
        <v>0</v>
      </c>
    </row>
    <row r="90" spans="2:11" ht="20.100000000000001" customHeight="1" x14ac:dyDescent="0.4">
      <c r="B90" s="30">
        <v>86</v>
      </c>
      <c r="C90" s="32" t="s">
        <v>916</v>
      </c>
      <c r="D90" s="433">
        <v>0</v>
      </c>
      <c r="E90" s="429">
        <v>0</v>
      </c>
      <c r="F90" s="433">
        <v>0</v>
      </c>
      <c r="G90" s="429">
        <v>0</v>
      </c>
      <c r="H90" s="429">
        <v>0</v>
      </c>
      <c r="I90" s="429">
        <v>0</v>
      </c>
      <c r="J90" s="429">
        <v>0</v>
      </c>
      <c r="K90" s="434">
        <v>0</v>
      </c>
    </row>
    <row r="91" spans="2:11" ht="20.100000000000001" customHeight="1" x14ac:dyDescent="0.4">
      <c r="B91" s="30">
        <v>87</v>
      </c>
      <c r="C91" s="32" t="s">
        <v>388</v>
      </c>
      <c r="D91" s="433">
        <v>0</v>
      </c>
      <c r="E91" s="429">
        <v>0</v>
      </c>
      <c r="F91" s="433">
        <v>0</v>
      </c>
      <c r="G91" s="429">
        <v>0</v>
      </c>
      <c r="H91" s="429">
        <v>0</v>
      </c>
      <c r="I91" s="429">
        <v>0</v>
      </c>
      <c r="J91" s="429">
        <v>0</v>
      </c>
      <c r="K91" s="434">
        <v>0</v>
      </c>
    </row>
    <row r="92" spans="2:11" ht="20.100000000000001" customHeight="1" x14ac:dyDescent="0.4">
      <c r="B92" s="30">
        <v>88</v>
      </c>
      <c r="C92" s="32" t="s">
        <v>917</v>
      </c>
      <c r="D92" s="433">
        <v>0</v>
      </c>
      <c r="E92" s="429">
        <v>0</v>
      </c>
      <c r="F92" s="433">
        <v>0</v>
      </c>
      <c r="G92" s="429">
        <v>0</v>
      </c>
      <c r="H92" s="429">
        <v>0</v>
      </c>
      <c r="I92" s="429">
        <v>0</v>
      </c>
      <c r="J92" s="429">
        <v>0</v>
      </c>
      <c r="K92" s="434">
        <v>0</v>
      </c>
    </row>
    <row r="93" spans="2:11" ht="20.100000000000001" customHeight="1" x14ac:dyDescent="0.4">
      <c r="B93" s="30">
        <v>89</v>
      </c>
      <c r="C93" s="32" t="s">
        <v>918</v>
      </c>
      <c r="D93" s="433">
        <v>0</v>
      </c>
      <c r="E93" s="429">
        <v>0</v>
      </c>
      <c r="F93" s="433">
        <v>0</v>
      </c>
      <c r="G93" s="429">
        <v>0</v>
      </c>
      <c r="H93" s="429">
        <v>0</v>
      </c>
      <c r="I93" s="429">
        <v>0</v>
      </c>
      <c r="J93" s="429">
        <v>0</v>
      </c>
      <c r="K93" s="434">
        <v>0</v>
      </c>
    </row>
    <row r="94" spans="2:11" ht="20.100000000000001" customHeight="1" x14ac:dyDescent="0.4">
      <c r="B94" s="30">
        <v>90</v>
      </c>
      <c r="C94" s="32" t="s">
        <v>32</v>
      </c>
      <c r="D94" s="433">
        <v>0</v>
      </c>
      <c r="E94" s="429">
        <v>0</v>
      </c>
      <c r="F94" s="433">
        <v>0</v>
      </c>
      <c r="G94" s="429">
        <v>0</v>
      </c>
      <c r="H94" s="429">
        <v>0</v>
      </c>
      <c r="I94" s="429">
        <v>0</v>
      </c>
      <c r="J94" s="429">
        <v>0</v>
      </c>
      <c r="K94" s="434">
        <v>0</v>
      </c>
    </row>
    <row r="95" spans="2:11" ht="20.100000000000001" customHeight="1" x14ac:dyDescent="0.4">
      <c r="B95" s="30">
        <v>91</v>
      </c>
      <c r="C95" s="32" t="s">
        <v>919</v>
      </c>
      <c r="D95" s="433">
        <v>0</v>
      </c>
      <c r="E95" s="429">
        <v>0</v>
      </c>
      <c r="F95" s="433">
        <v>0</v>
      </c>
      <c r="G95" s="429">
        <v>0</v>
      </c>
      <c r="H95" s="429">
        <v>0</v>
      </c>
      <c r="I95" s="429">
        <v>0</v>
      </c>
      <c r="J95" s="429">
        <v>0</v>
      </c>
      <c r="K95" s="434">
        <v>0</v>
      </c>
    </row>
    <row r="96" spans="2:11" ht="20.100000000000001" customHeight="1" x14ac:dyDescent="0.4">
      <c r="B96" s="30">
        <v>92</v>
      </c>
      <c r="C96" s="32" t="s">
        <v>400</v>
      </c>
      <c r="D96" s="433">
        <v>0</v>
      </c>
      <c r="E96" s="429">
        <v>0</v>
      </c>
      <c r="F96" s="433">
        <v>0</v>
      </c>
      <c r="G96" s="429">
        <v>0</v>
      </c>
      <c r="H96" s="429">
        <v>0</v>
      </c>
      <c r="I96" s="429">
        <v>0</v>
      </c>
      <c r="J96" s="429">
        <v>0</v>
      </c>
      <c r="K96" s="434">
        <v>0</v>
      </c>
    </row>
    <row r="97" spans="2:11" ht="20.100000000000001" customHeight="1" x14ac:dyDescent="0.4">
      <c r="B97" s="30">
        <v>93</v>
      </c>
      <c r="C97" s="32" t="s">
        <v>920</v>
      </c>
      <c r="D97" s="433">
        <v>0</v>
      </c>
      <c r="E97" s="429">
        <v>0</v>
      </c>
      <c r="F97" s="433">
        <v>0</v>
      </c>
      <c r="G97" s="429">
        <v>0</v>
      </c>
      <c r="H97" s="429">
        <v>0</v>
      </c>
      <c r="I97" s="429">
        <v>0</v>
      </c>
      <c r="J97" s="429">
        <v>0</v>
      </c>
      <c r="K97" s="434">
        <v>0</v>
      </c>
    </row>
    <row r="98" spans="2:11" ht="20.100000000000001" customHeight="1" x14ac:dyDescent="0.4">
      <c r="B98" s="30">
        <v>94</v>
      </c>
      <c r="C98" s="32" t="s">
        <v>408</v>
      </c>
      <c r="D98" s="433">
        <v>0</v>
      </c>
      <c r="E98" s="429">
        <v>0</v>
      </c>
      <c r="F98" s="433">
        <v>0</v>
      </c>
      <c r="G98" s="429">
        <v>0</v>
      </c>
      <c r="H98" s="429">
        <v>0</v>
      </c>
      <c r="I98" s="429">
        <v>0</v>
      </c>
      <c r="J98" s="429">
        <v>0</v>
      </c>
      <c r="K98" s="434">
        <v>0</v>
      </c>
    </row>
    <row r="99" spans="2:11" ht="20.100000000000001" customHeight="1" x14ac:dyDescent="0.4">
      <c r="B99" s="30">
        <v>95</v>
      </c>
      <c r="C99" s="32" t="s">
        <v>409</v>
      </c>
      <c r="D99" s="433">
        <v>0</v>
      </c>
      <c r="E99" s="429">
        <v>0</v>
      </c>
      <c r="F99" s="433">
        <v>0</v>
      </c>
      <c r="G99" s="429">
        <v>0</v>
      </c>
      <c r="H99" s="429">
        <v>0</v>
      </c>
      <c r="I99" s="429">
        <v>0</v>
      </c>
      <c r="J99" s="429">
        <v>0</v>
      </c>
      <c r="K99" s="434">
        <v>0</v>
      </c>
    </row>
    <row r="100" spans="2:11" ht="20.100000000000001" customHeight="1" x14ac:dyDescent="0.4">
      <c r="B100" s="30">
        <v>96</v>
      </c>
      <c r="C100" s="32" t="s">
        <v>921</v>
      </c>
      <c r="D100" s="433">
        <v>0</v>
      </c>
      <c r="E100" s="429">
        <v>0</v>
      </c>
      <c r="F100" s="433">
        <v>0</v>
      </c>
      <c r="G100" s="429">
        <v>0</v>
      </c>
      <c r="H100" s="429">
        <v>0</v>
      </c>
      <c r="I100" s="429">
        <v>0</v>
      </c>
      <c r="J100" s="429">
        <v>0</v>
      </c>
      <c r="K100" s="434">
        <v>0</v>
      </c>
    </row>
    <row r="101" spans="2:11" ht="20.100000000000001" customHeight="1" x14ac:dyDescent="0.4">
      <c r="B101" s="30">
        <v>97</v>
      </c>
      <c r="C101" s="32" t="s">
        <v>922</v>
      </c>
      <c r="D101" s="433">
        <v>0</v>
      </c>
      <c r="E101" s="429">
        <v>0</v>
      </c>
      <c r="F101" s="433">
        <v>0</v>
      </c>
      <c r="G101" s="429">
        <v>0</v>
      </c>
      <c r="H101" s="429">
        <v>0</v>
      </c>
      <c r="I101" s="429">
        <v>0</v>
      </c>
      <c r="J101" s="429">
        <v>0</v>
      </c>
      <c r="K101" s="434">
        <v>0</v>
      </c>
    </row>
    <row r="102" spans="2:11" ht="20.100000000000001" customHeight="1" x14ac:dyDescent="0.4">
      <c r="B102" s="30">
        <v>98</v>
      </c>
      <c r="C102" s="32" t="s">
        <v>923</v>
      </c>
      <c r="D102" s="433">
        <v>0</v>
      </c>
      <c r="E102" s="429">
        <v>0</v>
      </c>
      <c r="F102" s="433">
        <v>0</v>
      </c>
      <c r="G102" s="429">
        <v>0</v>
      </c>
      <c r="H102" s="429">
        <v>0</v>
      </c>
      <c r="I102" s="429">
        <v>0</v>
      </c>
      <c r="J102" s="429">
        <v>0</v>
      </c>
      <c r="K102" s="434">
        <v>0</v>
      </c>
    </row>
    <row r="103" spans="2:11" ht="20.100000000000001" customHeight="1" x14ac:dyDescent="0.4">
      <c r="B103" s="30">
        <v>99</v>
      </c>
      <c r="C103" s="32" t="s">
        <v>427</v>
      </c>
      <c r="D103" s="433">
        <v>1.358086727418413E-4</v>
      </c>
      <c r="E103" s="429">
        <v>0</v>
      </c>
      <c r="F103" s="433">
        <v>0</v>
      </c>
      <c r="G103" s="429">
        <v>4.5406738058130778E-5</v>
      </c>
      <c r="H103" s="429">
        <v>0</v>
      </c>
      <c r="I103" s="429">
        <v>0</v>
      </c>
      <c r="J103" s="429">
        <v>2.7436095503402281E-6</v>
      </c>
      <c r="K103" s="434">
        <v>0</v>
      </c>
    </row>
    <row r="104" spans="2:11" ht="20.100000000000001" customHeight="1" x14ac:dyDescent="0.4">
      <c r="B104" s="30">
        <v>100</v>
      </c>
      <c r="C104" s="32" t="s">
        <v>35</v>
      </c>
      <c r="D104" s="433">
        <v>0</v>
      </c>
      <c r="E104" s="429">
        <v>0</v>
      </c>
      <c r="F104" s="433">
        <v>0</v>
      </c>
      <c r="G104" s="429">
        <v>0</v>
      </c>
      <c r="H104" s="429">
        <v>0</v>
      </c>
      <c r="I104" s="429">
        <v>0</v>
      </c>
      <c r="J104" s="429">
        <v>0</v>
      </c>
      <c r="K104" s="434">
        <v>0</v>
      </c>
    </row>
    <row r="105" spans="2:11" ht="20.100000000000001" customHeight="1" x14ac:dyDescent="0.4">
      <c r="B105" s="31">
        <v>101</v>
      </c>
      <c r="C105" s="33" t="s">
        <v>36</v>
      </c>
      <c r="D105" s="435">
        <v>1.1787576628824509E-2</v>
      </c>
      <c r="E105" s="431">
        <v>1.17175490507273E-2</v>
      </c>
      <c r="F105" s="435">
        <v>1.685051067262187E-3</v>
      </c>
      <c r="G105" s="431">
        <v>6.8038475665217106E-3</v>
      </c>
      <c r="H105" s="431">
        <v>4.8911569932512172E-3</v>
      </c>
      <c r="I105" s="431">
        <v>3.5253199572013786E-4</v>
      </c>
      <c r="J105" s="431">
        <v>3.4580855018772776E-3</v>
      </c>
      <c r="K105" s="436">
        <v>1.2907219843301822E-2</v>
      </c>
    </row>
    <row r="106" spans="2:11" x14ac:dyDescent="0.4">
      <c r="B106" s="2" t="s">
        <v>1304</v>
      </c>
    </row>
  </sheetData>
  <sheetProtection sheet="1" objects="1" scenarios="1"/>
  <mergeCells count="6">
    <mergeCell ref="M3:N4"/>
    <mergeCell ref="O3:O4"/>
    <mergeCell ref="P3:P4"/>
    <mergeCell ref="B3:C4"/>
    <mergeCell ref="D3:E3"/>
    <mergeCell ref="F3:K3"/>
  </mergeCells>
  <phoneticPr fontId="2"/>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FFFF00"/>
    <pageSetUpPr fitToPage="1"/>
  </sheetPr>
  <dimension ref="A1:Q65"/>
  <sheetViews>
    <sheetView topLeftCell="A19" workbookViewId="0">
      <selection activeCell="J33" sqref="J33"/>
    </sheetView>
  </sheetViews>
  <sheetFormatPr defaultRowHeight="13.5" x14ac:dyDescent="0.4"/>
  <cols>
    <col min="1" max="1" width="1.625" style="16" customWidth="1"/>
    <col min="2" max="2" width="28.5" style="16" customWidth="1"/>
    <col min="3" max="11" width="10.625" style="16" customWidth="1"/>
    <col min="12" max="12" width="4.125" style="16" customWidth="1"/>
    <col min="13" max="13" width="29.875" style="16" customWidth="1"/>
    <col min="14" max="14" width="5" style="16" customWidth="1"/>
    <col min="15" max="15" width="3.625" style="16" customWidth="1"/>
    <col min="16" max="16" width="24.625" style="16" customWidth="1"/>
    <col min="17" max="17" width="11" style="16" bestFit="1" customWidth="1"/>
    <col min="18" max="16384" width="9" style="16"/>
  </cols>
  <sheetData>
    <row r="1" spans="1:12" ht="9.75" customHeight="1" x14ac:dyDescent="0.4"/>
    <row r="2" spans="1:12" ht="20.100000000000001" customHeight="1" x14ac:dyDescent="0.4">
      <c r="B2" s="359" t="s">
        <v>1214</v>
      </c>
      <c r="C2" s="385" t="s">
        <v>1307</v>
      </c>
    </row>
    <row r="3" spans="1:12" ht="20.100000000000001" customHeight="1" x14ac:dyDescent="0.4">
      <c r="A3" s="359"/>
      <c r="B3" s="463"/>
    </row>
    <row r="4" spans="1:12" ht="20.100000000000001" customHeight="1" x14ac:dyDescent="0.4">
      <c r="A4" s="359"/>
      <c r="B4" s="463"/>
    </row>
    <row r="5" spans="1:12" ht="20.100000000000001" customHeight="1" x14ac:dyDescent="0.4">
      <c r="A5" s="359"/>
      <c r="B5" s="16" t="s">
        <v>1351</v>
      </c>
    </row>
    <row r="6" spans="1:12" ht="20.100000000000001" customHeight="1" x14ac:dyDescent="0.4">
      <c r="A6" s="359"/>
      <c r="B6" s="16" t="s">
        <v>1233</v>
      </c>
    </row>
    <row r="7" spans="1:12" ht="20.100000000000001" customHeight="1" x14ac:dyDescent="0.4">
      <c r="A7" s="359"/>
      <c r="B7" s="16" t="s">
        <v>1306</v>
      </c>
    </row>
    <row r="8" spans="1:12" ht="20.100000000000001" customHeight="1" x14ac:dyDescent="0.4">
      <c r="A8" s="359"/>
      <c r="B8" s="16" t="s">
        <v>1239</v>
      </c>
    </row>
    <row r="9" spans="1:12" ht="20.100000000000001" customHeight="1" x14ac:dyDescent="0.4"/>
    <row r="10" spans="1:12" ht="20.100000000000001" customHeight="1" thickBot="1" x14ac:dyDescent="0.45">
      <c r="B10" s="360" t="s">
        <v>1220</v>
      </c>
      <c r="F10" s="42" t="s">
        <v>1105</v>
      </c>
      <c r="G10" s="180"/>
      <c r="H10" s="180"/>
      <c r="I10" s="180"/>
      <c r="J10" s="338"/>
      <c r="K10" s="338"/>
      <c r="L10" s="338"/>
    </row>
    <row r="11" spans="1:12" ht="20.100000000000001" customHeight="1" thickBot="1" x14ac:dyDescent="0.45">
      <c r="B11" s="230"/>
      <c r="C11" s="346" t="s">
        <v>1328</v>
      </c>
      <c r="D11" s="347" t="s">
        <v>1329</v>
      </c>
      <c r="E11" s="347" t="s">
        <v>1106</v>
      </c>
      <c r="F11" s="348" t="s">
        <v>1022</v>
      </c>
      <c r="G11" s="180"/>
      <c r="H11" s="180"/>
      <c r="I11" s="338"/>
      <c r="J11" s="19"/>
      <c r="K11" s="19"/>
      <c r="L11" s="19"/>
    </row>
    <row r="12" spans="1:12" ht="20.100000000000001" customHeight="1" thickTop="1" x14ac:dyDescent="0.4">
      <c r="B12" s="343" t="s">
        <v>1107</v>
      </c>
      <c r="C12" s="622"/>
      <c r="D12" s="623"/>
      <c r="E12" s="623"/>
      <c r="F12" s="580">
        <f>SUM(C12:E12)</f>
        <v>0</v>
      </c>
      <c r="G12" s="180"/>
      <c r="H12" s="180"/>
      <c r="I12" s="338"/>
      <c r="J12" s="19"/>
      <c r="K12" s="19"/>
      <c r="L12" s="19"/>
    </row>
    <row r="13" spans="1:12" ht="20.100000000000001" customHeight="1" x14ac:dyDescent="0.4">
      <c r="B13" s="344" t="s">
        <v>1108</v>
      </c>
      <c r="C13" s="624"/>
      <c r="D13" s="625"/>
      <c r="E13" s="625"/>
      <c r="F13" s="581">
        <f>SUM(C13:E13)</f>
        <v>0</v>
      </c>
    </row>
    <row r="14" spans="1:12" ht="20.100000000000001" customHeight="1" thickBot="1" x14ac:dyDescent="0.45">
      <c r="B14" s="345" t="s">
        <v>1022</v>
      </c>
      <c r="C14" s="582">
        <f>SUM(C12:C13)</f>
        <v>0</v>
      </c>
      <c r="D14" s="583">
        <f>SUM(D12:D13)</f>
        <v>0</v>
      </c>
      <c r="E14" s="583">
        <f>SUM(E12:E13)</f>
        <v>0</v>
      </c>
      <c r="F14" s="584">
        <f>SUM(F12:F13)</f>
        <v>0</v>
      </c>
    </row>
    <row r="15" spans="1:12" ht="20.100000000000001" customHeight="1" x14ac:dyDescent="0.4"/>
    <row r="16" spans="1:12" ht="20.100000000000001" customHeight="1" thickBot="1" x14ac:dyDescent="0.45">
      <c r="B16" s="360" t="s">
        <v>1224</v>
      </c>
      <c r="E16" s="42" t="s">
        <v>1109</v>
      </c>
      <c r="G16" s="354" t="s">
        <v>1223</v>
      </c>
      <c r="H16" s="353"/>
      <c r="I16" s="353"/>
      <c r="J16" s="42"/>
    </row>
    <row r="17" spans="2:17" ht="20.100000000000001" customHeight="1" thickBot="1" x14ac:dyDescent="0.45">
      <c r="B17" s="230"/>
      <c r="C17" s="349" t="s">
        <v>1328</v>
      </c>
      <c r="D17" s="347" t="s">
        <v>1329</v>
      </c>
      <c r="E17" s="350" t="s">
        <v>1106</v>
      </c>
      <c r="G17" s="209"/>
      <c r="H17" s="209" t="s">
        <v>1328</v>
      </c>
      <c r="I17" s="209" t="s">
        <v>1329</v>
      </c>
      <c r="J17" s="209" t="s">
        <v>1106</v>
      </c>
    </row>
    <row r="18" spans="2:17" ht="20.100000000000001" customHeight="1" thickTop="1" x14ac:dyDescent="0.4">
      <c r="B18" s="351" t="s">
        <v>1357</v>
      </c>
      <c r="C18" s="622"/>
      <c r="D18" s="623"/>
      <c r="E18" s="626"/>
      <c r="G18" s="209" t="s">
        <v>1110</v>
      </c>
      <c r="H18" s="358">
        <v>19005</v>
      </c>
      <c r="I18" s="358">
        <v>29980</v>
      </c>
      <c r="J18" s="358">
        <v>55775</v>
      </c>
    </row>
    <row r="19" spans="2:17" ht="20.100000000000001" customHeight="1" thickBot="1" x14ac:dyDescent="0.45">
      <c r="B19" s="352" t="s">
        <v>1358</v>
      </c>
      <c r="C19" s="627"/>
      <c r="D19" s="628"/>
      <c r="E19" s="629"/>
      <c r="G19" s="209" t="s">
        <v>1111</v>
      </c>
      <c r="H19" s="358">
        <v>5070</v>
      </c>
      <c r="I19" s="358">
        <v>9114</v>
      </c>
      <c r="J19" s="358">
        <v>9211.7145735184822</v>
      </c>
    </row>
    <row r="20" spans="2:17" ht="20.100000000000001" customHeight="1" x14ac:dyDescent="0.4">
      <c r="B20" s="338"/>
      <c r="C20" s="361"/>
      <c r="D20" s="361"/>
      <c r="E20" s="361"/>
      <c r="G20" s="706" t="s">
        <v>1360</v>
      </c>
      <c r="H20" s="180"/>
      <c r="I20" s="180"/>
      <c r="J20" s="180"/>
    </row>
    <row r="21" spans="2:17" ht="20.100000000000001" customHeight="1" thickBot="1" x14ac:dyDescent="0.45">
      <c r="B21" s="360" t="s">
        <v>1222</v>
      </c>
      <c r="G21" s="617"/>
      <c r="M21" s="42" t="s">
        <v>1112</v>
      </c>
      <c r="Q21" s="42" t="s">
        <v>1112</v>
      </c>
    </row>
    <row r="22" spans="2:17" ht="20.100000000000001" customHeight="1" x14ac:dyDescent="0.4">
      <c r="B22" s="732"/>
      <c r="C22" s="739" t="s">
        <v>1235</v>
      </c>
      <c r="D22" s="740"/>
      <c r="E22" s="740"/>
      <c r="F22" s="740"/>
      <c r="G22" s="740" t="s">
        <v>1236</v>
      </c>
      <c r="H22" s="740"/>
      <c r="I22" s="740"/>
      <c r="J22" s="740"/>
      <c r="K22" s="741" t="s">
        <v>1221</v>
      </c>
      <c r="L22" s="740" t="s">
        <v>1114</v>
      </c>
      <c r="M22" s="743"/>
      <c r="O22" s="732" t="s">
        <v>1225</v>
      </c>
      <c r="P22" s="733"/>
      <c r="Q22" s="736" t="s">
        <v>1226</v>
      </c>
    </row>
    <row r="23" spans="2:17" ht="20.100000000000001" customHeight="1" thickBot="1" x14ac:dyDescent="0.45">
      <c r="B23" s="738"/>
      <c r="C23" s="355" t="s">
        <v>1328</v>
      </c>
      <c r="D23" s="336" t="s">
        <v>1329</v>
      </c>
      <c r="E23" s="336" t="s">
        <v>1106</v>
      </c>
      <c r="F23" s="341" t="s">
        <v>1115</v>
      </c>
      <c r="G23" s="356" t="s">
        <v>1328</v>
      </c>
      <c r="H23" s="336" t="s">
        <v>1329</v>
      </c>
      <c r="I23" s="357" t="s">
        <v>1106</v>
      </c>
      <c r="J23" s="336" t="s">
        <v>1115</v>
      </c>
      <c r="K23" s="742"/>
      <c r="L23" s="742"/>
      <c r="M23" s="744"/>
      <c r="O23" s="734"/>
      <c r="P23" s="735"/>
      <c r="Q23" s="737"/>
    </row>
    <row r="24" spans="2:17" ht="25.5" customHeight="1" thickTop="1" x14ac:dyDescent="0.4">
      <c r="B24" s="372" t="s">
        <v>1116</v>
      </c>
      <c r="C24" s="330">
        <f>SUM(C25:C35)</f>
        <v>0</v>
      </c>
      <c r="D24" s="334">
        <f>SUM(D25:D35)</f>
        <v>0</v>
      </c>
      <c r="E24" s="334">
        <f>SUM(E25:E35)</f>
        <v>0</v>
      </c>
      <c r="F24" s="332">
        <f t="array" ref="F24:F59">消費額構成比!Z8:Z43</f>
        <v>0.24505062348597306</v>
      </c>
      <c r="G24" s="333">
        <f>SUM(G25:G35)</f>
        <v>0</v>
      </c>
      <c r="H24" s="334">
        <f>SUM(H25:H35)</f>
        <v>0</v>
      </c>
      <c r="I24" s="331">
        <f>SUM(I25:I35)</f>
        <v>0</v>
      </c>
      <c r="J24" s="335">
        <f t="array" ref="J24:J59">消費額構成比!AA8:AA43</f>
        <v>0.34930411191610367</v>
      </c>
      <c r="K24" s="334">
        <f>SUM(K25:K35)</f>
        <v>0</v>
      </c>
      <c r="L24" s="745"/>
      <c r="M24" s="746"/>
      <c r="O24" s="104">
        <v>1</v>
      </c>
      <c r="P24" s="133" t="s">
        <v>0</v>
      </c>
      <c r="Q24" s="368">
        <f>SUMIF($L$25:$L$59,O24,$K$25:$K$59)</f>
        <v>0</v>
      </c>
    </row>
    <row r="25" spans="2:17" ht="25.5" customHeight="1" x14ac:dyDescent="0.4">
      <c r="B25" s="373" t="s">
        <v>1117</v>
      </c>
      <c r="C25" s="310">
        <f>($C$12*$C$18*F25/1000000)</f>
        <v>0</v>
      </c>
      <c r="D25" s="300">
        <f>($D$12*$D$18*F25/1000000)/2</f>
        <v>0</v>
      </c>
      <c r="E25" s="300">
        <f>($E$12*$E$18*F25/1000000)/2</f>
        <v>0</v>
      </c>
      <c r="F25" s="325">
        <v>4.4805426791533334E-2</v>
      </c>
      <c r="G25" s="311">
        <f>($C$13*$C$19*J25/1000000)</f>
        <v>0</v>
      </c>
      <c r="H25" s="300">
        <f>($D$13*$D$19*J25/1000000)/2</f>
        <v>0</v>
      </c>
      <c r="I25" s="300">
        <f>($E$13*$E$19*J25/1000000)/2</f>
        <v>0</v>
      </c>
      <c r="J25" s="325">
        <v>1.0036465983568931E-2</v>
      </c>
      <c r="K25" s="311">
        <f>SUM(C25:E25,G25:I25)</f>
        <v>0</v>
      </c>
      <c r="L25" s="301">
        <v>29</v>
      </c>
      <c r="M25" s="302" t="s">
        <v>1118</v>
      </c>
      <c r="O25" s="105">
        <v>2</v>
      </c>
      <c r="P25" s="134" t="s">
        <v>1</v>
      </c>
      <c r="Q25" s="369">
        <f>SUMIF($L$25:$L$59,O25,$K$25:$K$59)</f>
        <v>0</v>
      </c>
    </row>
    <row r="26" spans="2:17" ht="25.5" customHeight="1" x14ac:dyDescent="0.4">
      <c r="B26" s="373" t="s">
        <v>1119</v>
      </c>
      <c r="C26" s="310">
        <f>($C$12*$C$18*F26/1000000)</f>
        <v>0</v>
      </c>
      <c r="D26" s="300">
        <f>($D$12*$D$18*F26/1000000)/2</f>
        <v>0</v>
      </c>
      <c r="E26" s="300">
        <f>($E$12*$E$18*F26/1000000)/2</f>
        <v>0</v>
      </c>
      <c r="F26" s="325">
        <v>5.6283214772409079E-2</v>
      </c>
      <c r="G26" s="311">
        <f>($C$13*$C$19*J26/1000000)</f>
        <v>0</v>
      </c>
      <c r="H26" s="300">
        <f>($D$13*$D$19*J26/1000000)/2</f>
        <v>0</v>
      </c>
      <c r="I26" s="300">
        <f>($E$13*$E$19*J26/1000000)/2</f>
        <v>0</v>
      </c>
      <c r="J26" s="325">
        <v>6.6189142094736891E-2</v>
      </c>
      <c r="K26" s="311">
        <f t="shared" ref="K26:K27" si="0">SUM(C26:E26,G26:I26)</f>
        <v>0</v>
      </c>
      <c r="L26" s="303">
        <v>29</v>
      </c>
      <c r="M26" s="302" t="s">
        <v>1118</v>
      </c>
      <c r="O26" s="105">
        <v>3</v>
      </c>
      <c r="P26" s="134" t="s">
        <v>2</v>
      </c>
      <c r="Q26" s="369">
        <f t="shared" ref="Q26" si="1">SUMIF($L$25:$L$59,O26,$K$25:$K$59)</f>
        <v>0</v>
      </c>
    </row>
    <row r="27" spans="2:17" ht="25.5" customHeight="1" x14ac:dyDescent="0.4">
      <c r="B27" s="373" t="s">
        <v>1120</v>
      </c>
      <c r="C27" s="310">
        <f>($C$12*$C$18*F27/1000000)</f>
        <v>0</v>
      </c>
      <c r="D27" s="300">
        <f>($D$12*$D$18*F27/1000000)/2</f>
        <v>0</v>
      </c>
      <c r="E27" s="300">
        <f>($E$12*$E$18*F27/1000000)/2</f>
        <v>0</v>
      </c>
      <c r="F27" s="325">
        <v>5.288473647838572E-3</v>
      </c>
      <c r="G27" s="311">
        <f>($C$13*$C$19*J27/1000000)</f>
        <v>0</v>
      </c>
      <c r="H27" s="300">
        <f>($D$13*$D$19*J27/1000000)/2</f>
        <v>0</v>
      </c>
      <c r="I27" s="300">
        <f>($E$13*$E$19*J27/1000000)/2</f>
        <v>0</v>
      </c>
      <c r="J27" s="325">
        <v>8.5799069745610239E-3</v>
      </c>
      <c r="K27" s="311">
        <f t="shared" si="0"/>
        <v>0</v>
      </c>
      <c r="L27" s="303">
        <v>29</v>
      </c>
      <c r="M27" s="302" t="s">
        <v>1118</v>
      </c>
      <c r="O27" s="105">
        <v>4</v>
      </c>
      <c r="P27" s="134" t="s">
        <v>3</v>
      </c>
      <c r="Q27" s="369">
        <f t="shared" ref="Q27:Q61" si="2">SUMIF($L$25:$L$59,O27,$K$25:$K$59)</f>
        <v>0</v>
      </c>
    </row>
    <row r="28" spans="2:17" ht="25.5" customHeight="1" x14ac:dyDescent="0.4">
      <c r="B28" s="373" t="s">
        <v>1121</v>
      </c>
      <c r="C28" s="304">
        <f>$C$12*$C$18*F28/1000000</f>
        <v>0</v>
      </c>
      <c r="D28" s="305">
        <f>$D$12*$D$18*F28/1000000</f>
        <v>0</v>
      </c>
      <c r="E28" s="305">
        <f>$E$12*$E$18*F28/1000000</f>
        <v>0</v>
      </c>
      <c r="F28" s="326">
        <v>0</v>
      </c>
      <c r="G28" s="305">
        <f>$C$13*$C$19*J28/1000000</f>
        <v>0</v>
      </c>
      <c r="H28" s="305">
        <f>$D$13*$D$19*J28/1000000</f>
        <v>0</v>
      </c>
      <c r="I28" s="305">
        <f>$E$13*$E$19*J28/1000000</f>
        <v>0</v>
      </c>
      <c r="J28" s="326">
        <v>0</v>
      </c>
      <c r="K28" s="305">
        <f>SUM(C28:E28,G28:I28)</f>
        <v>0</v>
      </c>
      <c r="L28" s="303">
        <v>29</v>
      </c>
      <c r="M28" s="302" t="s">
        <v>1118</v>
      </c>
      <c r="O28" s="106">
        <v>5</v>
      </c>
      <c r="P28" s="135" t="s">
        <v>4</v>
      </c>
      <c r="Q28" s="370">
        <f t="shared" si="2"/>
        <v>0</v>
      </c>
    </row>
    <row r="29" spans="2:17" ht="25.5" customHeight="1" x14ac:dyDescent="0.4">
      <c r="B29" s="373" t="s">
        <v>1227</v>
      </c>
      <c r="C29" s="308">
        <f>$C$12*$C$18*F29/1000000</f>
        <v>0</v>
      </c>
      <c r="D29" s="309">
        <f>$D$12*$D$18*F29/1000000</f>
        <v>0</v>
      </c>
      <c r="E29" s="309">
        <f>$E$12*$E$18*F29/1000000</f>
        <v>0</v>
      </c>
      <c r="F29" s="325">
        <v>1.6134879609167756E-2</v>
      </c>
      <c r="G29" s="309">
        <f>$C$13*$C$19*J29/1000000</f>
        <v>0</v>
      </c>
      <c r="H29" s="309">
        <f>$D$13*$D$19*J29/1000000</f>
        <v>0</v>
      </c>
      <c r="I29" s="309">
        <f>$E$13*$E$19*J29/1000000</f>
        <v>0</v>
      </c>
      <c r="J29" s="325">
        <v>3.2412454829672033E-2</v>
      </c>
      <c r="K29" s="311">
        <f t="shared" ref="K29:K35" si="3">SUM(C29:E29,G29:I29)</f>
        <v>0</v>
      </c>
      <c r="L29" s="303">
        <v>29</v>
      </c>
      <c r="M29" s="302" t="s">
        <v>1118</v>
      </c>
      <c r="O29" s="107">
        <v>6</v>
      </c>
      <c r="P29" s="136" t="s">
        <v>5</v>
      </c>
      <c r="Q29" s="382">
        <f t="shared" si="2"/>
        <v>0</v>
      </c>
    </row>
    <row r="30" spans="2:17" ht="25.5" customHeight="1" x14ac:dyDescent="0.4">
      <c r="B30" s="373" t="s">
        <v>1123</v>
      </c>
      <c r="C30" s="310">
        <f>$C$12*$C$18*F30/1000000</f>
        <v>0</v>
      </c>
      <c r="D30" s="311">
        <f>$D$12*$D$18*F30/1000000</f>
        <v>0</v>
      </c>
      <c r="E30" s="311">
        <f>$E$12*$E$18*F30/1000000</f>
        <v>0</v>
      </c>
      <c r="F30" s="325">
        <v>2.1485318690006609E-3</v>
      </c>
      <c r="G30" s="311">
        <f>$C$13*$C$19*J30/1000000</f>
        <v>0</v>
      </c>
      <c r="H30" s="311">
        <f>$D$13*$D$19*J30/1000000</f>
        <v>0</v>
      </c>
      <c r="I30" s="311">
        <f>$E$13*$E$19*J30/1000000</f>
        <v>0</v>
      </c>
      <c r="J30" s="325">
        <v>3.2094716470688236E-3</v>
      </c>
      <c r="K30" s="311">
        <f t="shared" si="3"/>
        <v>0</v>
      </c>
      <c r="L30" s="303">
        <v>29</v>
      </c>
      <c r="M30" s="302" t="s">
        <v>1118</v>
      </c>
      <c r="O30" s="108">
        <v>7</v>
      </c>
      <c r="P30" s="137" t="s">
        <v>6</v>
      </c>
      <c r="Q30" s="369">
        <f t="shared" si="2"/>
        <v>0</v>
      </c>
    </row>
    <row r="31" spans="2:17" ht="25.5" customHeight="1" x14ac:dyDescent="0.4">
      <c r="B31" s="373" t="s">
        <v>1124</v>
      </c>
      <c r="C31" s="310">
        <f>$C$12*$C$18*F31/1000000</f>
        <v>0</v>
      </c>
      <c r="D31" s="311">
        <f>$D$12*$D$18*F31/1000000</f>
        <v>0</v>
      </c>
      <c r="E31" s="311">
        <f>$E$12*$E$18*F31/1000000</f>
        <v>0</v>
      </c>
      <c r="F31" s="325">
        <v>5.4338010984047048E-3</v>
      </c>
      <c r="G31" s="311">
        <f>$C$13*$C$19*J31/1000000</f>
        <v>0</v>
      </c>
      <c r="H31" s="311">
        <f>$D$13*$D$19*J31/1000000</f>
        <v>0</v>
      </c>
      <c r="I31" s="311">
        <f>$E$13*$E$19*J31/1000000</f>
        <v>0</v>
      </c>
      <c r="J31" s="325">
        <v>3.1567668899342653E-3</v>
      </c>
      <c r="K31" s="311">
        <f t="shared" si="3"/>
        <v>0</v>
      </c>
      <c r="L31" s="303">
        <v>29</v>
      </c>
      <c r="M31" s="302" t="s">
        <v>1118</v>
      </c>
      <c r="O31" s="108">
        <v>8</v>
      </c>
      <c r="P31" s="137" t="s">
        <v>7</v>
      </c>
      <c r="Q31" s="369">
        <f t="shared" si="2"/>
        <v>0</v>
      </c>
    </row>
    <row r="32" spans="2:17" ht="25.5" customHeight="1" x14ac:dyDescent="0.4">
      <c r="B32" s="373" t="s">
        <v>1125</v>
      </c>
      <c r="C32" s="308">
        <f>($C$12*$C$18*F32/1000000)</f>
        <v>0</v>
      </c>
      <c r="D32" s="300">
        <f>($D$12*$D$18*F32/1000000)/2</f>
        <v>0</v>
      </c>
      <c r="E32" s="300">
        <f>($E$12*$E$18*F32/1000000)/2</f>
        <v>0</v>
      </c>
      <c r="F32" s="325">
        <v>6.4340362868772812E-3</v>
      </c>
      <c r="G32" s="309">
        <f>($C$13*$C$19*J32/1000000)</f>
        <v>0</v>
      </c>
      <c r="H32" s="300">
        <f>($D$13*$D$19*J32/1000000)/2</f>
        <v>0</v>
      </c>
      <c r="I32" s="300">
        <f>($E$13*$E$19*J32/1000000)/2</f>
        <v>0</v>
      </c>
      <c r="J32" s="325">
        <v>2.7813826592739434E-3</v>
      </c>
      <c r="K32" s="311">
        <f t="shared" si="3"/>
        <v>0</v>
      </c>
      <c r="L32" s="303">
        <v>29</v>
      </c>
      <c r="M32" s="302" t="s">
        <v>1118</v>
      </c>
      <c r="O32" s="108">
        <v>9</v>
      </c>
      <c r="P32" s="137" t="s">
        <v>8</v>
      </c>
      <c r="Q32" s="369">
        <f t="shared" si="2"/>
        <v>0</v>
      </c>
    </row>
    <row r="33" spans="2:17" ht="25.5" customHeight="1" x14ac:dyDescent="0.4">
      <c r="B33" s="373" t="s">
        <v>1126</v>
      </c>
      <c r="C33" s="310">
        <f>$C$12*$C$18*F33/1000000</f>
        <v>0</v>
      </c>
      <c r="D33" s="311">
        <f>$D$12*$D$18*F33/1000000</f>
        <v>0</v>
      </c>
      <c r="E33" s="311">
        <f>$E$12*$E$18*F33/1000000</f>
        <v>0</v>
      </c>
      <c r="F33" s="325">
        <v>1.7550531956338242E-2</v>
      </c>
      <c r="G33" s="311">
        <f>$C$13*$C$19*J33/1000000</f>
        <v>0</v>
      </c>
      <c r="H33" s="311">
        <f>$D$13*$D$19*J33/1000000</f>
        <v>0</v>
      </c>
      <c r="I33" s="311">
        <f>$E$13*$E$19*J33/1000000</f>
        <v>0</v>
      </c>
      <c r="J33" s="325">
        <v>1.0173937286267946E-2</v>
      </c>
      <c r="K33" s="311">
        <f t="shared" si="3"/>
        <v>0</v>
      </c>
      <c r="L33" s="303">
        <v>35</v>
      </c>
      <c r="M33" s="302" t="s">
        <v>1127</v>
      </c>
      <c r="O33" s="108">
        <v>10</v>
      </c>
      <c r="P33" s="137" t="s">
        <v>9</v>
      </c>
      <c r="Q33" s="369">
        <f t="shared" si="2"/>
        <v>0</v>
      </c>
    </row>
    <row r="34" spans="2:17" ht="25.5" customHeight="1" x14ac:dyDescent="0.4">
      <c r="B34" s="373" t="s">
        <v>1128</v>
      </c>
      <c r="C34" s="310">
        <f>$C$12*$C$18*F34/1000000</f>
        <v>0</v>
      </c>
      <c r="D34" s="311">
        <f>$D$12*$D$18*F34/1000000</f>
        <v>0</v>
      </c>
      <c r="E34" s="311">
        <f>$E$12*$E$18*F34/1000000</f>
        <v>0</v>
      </c>
      <c r="F34" s="325">
        <v>4.3949817504041727E-2</v>
      </c>
      <c r="G34" s="311">
        <f>$C$13*$C$19*J34/1000000</f>
        <v>0</v>
      </c>
      <c r="H34" s="311">
        <f>$D$13*$D$19*J34/1000000</f>
        <v>0</v>
      </c>
      <c r="I34" s="311">
        <f>$E$13*$E$19*J34/1000000</f>
        <v>0</v>
      </c>
      <c r="J34" s="325">
        <v>0.11895544573003103</v>
      </c>
      <c r="K34" s="311">
        <f t="shared" si="3"/>
        <v>0</v>
      </c>
      <c r="L34" s="303">
        <v>12</v>
      </c>
      <c r="M34" s="302" t="s">
        <v>1129</v>
      </c>
      <c r="O34" s="108">
        <v>11</v>
      </c>
      <c r="P34" s="137" t="s">
        <v>10</v>
      </c>
      <c r="Q34" s="369">
        <f t="shared" si="2"/>
        <v>0</v>
      </c>
    </row>
    <row r="35" spans="2:17" ht="25.5" customHeight="1" x14ac:dyDescent="0.4">
      <c r="B35" s="373" t="s">
        <v>1130</v>
      </c>
      <c r="C35" s="310">
        <f>$C$12*$C$18*F35/1000000</f>
        <v>0</v>
      </c>
      <c r="D35" s="311">
        <f>$D$12*$D$18*F35/1000000</f>
        <v>0</v>
      </c>
      <c r="E35" s="311">
        <f>$E$12*$E$18*F35/1000000</f>
        <v>0</v>
      </c>
      <c r="F35" s="325">
        <v>4.7021909950361734E-2</v>
      </c>
      <c r="G35" s="311">
        <f>$C$13*$C$19*J35/1000000</f>
        <v>0</v>
      </c>
      <c r="H35" s="311">
        <f>$D$13*$D$19*J35/1000000</f>
        <v>0</v>
      </c>
      <c r="I35" s="311">
        <f>$E$13*$E$19*J35/1000000</f>
        <v>0</v>
      </c>
      <c r="J35" s="325">
        <v>9.3809137820988792E-2</v>
      </c>
      <c r="K35" s="311">
        <f t="shared" si="3"/>
        <v>0</v>
      </c>
      <c r="L35" s="303">
        <v>29</v>
      </c>
      <c r="M35" s="302" t="s">
        <v>1118</v>
      </c>
      <c r="O35" s="108">
        <v>12</v>
      </c>
      <c r="P35" s="137" t="s">
        <v>11</v>
      </c>
      <c r="Q35" s="369">
        <f t="shared" si="2"/>
        <v>0</v>
      </c>
    </row>
    <row r="36" spans="2:17" ht="25.5" customHeight="1" x14ac:dyDescent="0.4">
      <c r="B36" s="374" t="s">
        <v>1131</v>
      </c>
      <c r="C36" s="312">
        <f>$C$12*$C$18*F36/1000000</f>
        <v>0</v>
      </c>
      <c r="D36" s="313">
        <f>$D$12*$D$18*F36/1000000</f>
        <v>0</v>
      </c>
      <c r="E36" s="313">
        <f>$E$12*$E$18*F36/1000000</f>
        <v>0</v>
      </c>
      <c r="F36" s="327">
        <v>0.37096741936989125</v>
      </c>
      <c r="G36" s="313">
        <f>$C$13*$C$19*J36/1000000</f>
        <v>0</v>
      </c>
      <c r="H36" s="313">
        <f>$D$13*$D$19*J36/1000000</f>
        <v>0</v>
      </c>
      <c r="I36" s="313">
        <f>$E$13*$E$19*J36/1000000</f>
        <v>0</v>
      </c>
      <c r="J36" s="327">
        <v>0</v>
      </c>
      <c r="K36" s="313">
        <f>SUM(C36:E36,G36:I36)</f>
        <v>0</v>
      </c>
      <c r="L36" s="314">
        <v>36</v>
      </c>
      <c r="M36" s="315" t="s">
        <v>1132</v>
      </c>
      <c r="O36" s="108">
        <v>13</v>
      </c>
      <c r="P36" s="137" t="s">
        <v>12</v>
      </c>
      <c r="Q36" s="369">
        <f t="shared" si="2"/>
        <v>0</v>
      </c>
    </row>
    <row r="37" spans="2:17" ht="25.5" customHeight="1" x14ac:dyDescent="0.4">
      <c r="B37" s="374" t="s">
        <v>1133</v>
      </c>
      <c r="C37" s="312">
        <f>$C$12*$C$18*F37/1000000</f>
        <v>0</v>
      </c>
      <c r="D37" s="313">
        <f>$D$12*$D$18*F37/1000000</f>
        <v>0</v>
      </c>
      <c r="E37" s="313">
        <f>$E$12*$E$18*F37/1000000</f>
        <v>0</v>
      </c>
      <c r="F37" s="327">
        <v>0.15899477485099978</v>
      </c>
      <c r="G37" s="313">
        <f>$C$13*$C$19*J37/1000000</f>
        <v>0</v>
      </c>
      <c r="H37" s="313">
        <f>$D$13*$D$19*J37/1000000</f>
        <v>0</v>
      </c>
      <c r="I37" s="313">
        <f>$E$13*$E$19*J37/1000000</f>
        <v>0</v>
      </c>
      <c r="J37" s="327">
        <v>0.19092500797600409</v>
      </c>
      <c r="K37" s="313">
        <f>SUM(C37:E37,G37:I37)</f>
        <v>0</v>
      </c>
      <c r="L37" s="316">
        <v>36</v>
      </c>
      <c r="M37" s="315" t="s">
        <v>1132</v>
      </c>
      <c r="O37" s="108">
        <v>14</v>
      </c>
      <c r="P37" s="137" t="s">
        <v>37</v>
      </c>
      <c r="Q37" s="369">
        <f t="shared" si="2"/>
        <v>0</v>
      </c>
    </row>
    <row r="38" spans="2:17" ht="25.5" customHeight="1" x14ac:dyDescent="0.4">
      <c r="B38" s="372" t="s">
        <v>1134</v>
      </c>
      <c r="C38" s="330">
        <f>SUM(C39:C47)</f>
        <v>0</v>
      </c>
      <c r="D38" s="334">
        <f t="shared" ref="D38" si="4">SUM(D39:D47)</f>
        <v>0</v>
      </c>
      <c r="E38" s="334">
        <f>SUM(E39:E47)</f>
        <v>0</v>
      </c>
      <c r="F38" s="332">
        <v>0.13027490828511648</v>
      </c>
      <c r="G38" s="333">
        <f>SUM(G39:G47)</f>
        <v>0</v>
      </c>
      <c r="H38" s="333">
        <f>SUM(H39:H47)</f>
        <v>0</v>
      </c>
      <c r="I38" s="334">
        <f>SUM(I39:I47)</f>
        <v>0</v>
      </c>
      <c r="J38" s="332">
        <v>0.25540723501178009</v>
      </c>
      <c r="K38" s="334">
        <f>SUM(K39:K47)</f>
        <v>0</v>
      </c>
      <c r="L38" s="745"/>
      <c r="M38" s="746"/>
      <c r="O38" s="108">
        <v>15</v>
      </c>
      <c r="P38" s="137" t="s">
        <v>13</v>
      </c>
      <c r="Q38" s="369">
        <f t="shared" si="2"/>
        <v>0</v>
      </c>
    </row>
    <row r="39" spans="2:17" ht="25.5" customHeight="1" x14ac:dyDescent="0.4">
      <c r="B39" s="373" t="s">
        <v>1135</v>
      </c>
      <c r="C39" s="310">
        <f t="shared" ref="C39:C47" si="5">$C$12*$C$18*F39/1000000</f>
        <v>0</v>
      </c>
      <c r="D39" s="311">
        <f t="shared" ref="D39:D47" si="6">$D$12*$D$18*F39/1000000</f>
        <v>0</v>
      </c>
      <c r="E39" s="311">
        <f t="shared" ref="E39:E47" si="7">$E$12*$E$18*F39/1000000</f>
        <v>0</v>
      </c>
      <c r="F39" s="325">
        <v>2.7272555743260034E-2</v>
      </c>
      <c r="G39" s="311">
        <f t="shared" ref="G39:G47" si="8">$C$13*$C$19*J39/1000000</f>
        <v>0</v>
      </c>
      <c r="H39" s="311">
        <f t="shared" ref="H39:H47" si="9">$D$13*$D$19*J39/1000000</f>
        <v>0</v>
      </c>
      <c r="I39" s="311">
        <f t="shared" ref="I39:I47" si="10">$E$13*$E$19*J39/1000000</f>
        <v>0</v>
      </c>
      <c r="J39" s="325">
        <v>4.3181360378838546E-2</v>
      </c>
      <c r="K39" s="311">
        <f t="shared" ref="K39:K59" si="11">SUM(C39:E39,G39:I39)</f>
        <v>0</v>
      </c>
      <c r="L39" s="301">
        <v>7</v>
      </c>
      <c r="M39" s="302" t="s">
        <v>1136</v>
      </c>
      <c r="O39" s="108">
        <v>16</v>
      </c>
      <c r="P39" s="137" t="s">
        <v>14</v>
      </c>
      <c r="Q39" s="369">
        <f t="shared" si="2"/>
        <v>0</v>
      </c>
    </row>
    <row r="40" spans="2:17" ht="25.5" customHeight="1" x14ac:dyDescent="0.4">
      <c r="B40" s="373" t="s">
        <v>1137</v>
      </c>
      <c r="C40" s="310">
        <f t="shared" si="5"/>
        <v>0</v>
      </c>
      <c r="D40" s="311">
        <f t="shared" si="6"/>
        <v>0</v>
      </c>
      <c r="E40" s="311">
        <f t="shared" si="7"/>
        <v>0</v>
      </c>
      <c r="F40" s="325">
        <v>5.4479157054009766E-3</v>
      </c>
      <c r="G40" s="311">
        <f t="shared" si="8"/>
        <v>0</v>
      </c>
      <c r="H40" s="311">
        <f t="shared" si="9"/>
        <v>0</v>
      </c>
      <c r="I40" s="311">
        <f t="shared" si="10"/>
        <v>0</v>
      </c>
      <c r="J40" s="325">
        <v>2.1994350191991734E-2</v>
      </c>
      <c r="K40" s="311">
        <f t="shared" si="11"/>
        <v>0</v>
      </c>
      <c r="L40" s="303">
        <v>1</v>
      </c>
      <c r="M40" s="302" t="s">
        <v>1217</v>
      </c>
      <c r="O40" s="108">
        <v>17</v>
      </c>
      <c r="P40" s="137" t="s">
        <v>15</v>
      </c>
      <c r="Q40" s="369">
        <f t="shared" si="2"/>
        <v>0</v>
      </c>
    </row>
    <row r="41" spans="2:17" ht="25.5" customHeight="1" x14ac:dyDescent="0.4">
      <c r="B41" s="373" t="s">
        <v>1139</v>
      </c>
      <c r="C41" s="310">
        <f t="shared" si="5"/>
        <v>0</v>
      </c>
      <c r="D41" s="311">
        <f t="shared" si="6"/>
        <v>0</v>
      </c>
      <c r="E41" s="311">
        <f t="shared" si="7"/>
        <v>0</v>
      </c>
      <c r="F41" s="325">
        <v>5.9599371157945643E-3</v>
      </c>
      <c r="G41" s="311">
        <f t="shared" si="8"/>
        <v>0</v>
      </c>
      <c r="H41" s="311">
        <f t="shared" si="9"/>
        <v>0</v>
      </c>
      <c r="I41" s="311">
        <f t="shared" si="10"/>
        <v>0</v>
      </c>
      <c r="J41" s="325">
        <v>1.422730341564254E-2</v>
      </c>
      <c r="K41" s="311">
        <f t="shared" si="11"/>
        <v>0</v>
      </c>
      <c r="L41" s="303">
        <v>5</v>
      </c>
      <c r="M41" s="302" t="s">
        <v>1140</v>
      </c>
      <c r="O41" s="108">
        <v>18</v>
      </c>
      <c r="P41" s="137" t="s">
        <v>16</v>
      </c>
      <c r="Q41" s="369">
        <f t="shared" si="2"/>
        <v>0</v>
      </c>
    </row>
    <row r="42" spans="2:17" ht="25.5" customHeight="1" x14ac:dyDescent="0.4">
      <c r="B42" s="373" t="s">
        <v>1228</v>
      </c>
      <c r="C42" s="310">
        <f t="shared" si="5"/>
        <v>0</v>
      </c>
      <c r="D42" s="311">
        <f t="shared" si="6"/>
        <v>0</v>
      </c>
      <c r="E42" s="311">
        <f t="shared" si="7"/>
        <v>0</v>
      </c>
      <c r="F42" s="325">
        <v>1.5185245004897463E-2</v>
      </c>
      <c r="G42" s="311">
        <f t="shared" si="8"/>
        <v>0</v>
      </c>
      <c r="H42" s="311">
        <f t="shared" si="9"/>
        <v>0</v>
      </c>
      <c r="I42" s="311">
        <f t="shared" si="10"/>
        <v>0</v>
      </c>
      <c r="J42" s="325">
        <v>3.1314456062349068E-2</v>
      </c>
      <c r="K42" s="311">
        <f t="shared" si="11"/>
        <v>0</v>
      </c>
      <c r="L42" s="303">
        <v>7</v>
      </c>
      <c r="M42" s="302" t="s">
        <v>1136</v>
      </c>
      <c r="O42" s="108">
        <v>19</v>
      </c>
      <c r="P42" s="137" t="s">
        <v>17</v>
      </c>
      <c r="Q42" s="369">
        <f t="shared" si="2"/>
        <v>0</v>
      </c>
    </row>
    <row r="43" spans="2:17" ht="25.5" customHeight="1" x14ac:dyDescent="0.4">
      <c r="B43" s="373" t="s">
        <v>1229</v>
      </c>
      <c r="C43" s="310">
        <f t="shared" si="5"/>
        <v>0</v>
      </c>
      <c r="D43" s="311">
        <f t="shared" si="6"/>
        <v>0</v>
      </c>
      <c r="E43" s="311">
        <f t="shared" si="7"/>
        <v>0</v>
      </c>
      <c r="F43" s="325">
        <v>9.1720414596607736E-3</v>
      </c>
      <c r="G43" s="311">
        <f t="shared" si="8"/>
        <v>0</v>
      </c>
      <c r="H43" s="311">
        <f t="shared" si="9"/>
        <v>0</v>
      </c>
      <c r="I43" s="311">
        <f t="shared" si="10"/>
        <v>0</v>
      </c>
      <c r="J43" s="325">
        <v>2.8270210437829825E-2</v>
      </c>
      <c r="K43" s="311">
        <f t="shared" si="11"/>
        <v>0</v>
      </c>
      <c r="L43" s="303">
        <v>8</v>
      </c>
      <c r="M43" s="302" t="s">
        <v>1143</v>
      </c>
      <c r="O43" s="108">
        <v>20</v>
      </c>
      <c r="P43" s="137" t="s">
        <v>18</v>
      </c>
      <c r="Q43" s="369">
        <f t="shared" si="2"/>
        <v>0</v>
      </c>
    </row>
    <row r="44" spans="2:17" ht="25.5" customHeight="1" x14ac:dyDescent="0.4">
      <c r="B44" s="373" t="s">
        <v>1144</v>
      </c>
      <c r="C44" s="310">
        <f t="shared" si="5"/>
        <v>0</v>
      </c>
      <c r="D44" s="311">
        <f t="shared" si="6"/>
        <v>0</v>
      </c>
      <c r="E44" s="311">
        <f t="shared" si="7"/>
        <v>0</v>
      </c>
      <c r="F44" s="325">
        <v>3.0621829292084789E-3</v>
      </c>
      <c r="G44" s="311">
        <f t="shared" si="8"/>
        <v>0</v>
      </c>
      <c r="H44" s="311">
        <f t="shared" si="9"/>
        <v>0</v>
      </c>
      <c r="I44" s="311">
        <f t="shared" si="10"/>
        <v>0</v>
      </c>
      <c r="J44" s="325">
        <v>1.1564485049232723E-2</v>
      </c>
      <c r="K44" s="311">
        <f t="shared" si="11"/>
        <v>0</v>
      </c>
      <c r="L44" s="303">
        <v>14</v>
      </c>
      <c r="M44" s="302" t="s">
        <v>1145</v>
      </c>
      <c r="O44" s="108">
        <v>21</v>
      </c>
      <c r="P44" s="137" t="s">
        <v>19</v>
      </c>
      <c r="Q44" s="369">
        <f t="shared" si="2"/>
        <v>0</v>
      </c>
    </row>
    <row r="45" spans="2:17" ht="25.5" customHeight="1" x14ac:dyDescent="0.4">
      <c r="B45" s="373" t="s">
        <v>1230</v>
      </c>
      <c r="C45" s="310">
        <f t="shared" si="5"/>
        <v>0</v>
      </c>
      <c r="D45" s="311">
        <f t="shared" si="6"/>
        <v>0</v>
      </c>
      <c r="E45" s="311">
        <f t="shared" si="7"/>
        <v>0</v>
      </c>
      <c r="F45" s="325">
        <v>1.2957230268541538E-3</v>
      </c>
      <c r="G45" s="311">
        <f t="shared" si="8"/>
        <v>0</v>
      </c>
      <c r="H45" s="311">
        <f t="shared" si="9"/>
        <v>0</v>
      </c>
      <c r="I45" s="311">
        <f t="shared" si="10"/>
        <v>0</v>
      </c>
      <c r="J45" s="325">
        <v>4.2496367753769538E-3</v>
      </c>
      <c r="K45" s="311">
        <f t="shared" si="11"/>
        <v>0</v>
      </c>
      <c r="L45" s="303">
        <v>11</v>
      </c>
      <c r="M45" s="302" t="s">
        <v>1147</v>
      </c>
      <c r="O45" s="109">
        <v>22</v>
      </c>
      <c r="P45" s="138" t="s">
        <v>20</v>
      </c>
      <c r="Q45" s="370">
        <f t="shared" si="2"/>
        <v>0</v>
      </c>
    </row>
    <row r="46" spans="2:17" ht="25.5" customHeight="1" x14ac:dyDescent="0.4">
      <c r="B46" s="373" t="s">
        <v>1148</v>
      </c>
      <c r="C46" s="310">
        <f t="shared" si="5"/>
        <v>0</v>
      </c>
      <c r="D46" s="311">
        <f t="shared" si="6"/>
        <v>0</v>
      </c>
      <c r="E46" s="311">
        <f t="shared" si="7"/>
        <v>0</v>
      </c>
      <c r="F46" s="325">
        <v>1.9024776629161144E-3</v>
      </c>
      <c r="G46" s="311">
        <f t="shared" si="8"/>
        <v>0</v>
      </c>
      <c r="H46" s="311">
        <f t="shared" si="9"/>
        <v>0</v>
      </c>
      <c r="I46" s="311">
        <f t="shared" si="10"/>
        <v>0</v>
      </c>
      <c r="J46" s="325">
        <v>4.3354544124352135E-3</v>
      </c>
      <c r="K46" s="311">
        <f t="shared" si="11"/>
        <v>0</v>
      </c>
      <c r="L46" s="303">
        <v>15</v>
      </c>
      <c r="M46" s="302" t="s">
        <v>1149</v>
      </c>
      <c r="O46" s="110">
        <v>23</v>
      </c>
      <c r="P46" s="139" t="s">
        <v>21</v>
      </c>
      <c r="Q46" s="382">
        <f t="shared" si="2"/>
        <v>0</v>
      </c>
    </row>
    <row r="47" spans="2:17" ht="25.5" customHeight="1" x14ac:dyDescent="0.4">
      <c r="B47" s="373" t="s">
        <v>1150</v>
      </c>
      <c r="C47" s="310">
        <f t="shared" si="5"/>
        <v>0</v>
      </c>
      <c r="D47" s="311">
        <f t="shared" si="6"/>
        <v>0</v>
      </c>
      <c r="E47" s="311">
        <f t="shared" si="7"/>
        <v>0</v>
      </c>
      <c r="F47" s="325">
        <v>6.0976829719334706E-2</v>
      </c>
      <c r="G47" s="311">
        <f t="shared" si="8"/>
        <v>0</v>
      </c>
      <c r="H47" s="311">
        <f t="shared" si="9"/>
        <v>0</v>
      </c>
      <c r="I47" s="311">
        <f t="shared" si="10"/>
        <v>0</v>
      </c>
      <c r="J47" s="325">
        <v>9.6269977628457751E-2</v>
      </c>
      <c r="K47" s="311">
        <f t="shared" si="11"/>
        <v>0</v>
      </c>
      <c r="L47" s="318">
        <v>14</v>
      </c>
      <c r="M47" s="302" t="s">
        <v>1151</v>
      </c>
      <c r="O47" s="111">
        <v>24</v>
      </c>
      <c r="P47" s="140" t="s">
        <v>22</v>
      </c>
      <c r="Q47" s="369">
        <f t="shared" si="2"/>
        <v>0</v>
      </c>
    </row>
    <row r="48" spans="2:17" ht="25.5" customHeight="1" x14ac:dyDescent="0.4">
      <c r="B48" s="375" t="s">
        <v>1152</v>
      </c>
      <c r="C48" s="330">
        <f>SUM(C49:C59)</f>
        <v>0</v>
      </c>
      <c r="D48" s="334">
        <f t="shared" ref="D48" si="12">SUM(D49:D59)</f>
        <v>0</v>
      </c>
      <c r="E48" s="334">
        <f>SUM(E49:E59)</f>
        <v>0</v>
      </c>
      <c r="F48" s="332">
        <v>9.4712274008019515E-2</v>
      </c>
      <c r="G48" s="333">
        <f>SUM(G49:G59)</f>
        <v>0</v>
      </c>
      <c r="H48" s="333">
        <f>SUM(H49:H59)</f>
        <v>0</v>
      </c>
      <c r="I48" s="334">
        <f>SUM(I49:I59)</f>
        <v>0</v>
      </c>
      <c r="J48" s="332">
        <v>0.20436364575573795</v>
      </c>
      <c r="K48" s="334">
        <f>SUM(K49:K59)</f>
        <v>0</v>
      </c>
      <c r="L48" s="745"/>
      <c r="M48" s="746"/>
      <c r="O48" s="111">
        <v>25</v>
      </c>
      <c r="P48" s="140" t="s">
        <v>23</v>
      </c>
      <c r="Q48" s="369">
        <f t="shared" si="2"/>
        <v>0</v>
      </c>
    </row>
    <row r="49" spans="2:17" ht="25.5" customHeight="1" x14ac:dyDescent="0.4">
      <c r="B49" s="376" t="s">
        <v>1231</v>
      </c>
      <c r="C49" s="319">
        <f t="shared" ref="C49:C59" si="13">$C$12*$C$18*F49/1000000</f>
        <v>0</v>
      </c>
      <c r="D49" s="320">
        <f t="shared" ref="D49:D59" si="14">$D$12*$D$18*F49/1000000</f>
        <v>0</v>
      </c>
      <c r="E49" s="320">
        <f t="shared" ref="E49:E59" si="15">$E$12*$E$18*F49/1000000</f>
        <v>0</v>
      </c>
      <c r="F49" s="328">
        <v>9.954792493134414E-3</v>
      </c>
      <c r="G49" s="320">
        <f t="shared" ref="G49:G59" si="16">$C$13*$C$19*J49/1000000</f>
        <v>0</v>
      </c>
      <c r="H49" s="320">
        <f t="shared" ref="H49:H59" si="17">$D$13*$D$19*J49/1000000</f>
        <v>0</v>
      </c>
      <c r="I49" s="320">
        <f t="shared" ref="I49:I59" si="18">$E$13*$E$19*J49/1000000</f>
        <v>0</v>
      </c>
      <c r="J49" s="328">
        <v>1.7509852154272986E-2</v>
      </c>
      <c r="K49" s="320">
        <f t="shared" si="11"/>
        <v>0</v>
      </c>
      <c r="L49" s="301">
        <v>36</v>
      </c>
      <c r="M49" s="321" t="s">
        <v>1132</v>
      </c>
      <c r="O49" s="111">
        <v>26</v>
      </c>
      <c r="P49" s="140" t="s">
        <v>24</v>
      </c>
      <c r="Q49" s="369">
        <f t="shared" si="2"/>
        <v>0</v>
      </c>
    </row>
    <row r="50" spans="2:17" ht="25.5" customHeight="1" x14ac:dyDescent="0.4">
      <c r="B50" s="373" t="s">
        <v>1153</v>
      </c>
      <c r="C50" s="310">
        <f t="shared" si="13"/>
        <v>0</v>
      </c>
      <c r="D50" s="311">
        <f t="shared" si="14"/>
        <v>0</v>
      </c>
      <c r="E50" s="311">
        <f t="shared" si="15"/>
        <v>0</v>
      </c>
      <c r="F50" s="325">
        <v>3.7136114442844058E-2</v>
      </c>
      <c r="G50" s="311">
        <f t="shared" si="16"/>
        <v>0</v>
      </c>
      <c r="H50" s="311">
        <f t="shared" si="17"/>
        <v>0</v>
      </c>
      <c r="I50" s="311">
        <f t="shared" si="18"/>
        <v>0</v>
      </c>
      <c r="J50" s="325">
        <v>7.1048682580298908E-2</v>
      </c>
      <c r="K50" s="311">
        <f t="shared" si="11"/>
        <v>0</v>
      </c>
      <c r="L50" s="303">
        <v>36</v>
      </c>
      <c r="M50" s="302" t="s">
        <v>1132</v>
      </c>
      <c r="O50" s="111">
        <v>27</v>
      </c>
      <c r="P50" s="140" t="s">
        <v>25</v>
      </c>
      <c r="Q50" s="369">
        <f t="shared" si="2"/>
        <v>0</v>
      </c>
    </row>
    <row r="51" spans="2:17" ht="25.5" customHeight="1" x14ac:dyDescent="0.4">
      <c r="B51" s="373" t="s">
        <v>1234</v>
      </c>
      <c r="C51" s="310">
        <f t="shared" si="13"/>
        <v>0</v>
      </c>
      <c r="D51" s="311">
        <f t="shared" si="14"/>
        <v>0</v>
      </c>
      <c r="E51" s="311">
        <f t="shared" si="15"/>
        <v>0</v>
      </c>
      <c r="F51" s="325">
        <v>1.0619540647158582E-2</v>
      </c>
      <c r="G51" s="311">
        <f t="shared" si="16"/>
        <v>0</v>
      </c>
      <c r="H51" s="311">
        <f t="shared" si="17"/>
        <v>0</v>
      </c>
      <c r="I51" s="311">
        <f t="shared" si="18"/>
        <v>0</v>
      </c>
      <c r="J51" s="325">
        <v>1.6532564257946164E-2</v>
      </c>
      <c r="K51" s="311">
        <f t="shared" si="11"/>
        <v>0</v>
      </c>
      <c r="L51" s="303">
        <v>32</v>
      </c>
      <c r="M51" s="302" t="s">
        <v>1154</v>
      </c>
      <c r="O51" s="111">
        <v>28</v>
      </c>
      <c r="P51" s="140" t="s">
        <v>26</v>
      </c>
      <c r="Q51" s="369">
        <f t="shared" si="2"/>
        <v>0</v>
      </c>
    </row>
    <row r="52" spans="2:17" ht="25.5" customHeight="1" x14ac:dyDescent="0.4">
      <c r="B52" s="373" t="s">
        <v>1155</v>
      </c>
      <c r="C52" s="310">
        <f t="shared" si="13"/>
        <v>0</v>
      </c>
      <c r="D52" s="311">
        <f t="shared" si="14"/>
        <v>0</v>
      </c>
      <c r="E52" s="311">
        <f t="shared" si="15"/>
        <v>0</v>
      </c>
      <c r="F52" s="325">
        <v>1.8942062672027448E-3</v>
      </c>
      <c r="G52" s="311">
        <f t="shared" si="16"/>
        <v>0</v>
      </c>
      <c r="H52" s="311">
        <f t="shared" si="17"/>
        <v>0</v>
      </c>
      <c r="I52" s="311">
        <f t="shared" si="18"/>
        <v>0</v>
      </c>
      <c r="J52" s="325">
        <v>6.9401372281642105E-3</v>
      </c>
      <c r="K52" s="311">
        <f t="shared" si="11"/>
        <v>0</v>
      </c>
      <c r="L52" s="303">
        <v>36</v>
      </c>
      <c r="M52" s="302" t="s">
        <v>1132</v>
      </c>
      <c r="O52" s="111">
        <v>29</v>
      </c>
      <c r="P52" s="140" t="s">
        <v>27</v>
      </c>
      <c r="Q52" s="369">
        <f t="shared" si="2"/>
        <v>0</v>
      </c>
    </row>
    <row r="53" spans="2:17" ht="25.5" customHeight="1" x14ac:dyDescent="0.4">
      <c r="B53" s="373" t="s">
        <v>1156</v>
      </c>
      <c r="C53" s="310">
        <f t="shared" si="13"/>
        <v>0</v>
      </c>
      <c r="D53" s="311">
        <f t="shared" si="14"/>
        <v>0</v>
      </c>
      <c r="E53" s="311">
        <f t="shared" si="15"/>
        <v>0</v>
      </c>
      <c r="F53" s="325">
        <v>5.2529542024960978E-3</v>
      </c>
      <c r="G53" s="311">
        <f t="shared" si="16"/>
        <v>0</v>
      </c>
      <c r="H53" s="311">
        <f t="shared" si="17"/>
        <v>0</v>
      </c>
      <c r="I53" s="311">
        <f t="shared" si="18"/>
        <v>0</v>
      </c>
      <c r="J53" s="325">
        <v>2.434977133057338E-2</v>
      </c>
      <c r="K53" s="311">
        <f t="shared" si="11"/>
        <v>0</v>
      </c>
      <c r="L53" s="303">
        <v>36</v>
      </c>
      <c r="M53" s="302" t="s">
        <v>1132</v>
      </c>
      <c r="O53" s="111">
        <v>30</v>
      </c>
      <c r="P53" s="140" t="s">
        <v>28</v>
      </c>
      <c r="Q53" s="369">
        <f t="shared" si="2"/>
        <v>0</v>
      </c>
    </row>
    <row r="54" spans="2:17" ht="25.5" customHeight="1" x14ac:dyDescent="0.4">
      <c r="B54" s="373" t="s">
        <v>1157</v>
      </c>
      <c r="C54" s="310">
        <f t="shared" si="13"/>
        <v>0</v>
      </c>
      <c r="D54" s="311">
        <f t="shared" si="14"/>
        <v>0</v>
      </c>
      <c r="E54" s="311">
        <f t="shared" si="15"/>
        <v>0</v>
      </c>
      <c r="F54" s="325">
        <v>2.7719343560381111E-3</v>
      </c>
      <c r="G54" s="311">
        <f t="shared" si="16"/>
        <v>0</v>
      </c>
      <c r="H54" s="311">
        <f t="shared" si="17"/>
        <v>0</v>
      </c>
      <c r="I54" s="311">
        <f t="shared" si="18"/>
        <v>0</v>
      </c>
      <c r="J54" s="325">
        <v>7.1530414713723931E-3</v>
      </c>
      <c r="K54" s="311">
        <f t="shared" si="11"/>
        <v>0</v>
      </c>
      <c r="L54" s="303">
        <v>36</v>
      </c>
      <c r="M54" s="302" t="s">
        <v>1132</v>
      </c>
      <c r="O54" s="111">
        <v>31</v>
      </c>
      <c r="P54" s="140" t="s">
        <v>29</v>
      </c>
      <c r="Q54" s="369">
        <f t="shared" si="2"/>
        <v>0</v>
      </c>
    </row>
    <row r="55" spans="2:17" ht="25.5" customHeight="1" x14ac:dyDescent="0.4">
      <c r="B55" s="373" t="s">
        <v>1158</v>
      </c>
      <c r="C55" s="310">
        <f t="shared" si="13"/>
        <v>0</v>
      </c>
      <c r="D55" s="311">
        <f t="shared" si="14"/>
        <v>0</v>
      </c>
      <c r="E55" s="311">
        <f t="shared" si="15"/>
        <v>0</v>
      </c>
      <c r="F55" s="325">
        <v>1.2711301280177601E-2</v>
      </c>
      <c r="G55" s="311">
        <f t="shared" si="16"/>
        <v>0</v>
      </c>
      <c r="H55" s="311">
        <f t="shared" si="17"/>
        <v>0</v>
      </c>
      <c r="I55" s="311">
        <f t="shared" si="18"/>
        <v>0</v>
      </c>
      <c r="J55" s="325">
        <v>3.4363193822214637E-2</v>
      </c>
      <c r="K55" s="311">
        <f t="shared" si="11"/>
        <v>0</v>
      </c>
      <c r="L55" s="303">
        <v>36</v>
      </c>
      <c r="M55" s="302" t="s">
        <v>1132</v>
      </c>
      <c r="O55" s="111">
        <v>32</v>
      </c>
      <c r="P55" s="140" t="s">
        <v>30</v>
      </c>
      <c r="Q55" s="369">
        <f t="shared" si="2"/>
        <v>0</v>
      </c>
    </row>
    <row r="56" spans="2:17" ht="25.5" customHeight="1" x14ac:dyDescent="0.4">
      <c r="B56" s="373" t="s">
        <v>1159</v>
      </c>
      <c r="C56" s="310">
        <f t="shared" si="13"/>
        <v>0</v>
      </c>
      <c r="D56" s="311">
        <f t="shared" si="14"/>
        <v>0</v>
      </c>
      <c r="E56" s="311">
        <f t="shared" si="15"/>
        <v>0</v>
      </c>
      <c r="F56" s="325">
        <v>7.0860965468538166E-4</v>
      </c>
      <c r="G56" s="311">
        <f t="shared" si="16"/>
        <v>0</v>
      </c>
      <c r="H56" s="311">
        <f t="shared" si="17"/>
        <v>0</v>
      </c>
      <c r="I56" s="311">
        <f t="shared" si="18"/>
        <v>0</v>
      </c>
      <c r="J56" s="325">
        <v>3.3214111838790264E-3</v>
      </c>
      <c r="K56" s="311">
        <f t="shared" si="11"/>
        <v>0</v>
      </c>
      <c r="L56" s="303">
        <v>34</v>
      </c>
      <c r="M56" s="302" t="s">
        <v>1160</v>
      </c>
      <c r="O56" s="111">
        <v>33</v>
      </c>
      <c r="P56" s="140" t="s">
        <v>31</v>
      </c>
      <c r="Q56" s="369">
        <f t="shared" si="2"/>
        <v>0</v>
      </c>
    </row>
    <row r="57" spans="2:17" ht="25.5" customHeight="1" x14ac:dyDescent="0.4">
      <c r="B57" s="373" t="s">
        <v>1161</v>
      </c>
      <c r="C57" s="310">
        <f t="shared" si="13"/>
        <v>0</v>
      </c>
      <c r="D57" s="311">
        <f t="shared" si="14"/>
        <v>0</v>
      </c>
      <c r="E57" s="311">
        <f t="shared" si="15"/>
        <v>0</v>
      </c>
      <c r="F57" s="325">
        <v>1.1400783378550106E-3</v>
      </c>
      <c r="G57" s="311">
        <f t="shared" si="16"/>
        <v>0</v>
      </c>
      <c r="H57" s="311">
        <f t="shared" si="17"/>
        <v>0</v>
      </c>
      <c r="I57" s="311">
        <f t="shared" si="18"/>
        <v>0</v>
      </c>
      <c r="J57" s="325">
        <v>2.1989887523732564E-3</v>
      </c>
      <c r="K57" s="311">
        <f t="shared" si="11"/>
        <v>0</v>
      </c>
      <c r="L57" s="303">
        <v>35</v>
      </c>
      <c r="M57" s="302" t="s">
        <v>1127</v>
      </c>
      <c r="O57" s="111">
        <v>34</v>
      </c>
      <c r="P57" s="140" t="s">
        <v>32</v>
      </c>
      <c r="Q57" s="369">
        <f t="shared" si="2"/>
        <v>0</v>
      </c>
    </row>
    <row r="58" spans="2:17" ht="25.5" customHeight="1" x14ac:dyDescent="0.4">
      <c r="B58" s="373" t="s">
        <v>1162</v>
      </c>
      <c r="C58" s="310">
        <f t="shared" si="13"/>
        <v>0</v>
      </c>
      <c r="D58" s="311">
        <f t="shared" si="14"/>
        <v>0</v>
      </c>
      <c r="E58" s="311">
        <f t="shared" si="15"/>
        <v>0</v>
      </c>
      <c r="F58" s="325">
        <v>8.3418183440790491E-3</v>
      </c>
      <c r="G58" s="311">
        <f t="shared" si="16"/>
        <v>0</v>
      </c>
      <c r="H58" s="311">
        <f t="shared" si="17"/>
        <v>0</v>
      </c>
      <c r="I58" s="311">
        <f t="shared" si="18"/>
        <v>0</v>
      </c>
      <c r="J58" s="325">
        <v>1.4021862781409648E-2</v>
      </c>
      <c r="K58" s="311">
        <f t="shared" si="11"/>
        <v>0</v>
      </c>
      <c r="L58" s="303">
        <v>35</v>
      </c>
      <c r="M58" s="302" t="s">
        <v>1127</v>
      </c>
      <c r="O58" s="111">
        <v>35</v>
      </c>
      <c r="P58" s="140" t="s">
        <v>33</v>
      </c>
      <c r="Q58" s="369">
        <f t="shared" si="2"/>
        <v>0</v>
      </c>
    </row>
    <row r="59" spans="2:17" ht="25.5" customHeight="1" x14ac:dyDescent="0.4">
      <c r="B59" s="377" t="s">
        <v>1163</v>
      </c>
      <c r="C59" s="310">
        <f t="shared" si="13"/>
        <v>0</v>
      </c>
      <c r="D59" s="311">
        <f t="shared" si="14"/>
        <v>0</v>
      </c>
      <c r="E59" s="311">
        <f t="shared" si="15"/>
        <v>0</v>
      </c>
      <c r="F59" s="325">
        <v>4.1809241467700457E-3</v>
      </c>
      <c r="G59" s="311">
        <f t="shared" si="16"/>
        <v>0</v>
      </c>
      <c r="H59" s="311">
        <f t="shared" si="17"/>
        <v>0</v>
      </c>
      <c r="I59" s="311">
        <f t="shared" si="18"/>
        <v>0</v>
      </c>
      <c r="J59" s="325">
        <v>6.9241401932333586E-3</v>
      </c>
      <c r="K59" s="311">
        <f t="shared" si="11"/>
        <v>0</v>
      </c>
      <c r="L59" s="318">
        <v>35</v>
      </c>
      <c r="M59" s="302" t="s">
        <v>1127</v>
      </c>
      <c r="O59" s="112">
        <v>36</v>
      </c>
      <c r="P59" s="141" t="s">
        <v>34</v>
      </c>
      <c r="Q59" s="370">
        <f t="shared" si="2"/>
        <v>0</v>
      </c>
    </row>
    <row r="60" spans="2:17" ht="25.5" customHeight="1" thickBot="1" x14ac:dyDescent="0.45">
      <c r="B60" s="322" t="s">
        <v>1164</v>
      </c>
      <c r="C60" s="323">
        <f>SUM(C24,C36,C37,C38,C48)</f>
        <v>0</v>
      </c>
      <c r="D60" s="324">
        <f t="shared" ref="D60:E60" si="19">SUM(D24,D36,D37,D38,D48)</f>
        <v>0</v>
      </c>
      <c r="E60" s="324">
        <f t="shared" si="19"/>
        <v>0</v>
      </c>
      <c r="F60" s="329">
        <f>消費額構成比!Z7</f>
        <v>1</v>
      </c>
      <c r="G60" s="324">
        <f>SUM(G24,G36,G37,G38,G48)</f>
        <v>0</v>
      </c>
      <c r="H60" s="324">
        <f t="shared" ref="H60:I60" si="20">SUM(H24,H36,H37,H38,H48)</f>
        <v>0</v>
      </c>
      <c r="I60" s="324">
        <f t="shared" si="20"/>
        <v>0</v>
      </c>
      <c r="J60" s="329">
        <f>消費額構成比!AA7</f>
        <v>1</v>
      </c>
      <c r="K60" s="324">
        <f>SUM(K24,K36,K37,K38,K48)</f>
        <v>0</v>
      </c>
      <c r="L60" s="747"/>
      <c r="M60" s="748"/>
      <c r="O60" s="113">
        <v>37</v>
      </c>
      <c r="P60" s="142" t="s">
        <v>35</v>
      </c>
      <c r="Q60" s="383">
        <f t="shared" si="2"/>
        <v>0</v>
      </c>
    </row>
    <row r="61" spans="2:17" ht="25.5" customHeight="1" x14ac:dyDescent="0.4">
      <c r="K61" s="362"/>
      <c r="O61" s="114">
        <v>38</v>
      </c>
      <c r="P61" s="143" t="s">
        <v>36</v>
      </c>
      <c r="Q61" s="383">
        <f t="shared" si="2"/>
        <v>0</v>
      </c>
    </row>
    <row r="62" spans="2:17" ht="25.5" customHeight="1" thickBot="1" x14ac:dyDescent="0.45">
      <c r="O62" s="730" t="s">
        <v>843</v>
      </c>
      <c r="P62" s="731"/>
      <c r="Q62" s="371">
        <f>SUM(Q24:Q61)</f>
        <v>0</v>
      </c>
    </row>
    <row r="65" spans="6:6" x14ac:dyDescent="0.4">
      <c r="F65" s="363"/>
    </row>
  </sheetData>
  <sheetProtection sheet="1" objects="1" scenarios="1"/>
  <mergeCells count="12">
    <mergeCell ref="O62:P62"/>
    <mergeCell ref="O22:P23"/>
    <mergeCell ref="Q22:Q23"/>
    <mergeCell ref="B22:B23"/>
    <mergeCell ref="C22:F22"/>
    <mergeCell ref="G22:J22"/>
    <mergeCell ref="K22:K23"/>
    <mergeCell ref="L22:M23"/>
    <mergeCell ref="L38:M38"/>
    <mergeCell ref="L48:M48"/>
    <mergeCell ref="L60:M60"/>
    <mergeCell ref="L24:M24"/>
  </mergeCells>
  <phoneticPr fontId="5"/>
  <pageMargins left="0.7" right="0.7" top="0.75" bottom="0.75" header="0.3" footer="0.3"/>
  <pageSetup paperSize="9" scale="59" fitToHeight="0" orientation="landscape" r:id="rId1"/>
  <ignoredErrors>
    <ignoredError sqref="C32:E32 G32:I32 C38:J38 C48:J48 F60:J60" formula="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FFFF00"/>
    <pageSetUpPr fitToPage="1"/>
  </sheetPr>
  <dimension ref="B1:S57"/>
  <sheetViews>
    <sheetView topLeftCell="A13" workbookViewId="0">
      <selection activeCell="B9" sqref="B9"/>
    </sheetView>
  </sheetViews>
  <sheetFormatPr defaultRowHeight="13.5" x14ac:dyDescent="0.4"/>
  <cols>
    <col min="1" max="1" width="1.625" style="16" customWidth="1"/>
    <col min="2" max="2" width="28.5" style="16" customWidth="1"/>
    <col min="3" max="9" width="10.625" style="16" customWidth="1"/>
    <col min="10" max="10" width="3.25" style="180" customWidth="1"/>
    <col min="11" max="13" width="10.625" style="16" customWidth="1"/>
    <col min="14" max="14" width="4.375" style="16" customWidth="1"/>
    <col min="15" max="15" width="26.625" style="16" bestFit="1" customWidth="1"/>
    <col min="16" max="16" width="4.125" style="16" customWidth="1"/>
    <col min="17" max="17" width="3.5" style="16" bestFit="1" customWidth="1"/>
    <col min="18" max="18" width="26.625" style="16" bestFit="1" customWidth="1"/>
    <col min="19" max="19" width="11" style="16" bestFit="1" customWidth="1"/>
    <col min="20" max="16384" width="9" style="16"/>
  </cols>
  <sheetData>
    <row r="1" spans="2:19" ht="9.75" customHeight="1" x14ac:dyDescent="0.4"/>
    <row r="2" spans="2:19" ht="20.100000000000001" customHeight="1" x14ac:dyDescent="0.4">
      <c r="B2" s="359" t="s">
        <v>1215</v>
      </c>
      <c r="C2" s="385" t="s">
        <v>1307</v>
      </c>
    </row>
    <row r="3" spans="2:19" ht="20.100000000000001" customHeight="1" x14ac:dyDescent="0.4">
      <c r="B3" s="463"/>
    </row>
    <row r="4" spans="2:19" ht="20.100000000000001" customHeight="1" x14ac:dyDescent="0.4">
      <c r="B4" s="463"/>
    </row>
    <row r="5" spans="2:19" ht="20.100000000000001" customHeight="1" x14ac:dyDescent="0.4">
      <c r="B5" s="16" t="s">
        <v>1338</v>
      </c>
    </row>
    <row r="6" spans="2:19" ht="51.75" customHeight="1" x14ac:dyDescent="0.4">
      <c r="B6" s="758" t="s">
        <v>1345</v>
      </c>
      <c r="C6" s="758"/>
      <c r="D6" s="758"/>
      <c r="E6" s="758"/>
      <c r="F6" s="758"/>
      <c r="G6" s="758"/>
      <c r="H6" s="758"/>
      <c r="I6" s="758"/>
      <c r="J6" s="758"/>
      <c r="K6" s="758"/>
      <c r="L6" s="758"/>
      <c r="M6" s="758"/>
      <c r="N6" s="758"/>
      <c r="O6" s="758"/>
      <c r="P6" s="758"/>
      <c r="Q6" s="758"/>
      <c r="R6" s="758"/>
    </row>
    <row r="7" spans="2:19" ht="20.100000000000001" customHeight="1" thickBot="1" x14ac:dyDescent="0.45">
      <c r="B7" s="360" t="s">
        <v>1326</v>
      </c>
      <c r="F7" s="42" t="s">
        <v>1105</v>
      </c>
      <c r="G7" s="180"/>
      <c r="H7" s="180"/>
      <c r="I7" s="180"/>
      <c r="K7" s="180"/>
      <c r="L7" s="180"/>
      <c r="M7" s="180"/>
      <c r="N7" s="338"/>
      <c r="O7" s="338"/>
      <c r="P7" s="338"/>
    </row>
    <row r="8" spans="2:19" ht="20.100000000000001" customHeight="1" thickBot="1" x14ac:dyDescent="0.45">
      <c r="B8" s="230"/>
      <c r="C8" s="346" t="s">
        <v>1328</v>
      </c>
      <c r="D8" s="347" t="s">
        <v>1329</v>
      </c>
      <c r="E8" s="347" t="s">
        <v>1106</v>
      </c>
      <c r="F8" s="348" t="s">
        <v>1022</v>
      </c>
      <c r="G8" s="180"/>
      <c r="H8" s="180"/>
      <c r="I8" s="338"/>
      <c r="J8" s="338"/>
      <c r="K8" s="338"/>
      <c r="L8" s="338"/>
      <c r="M8" s="338"/>
      <c r="N8" s="19"/>
      <c r="O8" s="19"/>
      <c r="P8" s="19"/>
    </row>
    <row r="9" spans="2:19" ht="20.100000000000001" customHeight="1" thickTop="1" x14ac:dyDescent="0.4">
      <c r="B9" s="364" t="s">
        <v>1309</v>
      </c>
      <c r="C9" s="630"/>
      <c r="D9" s="631"/>
      <c r="E9" s="631"/>
      <c r="F9" s="585">
        <f>SUM(C9:E9)</f>
        <v>0</v>
      </c>
      <c r="G9" s="180"/>
      <c r="H9" s="180"/>
      <c r="I9" s="338"/>
      <c r="J9" s="338"/>
      <c r="K9" s="338"/>
      <c r="L9" s="338"/>
      <c r="M9" s="338"/>
      <c r="N9" s="19"/>
      <c r="O9" s="19"/>
      <c r="P9" s="19"/>
    </row>
    <row r="10" spans="2:19" ht="20.100000000000001" customHeight="1" x14ac:dyDescent="0.4">
      <c r="B10" s="365" t="s">
        <v>1310</v>
      </c>
      <c r="C10" s="632"/>
      <c r="D10" s="633"/>
      <c r="E10" s="633"/>
      <c r="F10" s="586">
        <f t="shared" ref="F10" si="0">SUM(C10:E10)</f>
        <v>0</v>
      </c>
    </row>
    <row r="11" spans="2:19" ht="20.100000000000001" customHeight="1" thickBot="1" x14ac:dyDescent="0.45">
      <c r="B11" s="366" t="s">
        <v>1022</v>
      </c>
      <c r="C11" s="587">
        <f>SUM(C9:C10)</f>
        <v>0</v>
      </c>
      <c r="D11" s="588">
        <f t="shared" ref="D11:E11" si="1">SUM(D9:D10)</f>
        <v>0</v>
      </c>
      <c r="E11" s="588">
        <f t="shared" si="1"/>
        <v>0</v>
      </c>
      <c r="F11" s="589">
        <f>SUM(F9:F10)</f>
        <v>0</v>
      </c>
    </row>
    <row r="12" spans="2:19" ht="20.100000000000001" customHeight="1" x14ac:dyDescent="0.4"/>
    <row r="13" spans="2:19" ht="20.100000000000001" customHeight="1" thickBot="1" x14ac:dyDescent="0.45">
      <c r="B13" s="360" t="s">
        <v>1224</v>
      </c>
      <c r="I13" s="42" t="s">
        <v>1356</v>
      </c>
      <c r="K13" s="360" t="s">
        <v>1222</v>
      </c>
      <c r="O13" s="42" t="s">
        <v>1112</v>
      </c>
      <c r="S13" s="42" t="s">
        <v>1112</v>
      </c>
    </row>
    <row r="14" spans="2:19" ht="20.100000000000001" customHeight="1" x14ac:dyDescent="0.4">
      <c r="B14" s="732"/>
      <c r="C14" s="749" t="s">
        <v>1235</v>
      </c>
      <c r="D14" s="750"/>
      <c r="E14" s="751"/>
      <c r="F14" s="752" t="s">
        <v>1236</v>
      </c>
      <c r="G14" s="750"/>
      <c r="H14" s="751"/>
      <c r="I14" s="743" t="s">
        <v>1113</v>
      </c>
      <c r="J14" s="338"/>
      <c r="K14" s="753" t="s">
        <v>1237</v>
      </c>
      <c r="L14" s="755" t="s">
        <v>1238</v>
      </c>
      <c r="M14" s="757" t="s">
        <v>1232</v>
      </c>
      <c r="N14" s="740" t="s">
        <v>1114</v>
      </c>
      <c r="O14" s="743"/>
      <c r="Q14" s="732" t="s">
        <v>1225</v>
      </c>
      <c r="R14" s="733"/>
      <c r="S14" s="736" t="s">
        <v>1226</v>
      </c>
    </row>
    <row r="15" spans="2:19" ht="20.100000000000001" customHeight="1" thickBot="1" x14ac:dyDescent="0.45">
      <c r="B15" s="738"/>
      <c r="C15" s="355" t="s">
        <v>1328</v>
      </c>
      <c r="D15" s="336" t="s">
        <v>1329</v>
      </c>
      <c r="E15" s="336" t="s">
        <v>1106</v>
      </c>
      <c r="F15" s="356" t="s">
        <v>1328</v>
      </c>
      <c r="G15" s="336" t="s">
        <v>1329</v>
      </c>
      <c r="H15" s="357" t="s">
        <v>1106</v>
      </c>
      <c r="I15" s="744"/>
      <c r="J15" s="338"/>
      <c r="K15" s="754"/>
      <c r="L15" s="756"/>
      <c r="M15" s="756"/>
      <c r="N15" s="742"/>
      <c r="O15" s="744"/>
      <c r="Q15" s="734"/>
      <c r="R15" s="735"/>
      <c r="S15" s="737"/>
    </row>
    <row r="16" spans="2:19" ht="25.5" customHeight="1" thickTop="1" x14ac:dyDescent="0.4">
      <c r="B16" s="372" t="s">
        <v>1116</v>
      </c>
      <c r="C16" s="330">
        <f>SUM(C17:C27)</f>
        <v>0</v>
      </c>
      <c r="D16" s="334">
        <f t="shared" ref="D16:H16" si="2">SUM(D17:D27)</f>
        <v>0</v>
      </c>
      <c r="E16" s="334">
        <f t="shared" si="2"/>
        <v>0</v>
      </c>
      <c r="F16" s="333">
        <f t="shared" si="2"/>
        <v>0</v>
      </c>
      <c r="G16" s="334">
        <f t="shared" si="2"/>
        <v>0</v>
      </c>
      <c r="H16" s="331">
        <f t="shared" si="2"/>
        <v>0</v>
      </c>
      <c r="I16" s="590">
        <f>SUM(I17:I27)</f>
        <v>0</v>
      </c>
      <c r="J16" s="337"/>
      <c r="K16" s="596">
        <f>SUM(K17:K27)</f>
        <v>0</v>
      </c>
      <c r="L16" s="333">
        <f t="shared" ref="L16" si="3">SUM(L17:L27)</f>
        <v>0</v>
      </c>
      <c r="M16" s="333">
        <f>SUM(M17:M27)</f>
        <v>0</v>
      </c>
      <c r="N16" s="745"/>
      <c r="O16" s="746"/>
      <c r="Q16" s="104">
        <v>1</v>
      </c>
      <c r="R16" s="133" t="s">
        <v>0</v>
      </c>
      <c r="S16" s="605">
        <f>SUMIF($N$16:$N$51,Q16,$M$16:$M$51)</f>
        <v>0</v>
      </c>
    </row>
    <row r="17" spans="2:19" ht="25.5" customHeight="1" x14ac:dyDescent="0.4">
      <c r="B17" s="373" t="s">
        <v>1117</v>
      </c>
      <c r="C17" s="634"/>
      <c r="D17" s="635"/>
      <c r="E17" s="635"/>
      <c r="F17" s="635"/>
      <c r="G17" s="635"/>
      <c r="H17" s="635"/>
      <c r="I17" s="591">
        <f t="shared" ref="I17:I51" si="4">SUM(C17:H17)</f>
        <v>0</v>
      </c>
      <c r="J17" s="19"/>
      <c r="K17" s="597">
        <f>$C$9*(C17*1000)/1000000+$D$9*(D17*1000)/1000000+$E$9*(E17*1000)/1000000</f>
        <v>0</v>
      </c>
      <c r="L17" s="181">
        <f>$C$10*(F17*1000)/1000000+$D$10*(G17*1000)/1000000+$E$10*(H17*1000)/1000000</f>
        <v>0</v>
      </c>
      <c r="M17" s="181">
        <f>SUM(K17:L17)</f>
        <v>0</v>
      </c>
      <c r="N17" s="301">
        <v>29</v>
      </c>
      <c r="O17" s="302" t="s">
        <v>1118</v>
      </c>
      <c r="Q17" s="105">
        <v>2</v>
      </c>
      <c r="R17" s="134" t="s">
        <v>1</v>
      </c>
      <c r="S17" s="606">
        <f t="shared" ref="S17:S53" si="5">SUMIF($N$16:$N$51,Q17,$M$16:$M$51)</f>
        <v>0</v>
      </c>
    </row>
    <row r="18" spans="2:19" ht="25.5" customHeight="1" x14ac:dyDescent="0.4">
      <c r="B18" s="373" t="s">
        <v>1119</v>
      </c>
      <c r="C18" s="634"/>
      <c r="D18" s="635"/>
      <c r="E18" s="635"/>
      <c r="F18" s="635"/>
      <c r="G18" s="635"/>
      <c r="H18" s="635"/>
      <c r="I18" s="591">
        <f t="shared" si="4"/>
        <v>0</v>
      </c>
      <c r="J18" s="19"/>
      <c r="K18" s="597">
        <f>$C$9*(C18*1000)/1000000+$D$9*(D18*1000)/1000000+$E$9*(E18*1000)/1000000</f>
        <v>0</v>
      </c>
      <c r="L18" s="181">
        <f t="shared" ref="L18:L51" si="6">$C$10*(F18*1000)/1000000+$D$10*(G18*1000)/1000000+$E$10*(H18*1000)/1000000</f>
        <v>0</v>
      </c>
      <c r="M18" s="181">
        <f t="shared" ref="M18" si="7">SUM(K18:L18)</f>
        <v>0</v>
      </c>
      <c r="N18" s="303">
        <v>29</v>
      </c>
      <c r="O18" s="302" t="s">
        <v>1118</v>
      </c>
      <c r="Q18" s="105">
        <v>3</v>
      </c>
      <c r="R18" s="134" t="s">
        <v>2</v>
      </c>
      <c r="S18" s="606">
        <f t="shared" si="5"/>
        <v>0</v>
      </c>
    </row>
    <row r="19" spans="2:19" ht="25.5" customHeight="1" x14ac:dyDescent="0.4">
      <c r="B19" s="373" t="s">
        <v>1120</v>
      </c>
      <c r="C19" s="634"/>
      <c r="D19" s="635"/>
      <c r="E19" s="635"/>
      <c r="F19" s="635"/>
      <c r="G19" s="635"/>
      <c r="H19" s="635"/>
      <c r="I19" s="591">
        <f t="shared" si="4"/>
        <v>0</v>
      </c>
      <c r="J19" s="19"/>
      <c r="K19" s="597">
        <f t="shared" ref="K19:K51" si="8">$C$9*(C19*1000)/1000000+$D$9*(D19*1000)/1000000+$E$9*(E19*1000)/1000000</f>
        <v>0</v>
      </c>
      <c r="L19" s="181">
        <f t="shared" si="6"/>
        <v>0</v>
      </c>
      <c r="M19" s="181">
        <f>SUM(K19:L19)</f>
        <v>0</v>
      </c>
      <c r="N19" s="303">
        <v>29</v>
      </c>
      <c r="O19" s="302" t="s">
        <v>1118</v>
      </c>
      <c r="Q19" s="105">
        <v>4</v>
      </c>
      <c r="R19" s="134" t="s">
        <v>3</v>
      </c>
      <c r="S19" s="606">
        <f t="shared" si="5"/>
        <v>0</v>
      </c>
    </row>
    <row r="20" spans="2:19" ht="25.5" customHeight="1" x14ac:dyDescent="0.4">
      <c r="B20" s="378" t="s">
        <v>1121</v>
      </c>
      <c r="C20" s="304">
        <v>0</v>
      </c>
      <c r="D20" s="305">
        <v>0</v>
      </c>
      <c r="E20" s="305">
        <v>0</v>
      </c>
      <c r="F20" s="305">
        <v>0</v>
      </c>
      <c r="G20" s="305">
        <v>0</v>
      </c>
      <c r="H20" s="305">
        <v>0</v>
      </c>
      <c r="I20" s="592">
        <f t="shared" si="4"/>
        <v>0</v>
      </c>
      <c r="J20" s="19"/>
      <c r="K20" s="598">
        <f t="shared" si="8"/>
        <v>0</v>
      </c>
      <c r="L20" s="599">
        <f t="shared" si="6"/>
        <v>0</v>
      </c>
      <c r="M20" s="599">
        <f>SUM(K20:L20)</f>
        <v>0</v>
      </c>
      <c r="N20" s="306">
        <v>29</v>
      </c>
      <c r="O20" s="307" t="s">
        <v>1118</v>
      </c>
      <c r="Q20" s="106">
        <v>5</v>
      </c>
      <c r="R20" s="135" t="s">
        <v>4</v>
      </c>
      <c r="S20" s="607">
        <f t="shared" si="5"/>
        <v>0</v>
      </c>
    </row>
    <row r="21" spans="2:19" ht="25.5" customHeight="1" x14ac:dyDescent="0.4">
      <c r="B21" s="373" t="s">
        <v>1227</v>
      </c>
      <c r="C21" s="634"/>
      <c r="D21" s="635"/>
      <c r="E21" s="635"/>
      <c r="F21" s="635"/>
      <c r="G21" s="635"/>
      <c r="H21" s="635"/>
      <c r="I21" s="591">
        <f t="shared" si="4"/>
        <v>0</v>
      </c>
      <c r="J21" s="19"/>
      <c r="K21" s="597">
        <f t="shared" si="8"/>
        <v>0</v>
      </c>
      <c r="L21" s="181">
        <f t="shared" si="6"/>
        <v>0</v>
      </c>
      <c r="M21" s="181">
        <f t="shared" ref="M21:M51" si="9">SUM(K21:L21)</f>
        <v>0</v>
      </c>
      <c r="N21" s="303">
        <v>29</v>
      </c>
      <c r="O21" s="302" t="s">
        <v>1118</v>
      </c>
      <c r="Q21" s="107">
        <v>6</v>
      </c>
      <c r="R21" s="136" t="s">
        <v>5</v>
      </c>
      <c r="S21" s="608">
        <f t="shared" si="5"/>
        <v>0</v>
      </c>
    </row>
    <row r="22" spans="2:19" ht="25.5" customHeight="1" x14ac:dyDescent="0.4">
      <c r="B22" s="373" t="s">
        <v>1123</v>
      </c>
      <c r="C22" s="634"/>
      <c r="D22" s="635"/>
      <c r="E22" s="635"/>
      <c r="F22" s="635"/>
      <c r="G22" s="635"/>
      <c r="H22" s="635"/>
      <c r="I22" s="591">
        <f t="shared" si="4"/>
        <v>0</v>
      </c>
      <c r="J22" s="19"/>
      <c r="K22" s="597">
        <f t="shared" si="8"/>
        <v>0</v>
      </c>
      <c r="L22" s="181">
        <f t="shared" si="6"/>
        <v>0</v>
      </c>
      <c r="M22" s="181">
        <f t="shared" si="9"/>
        <v>0</v>
      </c>
      <c r="N22" s="303">
        <v>29</v>
      </c>
      <c r="O22" s="302" t="s">
        <v>1118</v>
      </c>
      <c r="Q22" s="108">
        <v>7</v>
      </c>
      <c r="R22" s="137" t="s">
        <v>6</v>
      </c>
      <c r="S22" s="606">
        <f t="shared" si="5"/>
        <v>0</v>
      </c>
    </row>
    <row r="23" spans="2:19" ht="25.5" customHeight="1" x14ac:dyDescent="0.4">
      <c r="B23" s="373" t="s">
        <v>1124</v>
      </c>
      <c r="C23" s="634"/>
      <c r="D23" s="635"/>
      <c r="E23" s="635"/>
      <c r="F23" s="635"/>
      <c r="G23" s="635"/>
      <c r="H23" s="635"/>
      <c r="I23" s="591">
        <f t="shared" si="4"/>
        <v>0</v>
      </c>
      <c r="J23" s="19"/>
      <c r="K23" s="597">
        <f t="shared" si="8"/>
        <v>0</v>
      </c>
      <c r="L23" s="181">
        <f t="shared" si="6"/>
        <v>0</v>
      </c>
      <c r="M23" s="181">
        <f t="shared" si="9"/>
        <v>0</v>
      </c>
      <c r="N23" s="303">
        <v>29</v>
      </c>
      <c r="O23" s="302" t="s">
        <v>1118</v>
      </c>
      <c r="Q23" s="108">
        <v>8</v>
      </c>
      <c r="R23" s="137" t="s">
        <v>7</v>
      </c>
      <c r="S23" s="606">
        <f t="shared" si="5"/>
        <v>0</v>
      </c>
    </row>
    <row r="24" spans="2:19" ht="25.5" customHeight="1" x14ac:dyDescent="0.4">
      <c r="B24" s="373" t="s">
        <v>1125</v>
      </c>
      <c r="C24" s="634"/>
      <c r="D24" s="635"/>
      <c r="E24" s="635"/>
      <c r="F24" s="635"/>
      <c r="G24" s="635"/>
      <c r="H24" s="635"/>
      <c r="I24" s="591">
        <f t="shared" si="4"/>
        <v>0</v>
      </c>
      <c r="J24" s="19"/>
      <c r="K24" s="597">
        <f t="shared" si="8"/>
        <v>0</v>
      </c>
      <c r="L24" s="181">
        <f t="shared" si="6"/>
        <v>0</v>
      </c>
      <c r="M24" s="181">
        <f t="shared" si="9"/>
        <v>0</v>
      </c>
      <c r="N24" s="303">
        <v>29</v>
      </c>
      <c r="O24" s="302" t="s">
        <v>1118</v>
      </c>
      <c r="Q24" s="108">
        <v>9</v>
      </c>
      <c r="R24" s="137" t="s">
        <v>8</v>
      </c>
      <c r="S24" s="606">
        <f t="shared" si="5"/>
        <v>0</v>
      </c>
    </row>
    <row r="25" spans="2:19" ht="25.5" customHeight="1" x14ac:dyDescent="0.4">
      <c r="B25" s="373" t="s">
        <v>1126</v>
      </c>
      <c r="C25" s="634"/>
      <c r="D25" s="635"/>
      <c r="E25" s="635"/>
      <c r="F25" s="635"/>
      <c r="G25" s="635"/>
      <c r="H25" s="635"/>
      <c r="I25" s="591">
        <f t="shared" si="4"/>
        <v>0</v>
      </c>
      <c r="J25" s="19"/>
      <c r="K25" s="597">
        <f t="shared" si="8"/>
        <v>0</v>
      </c>
      <c r="L25" s="181">
        <f t="shared" si="6"/>
        <v>0</v>
      </c>
      <c r="M25" s="181">
        <f t="shared" si="9"/>
        <v>0</v>
      </c>
      <c r="N25" s="303">
        <v>35</v>
      </c>
      <c r="O25" s="302" t="s">
        <v>1127</v>
      </c>
      <c r="Q25" s="108">
        <v>10</v>
      </c>
      <c r="R25" s="137" t="s">
        <v>9</v>
      </c>
      <c r="S25" s="606">
        <f t="shared" si="5"/>
        <v>0</v>
      </c>
    </row>
    <row r="26" spans="2:19" ht="25.5" customHeight="1" x14ac:dyDescent="0.4">
      <c r="B26" s="373" t="s">
        <v>1128</v>
      </c>
      <c r="C26" s="634"/>
      <c r="D26" s="635"/>
      <c r="E26" s="635"/>
      <c r="F26" s="635"/>
      <c r="G26" s="635"/>
      <c r="H26" s="635"/>
      <c r="I26" s="591">
        <f t="shared" si="4"/>
        <v>0</v>
      </c>
      <c r="J26" s="19"/>
      <c r="K26" s="597">
        <f t="shared" si="8"/>
        <v>0</v>
      </c>
      <c r="L26" s="181">
        <f t="shared" si="6"/>
        <v>0</v>
      </c>
      <c r="M26" s="181">
        <f t="shared" si="9"/>
        <v>0</v>
      </c>
      <c r="N26" s="303">
        <v>12</v>
      </c>
      <c r="O26" s="302" t="s">
        <v>1129</v>
      </c>
      <c r="Q26" s="108">
        <v>11</v>
      </c>
      <c r="R26" s="137" t="s">
        <v>10</v>
      </c>
      <c r="S26" s="606">
        <f t="shared" si="5"/>
        <v>0</v>
      </c>
    </row>
    <row r="27" spans="2:19" ht="25.5" customHeight="1" x14ac:dyDescent="0.4">
      <c r="B27" s="373" t="s">
        <v>1130</v>
      </c>
      <c r="C27" s="634"/>
      <c r="D27" s="635"/>
      <c r="E27" s="635"/>
      <c r="F27" s="635"/>
      <c r="G27" s="635"/>
      <c r="H27" s="635"/>
      <c r="I27" s="591">
        <f t="shared" si="4"/>
        <v>0</v>
      </c>
      <c r="J27" s="19"/>
      <c r="K27" s="597">
        <f t="shared" si="8"/>
        <v>0</v>
      </c>
      <c r="L27" s="181">
        <f t="shared" si="6"/>
        <v>0</v>
      </c>
      <c r="M27" s="181">
        <f t="shared" si="9"/>
        <v>0</v>
      </c>
      <c r="N27" s="303">
        <v>29</v>
      </c>
      <c r="O27" s="302" t="s">
        <v>1118</v>
      </c>
      <c r="Q27" s="108">
        <v>12</v>
      </c>
      <c r="R27" s="137" t="s">
        <v>11</v>
      </c>
      <c r="S27" s="606">
        <f t="shared" si="5"/>
        <v>0</v>
      </c>
    </row>
    <row r="28" spans="2:19" ht="25.5" customHeight="1" x14ac:dyDescent="0.4">
      <c r="B28" s="374" t="s">
        <v>1131</v>
      </c>
      <c r="C28" s="636"/>
      <c r="D28" s="637"/>
      <c r="E28" s="637"/>
      <c r="F28" s="342">
        <v>0</v>
      </c>
      <c r="G28" s="342">
        <v>0</v>
      </c>
      <c r="H28" s="342">
        <v>0</v>
      </c>
      <c r="I28" s="593">
        <f t="shared" si="4"/>
        <v>0</v>
      </c>
      <c r="J28" s="19"/>
      <c r="K28" s="600">
        <f t="shared" si="8"/>
        <v>0</v>
      </c>
      <c r="L28" s="201">
        <f t="shared" si="6"/>
        <v>0</v>
      </c>
      <c r="M28" s="201">
        <f t="shared" si="9"/>
        <v>0</v>
      </c>
      <c r="N28" s="314">
        <v>36</v>
      </c>
      <c r="O28" s="315" t="s">
        <v>1132</v>
      </c>
      <c r="Q28" s="108">
        <v>13</v>
      </c>
      <c r="R28" s="137" t="s">
        <v>12</v>
      </c>
      <c r="S28" s="606">
        <f t="shared" si="5"/>
        <v>0</v>
      </c>
    </row>
    <row r="29" spans="2:19" ht="25.5" customHeight="1" x14ac:dyDescent="0.4">
      <c r="B29" s="374" t="s">
        <v>1133</v>
      </c>
      <c r="C29" s="636"/>
      <c r="D29" s="637"/>
      <c r="E29" s="637"/>
      <c r="F29" s="637"/>
      <c r="G29" s="637"/>
      <c r="H29" s="637"/>
      <c r="I29" s="593">
        <f t="shared" si="4"/>
        <v>0</v>
      </c>
      <c r="J29" s="19"/>
      <c r="K29" s="600">
        <f t="shared" si="8"/>
        <v>0</v>
      </c>
      <c r="L29" s="201">
        <f t="shared" si="6"/>
        <v>0</v>
      </c>
      <c r="M29" s="201">
        <f t="shared" si="9"/>
        <v>0</v>
      </c>
      <c r="N29" s="316">
        <v>36</v>
      </c>
      <c r="O29" s="315" t="s">
        <v>1132</v>
      </c>
      <c r="Q29" s="108">
        <v>14</v>
      </c>
      <c r="R29" s="137" t="s">
        <v>37</v>
      </c>
      <c r="S29" s="606">
        <f t="shared" si="5"/>
        <v>0</v>
      </c>
    </row>
    <row r="30" spans="2:19" ht="25.5" customHeight="1" x14ac:dyDescent="0.4">
      <c r="B30" s="372" t="s">
        <v>1134</v>
      </c>
      <c r="C30" s="330">
        <f>SUM(C31:C39)</f>
        <v>0</v>
      </c>
      <c r="D30" s="334">
        <f t="shared" ref="D30:E30" si="10">SUM(D31:D39)</f>
        <v>0</v>
      </c>
      <c r="E30" s="334">
        <f t="shared" si="10"/>
        <v>0</v>
      </c>
      <c r="F30" s="333">
        <f>SUM(F31:F39)</f>
        <v>0</v>
      </c>
      <c r="G30" s="333">
        <f t="shared" ref="G30:H30" si="11">SUM(G31:G39)</f>
        <v>0</v>
      </c>
      <c r="H30" s="334">
        <f t="shared" si="11"/>
        <v>0</v>
      </c>
      <c r="I30" s="590">
        <f>SUM(I31:I39)</f>
        <v>0</v>
      </c>
      <c r="J30" s="19"/>
      <c r="K30" s="596">
        <f t="shared" si="8"/>
        <v>0</v>
      </c>
      <c r="L30" s="333">
        <f t="shared" si="6"/>
        <v>0</v>
      </c>
      <c r="M30" s="333">
        <f t="shared" si="9"/>
        <v>0</v>
      </c>
      <c r="N30" s="745"/>
      <c r="O30" s="746"/>
      <c r="Q30" s="108">
        <v>15</v>
      </c>
      <c r="R30" s="137" t="s">
        <v>13</v>
      </c>
      <c r="S30" s="606">
        <f t="shared" si="5"/>
        <v>0</v>
      </c>
    </row>
    <row r="31" spans="2:19" ht="25.5" customHeight="1" x14ac:dyDescent="0.4">
      <c r="B31" s="373" t="s">
        <v>1135</v>
      </c>
      <c r="C31" s="634"/>
      <c r="D31" s="635"/>
      <c r="E31" s="635"/>
      <c r="F31" s="635"/>
      <c r="G31" s="635"/>
      <c r="H31" s="635"/>
      <c r="I31" s="591">
        <f t="shared" si="4"/>
        <v>0</v>
      </c>
      <c r="J31" s="19"/>
      <c r="K31" s="597">
        <f t="shared" si="8"/>
        <v>0</v>
      </c>
      <c r="L31" s="181">
        <f t="shared" si="6"/>
        <v>0</v>
      </c>
      <c r="M31" s="181">
        <f t="shared" si="9"/>
        <v>0</v>
      </c>
      <c r="N31" s="301">
        <v>7</v>
      </c>
      <c r="O31" s="302" t="s">
        <v>1136</v>
      </c>
      <c r="Q31" s="108">
        <v>16</v>
      </c>
      <c r="R31" s="137" t="s">
        <v>14</v>
      </c>
      <c r="S31" s="606">
        <f t="shared" si="5"/>
        <v>0</v>
      </c>
    </row>
    <row r="32" spans="2:19" ht="25.5" customHeight="1" x14ac:dyDescent="0.4">
      <c r="B32" s="373" t="s">
        <v>1137</v>
      </c>
      <c r="C32" s="634"/>
      <c r="D32" s="635"/>
      <c r="E32" s="635"/>
      <c r="F32" s="635"/>
      <c r="G32" s="635"/>
      <c r="H32" s="635"/>
      <c r="I32" s="591">
        <f t="shared" si="4"/>
        <v>0</v>
      </c>
      <c r="J32" s="19"/>
      <c r="K32" s="597">
        <f t="shared" si="8"/>
        <v>0</v>
      </c>
      <c r="L32" s="181">
        <f t="shared" si="6"/>
        <v>0</v>
      </c>
      <c r="M32" s="181">
        <f t="shared" si="9"/>
        <v>0</v>
      </c>
      <c r="N32" s="303">
        <v>1</v>
      </c>
      <c r="O32" s="302" t="s">
        <v>1138</v>
      </c>
      <c r="Q32" s="108">
        <v>17</v>
      </c>
      <c r="R32" s="137" t="s">
        <v>15</v>
      </c>
      <c r="S32" s="606">
        <f t="shared" si="5"/>
        <v>0</v>
      </c>
    </row>
    <row r="33" spans="2:19" ht="25.5" customHeight="1" x14ac:dyDescent="0.4">
      <c r="B33" s="373" t="s">
        <v>1139</v>
      </c>
      <c r="C33" s="634"/>
      <c r="D33" s="635"/>
      <c r="E33" s="635"/>
      <c r="F33" s="635"/>
      <c r="G33" s="635"/>
      <c r="H33" s="635"/>
      <c r="I33" s="591">
        <f t="shared" si="4"/>
        <v>0</v>
      </c>
      <c r="J33" s="19"/>
      <c r="K33" s="597">
        <f t="shared" si="8"/>
        <v>0</v>
      </c>
      <c r="L33" s="181">
        <f t="shared" si="6"/>
        <v>0</v>
      </c>
      <c r="M33" s="181">
        <f t="shared" si="9"/>
        <v>0</v>
      </c>
      <c r="N33" s="303">
        <v>5</v>
      </c>
      <c r="O33" s="302" t="s">
        <v>1140</v>
      </c>
      <c r="Q33" s="108">
        <v>18</v>
      </c>
      <c r="R33" s="137" t="s">
        <v>16</v>
      </c>
      <c r="S33" s="606">
        <f t="shared" si="5"/>
        <v>0</v>
      </c>
    </row>
    <row r="34" spans="2:19" ht="25.5" customHeight="1" x14ac:dyDescent="0.4">
      <c r="B34" s="373" t="s">
        <v>1228</v>
      </c>
      <c r="C34" s="634"/>
      <c r="D34" s="635"/>
      <c r="E34" s="635"/>
      <c r="F34" s="635"/>
      <c r="G34" s="635"/>
      <c r="H34" s="635"/>
      <c r="I34" s="591">
        <f t="shared" si="4"/>
        <v>0</v>
      </c>
      <c r="J34" s="19"/>
      <c r="K34" s="597">
        <f t="shared" si="8"/>
        <v>0</v>
      </c>
      <c r="L34" s="181">
        <f t="shared" si="6"/>
        <v>0</v>
      </c>
      <c r="M34" s="181">
        <f t="shared" si="9"/>
        <v>0</v>
      </c>
      <c r="N34" s="303">
        <v>7</v>
      </c>
      <c r="O34" s="317" t="s">
        <v>1136</v>
      </c>
      <c r="Q34" s="108">
        <v>19</v>
      </c>
      <c r="R34" s="137" t="s">
        <v>17</v>
      </c>
      <c r="S34" s="606">
        <f t="shared" si="5"/>
        <v>0</v>
      </c>
    </row>
    <row r="35" spans="2:19" ht="25.5" customHeight="1" x14ac:dyDescent="0.4">
      <c r="B35" s="373" t="s">
        <v>1229</v>
      </c>
      <c r="C35" s="634"/>
      <c r="D35" s="635"/>
      <c r="E35" s="635"/>
      <c r="F35" s="635"/>
      <c r="G35" s="635"/>
      <c r="H35" s="635"/>
      <c r="I35" s="591">
        <f t="shared" si="4"/>
        <v>0</v>
      </c>
      <c r="J35" s="19"/>
      <c r="K35" s="597">
        <f t="shared" si="8"/>
        <v>0</v>
      </c>
      <c r="L35" s="181">
        <f t="shared" si="6"/>
        <v>0</v>
      </c>
      <c r="M35" s="181">
        <f t="shared" si="9"/>
        <v>0</v>
      </c>
      <c r="N35" s="303">
        <v>8</v>
      </c>
      <c r="O35" s="302" t="s">
        <v>1143</v>
      </c>
      <c r="Q35" s="108">
        <v>20</v>
      </c>
      <c r="R35" s="137" t="s">
        <v>18</v>
      </c>
      <c r="S35" s="606">
        <f t="shared" si="5"/>
        <v>0</v>
      </c>
    </row>
    <row r="36" spans="2:19" ht="25.5" customHeight="1" x14ac:dyDescent="0.4">
      <c r="B36" s="373" t="s">
        <v>1144</v>
      </c>
      <c r="C36" s="634"/>
      <c r="D36" s="635"/>
      <c r="E36" s="635"/>
      <c r="F36" s="635"/>
      <c r="G36" s="635"/>
      <c r="H36" s="635"/>
      <c r="I36" s="591">
        <f t="shared" si="4"/>
        <v>0</v>
      </c>
      <c r="J36" s="19"/>
      <c r="K36" s="597">
        <f t="shared" si="8"/>
        <v>0</v>
      </c>
      <c r="L36" s="181">
        <f t="shared" si="6"/>
        <v>0</v>
      </c>
      <c r="M36" s="181">
        <f t="shared" si="9"/>
        <v>0</v>
      </c>
      <c r="N36" s="303">
        <v>14</v>
      </c>
      <c r="O36" s="302" t="s">
        <v>1145</v>
      </c>
      <c r="Q36" s="108">
        <v>21</v>
      </c>
      <c r="R36" s="137" t="s">
        <v>19</v>
      </c>
      <c r="S36" s="606">
        <f t="shared" si="5"/>
        <v>0</v>
      </c>
    </row>
    <row r="37" spans="2:19" ht="25.5" customHeight="1" x14ac:dyDescent="0.4">
      <c r="B37" s="373" t="s">
        <v>1230</v>
      </c>
      <c r="C37" s="634"/>
      <c r="D37" s="635"/>
      <c r="E37" s="635"/>
      <c r="F37" s="635"/>
      <c r="G37" s="635"/>
      <c r="H37" s="635"/>
      <c r="I37" s="591">
        <f t="shared" si="4"/>
        <v>0</v>
      </c>
      <c r="J37" s="19"/>
      <c r="K37" s="597">
        <f t="shared" si="8"/>
        <v>0</v>
      </c>
      <c r="L37" s="181">
        <f t="shared" si="6"/>
        <v>0</v>
      </c>
      <c r="M37" s="181">
        <f t="shared" si="9"/>
        <v>0</v>
      </c>
      <c r="N37" s="303">
        <v>11</v>
      </c>
      <c r="O37" s="302" t="s">
        <v>1147</v>
      </c>
      <c r="Q37" s="109">
        <v>22</v>
      </c>
      <c r="R37" s="138" t="s">
        <v>20</v>
      </c>
      <c r="S37" s="607">
        <f t="shared" si="5"/>
        <v>0</v>
      </c>
    </row>
    <row r="38" spans="2:19" ht="25.5" customHeight="1" x14ac:dyDescent="0.4">
      <c r="B38" s="373" t="s">
        <v>1148</v>
      </c>
      <c r="C38" s="634"/>
      <c r="D38" s="635"/>
      <c r="E38" s="635"/>
      <c r="F38" s="635"/>
      <c r="G38" s="635"/>
      <c r="H38" s="635"/>
      <c r="I38" s="591">
        <f t="shared" si="4"/>
        <v>0</v>
      </c>
      <c r="J38" s="19"/>
      <c r="K38" s="597">
        <f t="shared" si="8"/>
        <v>0</v>
      </c>
      <c r="L38" s="181">
        <f t="shared" si="6"/>
        <v>0</v>
      </c>
      <c r="M38" s="181">
        <f t="shared" si="9"/>
        <v>0</v>
      </c>
      <c r="N38" s="303">
        <v>15</v>
      </c>
      <c r="O38" s="302" t="s">
        <v>1149</v>
      </c>
      <c r="Q38" s="110">
        <v>23</v>
      </c>
      <c r="R38" s="139" t="s">
        <v>21</v>
      </c>
      <c r="S38" s="608">
        <f t="shared" si="5"/>
        <v>0</v>
      </c>
    </row>
    <row r="39" spans="2:19" ht="25.5" customHeight="1" x14ac:dyDescent="0.4">
      <c r="B39" s="373" t="s">
        <v>1150</v>
      </c>
      <c r="C39" s="634"/>
      <c r="D39" s="635"/>
      <c r="E39" s="635"/>
      <c r="F39" s="635"/>
      <c r="G39" s="635"/>
      <c r="H39" s="635"/>
      <c r="I39" s="591">
        <f t="shared" si="4"/>
        <v>0</v>
      </c>
      <c r="J39" s="19"/>
      <c r="K39" s="597">
        <f t="shared" si="8"/>
        <v>0</v>
      </c>
      <c r="L39" s="181">
        <f t="shared" si="6"/>
        <v>0</v>
      </c>
      <c r="M39" s="181">
        <f t="shared" si="9"/>
        <v>0</v>
      </c>
      <c r="N39" s="318">
        <v>14</v>
      </c>
      <c r="O39" s="302" t="s">
        <v>1151</v>
      </c>
      <c r="Q39" s="111">
        <v>24</v>
      </c>
      <c r="R39" s="140" t="s">
        <v>22</v>
      </c>
      <c r="S39" s="606">
        <f t="shared" si="5"/>
        <v>0</v>
      </c>
    </row>
    <row r="40" spans="2:19" ht="25.5" customHeight="1" x14ac:dyDescent="0.4">
      <c r="B40" s="375" t="s">
        <v>1152</v>
      </c>
      <c r="C40" s="330">
        <f>SUM(C41:C51)</f>
        <v>0</v>
      </c>
      <c r="D40" s="334">
        <f t="shared" ref="D40:E40" si="12">SUM(D41:D51)</f>
        <v>0</v>
      </c>
      <c r="E40" s="334">
        <f t="shared" si="12"/>
        <v>0</v>
      </c>
      <c r="F40" s="333">
        <f>SUM(F41:F51)</f>
        <v>0</v>
      </c>
      <c r="G40" s="333">
        <f>SUM(G41:G51)</f>
        <v>0</v>
      </c>
      <c r="H40" s="334">
        <f>SUM(H41:H51)</f>
        <v>0</v>
      </c>
      <c r="I40" s="590">
        <f>SUM(I41:I51)</f>
        <v>0</v>
      </c>
      <c r="J40" s="19"/>
      <c r="K40" s="596">
        <f t="shared" si="8"/>
        <v>0</v>
      </c>
      <c r="L40" s="333">
        <f t="shared" si="6"/>
        <v>0</v>
      </c>
      <c r="M40" s="333">
        <f t="shared" si="9"/>
        <v>0</v>
      </c>
      <c r="N40" s="745"/>
      <c r="O40" s="746"/>
      <c r="Q40" s="111">
        <v>25</v>
      </c>
      <c r="R40" s="140" t="s">
        <v>23</v>
      </c>
      <c r="S40" s="606">
        <f t="shared" si="5"/>
        <v>0</v>
      </c>
    </row>
    <row r="41" spans="2:19" ht="25.5" customHeight="1" x14ac:dyDescent="0.4">
      <c r="B41" s="376" t="s">
        <v>1231</v>
      </c>
      <c r="C41" s="638"/>
      <c r="D41" s="639"/>
      <c r="E41" s="639"/>
      <c r="F41" s="639"/>
      <c r="G41" s="639"/>
      <c r="H41" s="639"/>
      <c r="I41" s="594">
        <f t="shared" si="4"/>
        <v>0</v>
      </c>
      <c r="J41" s="19"/>
      <c r="K41" s="601">
        <f t="shared" si="8"/>
        <v>0</v>
      </c>
      <c r="L41" s="602">
        <f t="shared" si="6"/>
        <v>0</v>
      </c>
      <c r="M41" s="602">
        <f t="shared" si="9"/>
        <v>0</v>
      </c>
      <c r="N41" s="301">
        <v>36</v>
      </c>
      <c r="O41" s="321" t="s">
        <v>1132</v>
      </c>
      <c r="Q41" s="111">
        <v>26</v>
      </c>
      <c r="R41" s="140" t="s">
        <v>24</v>
      </c>
      <c r="S41" s="606">
        <f t="shared" si="5"/>
        <v>0</v>
      </c>
    </row>
    <row r="42" spans="2:19" ht="25.5" customHeight="1" x14ac:dyDescent="0.4">
      <c r="B42" s="373" t="s">
        <v>1153</v>
      </c>
      <c r="C42" s="634"/>
      <c r="D42" s="635"/>
      <c r="E42" s="635"/>
      <c r="F42" s="635"/>
      <c r="G42" s="635"/>
      <c r="H42" s="635"/>
      <c r="I42" s="591">
        <f t="shared" si="4"/>
        <v>0</v>
      </c>
      <c r="J42" s="19"/>
      <c r="K42" s="597">
        <f t="shared" si="8"/>
        <v>0</v>
      </c>
      <c r="L42" s="181">
        <f t="shared" si="6"/>
        <v>0</v>
      </c>
      <c r="M42" s="181">
        <f t="shared" si="9"/>
        <v>0</v>
      </c>
      <c r="N42" s="303">
        <v>36</v>
      </c>
      <c r="O42" s="302" t="s">
        <v>1132</v>
      </c>
      <c r="Q42" s="111">
        <v>27</v>
      </c>
      <c r="R42" s="140" t="s">
        <v>25</v>
      </c>
      <c r="S42" s="606">
        <f t="shared" si="5"/>
        <v>0</v>
      </c>
    </row>
    <row r="43" spans="2:19" ht="25.5" customHeight="1" x14ac:dyDescent="0.4">
      <c r="B43" s="373" t="s">
        <v>1234</v>
      </c>
      <c r="C43" s="634"/>
      <c r="D43" s="635"/>
      <c r="E43" s="635"/>
      <c r="F43" s="635"/>
      <c r="G43" s="635"/>
      <c r="H43" s="635"/>
      <c r="I43" s="591">
        <f t="shared" si="4"/>
        <v>0</v>
      </c>
      <c r="J43" s="19"/>
      <c r="K43" s="597">
        <f t="shared" si="8"/>
        <v>0</v>
      </c>
      <c r="L43" s="181">
        <f t="shared" si="6"/>
        <v>0</v>
      </c>
      <c r="M43" s="181">
        <f t="shared" si="9"/>
        <v>0</v>
      </c>
      <c r="N43" s="303">
        <v>32</v>
      </c>
      <c r="O43" s="302" t="s">
        <v>1154</v>
      </c>
      <c r="Q43" s="111">
        <v>28</v>
      </c>
      <c r="R43" s="140" t="s">
        <v>26</v>
      </c>
      <c r="S43" s="606">
        <f t="shared" si="5"/>
        <v>0</v>
      </c>
    </row>
    <row r="44" spans="2:19" ht="25.5" customHeight="1" x14ac:dyDescent="0.4">
      <c r="B44" s="373" t="s">
        <v>1155</v>
      </c>
      <c r="C44" s="634"/>
      <c r="D44" s="635"/>
      <c r="E44" s="635"/>
      <c r="F44" s="635"/>
      <c r="G44" s="635"/>
      <c r="H44" s="635"/>
      <c r="I44" s="591">
        <f t="shared" si="4"/>
        <v>0</v>
      </c>
      <c r="J44" s="19"/>
      <c r="K44" s="597">
        <f t="shared" si="8"/>
        <v>0</v>
      </c>
      <c r="L44" s="181">
        <f t="shared" si="6"/>
        <v>0</v>
      </c>
      <c r="M44" s="181">
        <f t="shared" si="9"/>
        <v>0</v>
      </c>
      <c r="N44" s="303">
        <v>36</v>
      </c>
      <c r="O44" s="302" t="s">
        <v>1132</v>
      </c>
      <c r="Q44" s="111">
        <v>29</v>
      </c>
      <c r="R44" s="140" t="s">
        <v>27</v>
      </c>
      <c r="S44" s="606">
        <f t="shared" si="5"/>
        <v>0</v>
      </c>
    </row>
    <row r="45" spans="2:19" ht="25.5" customHeight="1" x14ac:dyDescent="0.4">
      <c r="B45" s="373" t="s">
        <v>1156</v>
      </c>
      <c r="C45" s="634"/>
      <c r="D45" s="635"/>
      <c r="E45" s="635"/>
      <c r="F45" s="635"/>
      <c r="G45" s="635"/>
      <c r="H45" s="635"/>
      <c r="I45" s="591">
        <f t="shared" si="4"/>
        <v>0</v>
      </c>
      <c r="J45" s="19"/>
      <c r="K45" s="597">
        <f t="shared" si="8"/>
        <v>0</v>
      </c>
      <c r="L45" s="181">
        <f t="shared" si="6"/>
        <v>0</v>
      </c>
      <c r="M45" s="181">
        <f t="shared" si="9"/>
        <v>0</v>
      </c>
      <c r="N45" s="303">
        <v>36</v>
      </c>
      <c r="O45" s="302" t="s">
        <v>1132</v>
      </c>
      <c r="Q45" s="111">
        <v>30</v>
      </c>
      <c r="R45" s="140" t="s">
        <v>28</v>
      </c>
      <c r="S45" s="606">
        <f t="shared" si="5"/>
        <v>0</v>
      </c>
    </row>
    <row r="46" spans="2:19" ht="25.5" customHeight="1" x14ac:dyDescent="0.4">
      <c r="B46" s="373" t="s">
        <v>1157</v>
      </c>
      <c r="C46" s="634"/>
      <c r="D46" s="635"/>
      <c r="E46" s="635"/>
      <c r="F46" s="635"/>
      <c r="G46" s="635"/>
      <c r="H46" s="635"/>
      <c r="I46" s="591">
        <f t="shared" si="4"/>
        <v>0</v>
      </c>
      <c r="J46" s="19"/>
      <c r="K46" s="597">
        <f t="shared" si="8"/>
        <v>0</v>
      </c>
      <c r="L46" s="181">
        <f t="shared" si="6"/>
        <v>0</v>
      </c>
      <c r="M46" s="181">
        <f t="shared" si="9"/>
        <v>0</v>
      </c>
      <c r="N46" s="303">
        <v>36</v>
      </c>
      <c r="O46" s="302" t="s">
        <v>1132</v>
      </c>
      <c r="Q46" s="111">
        <v>31</v>
      </c>
      <c r="R46" s="140" t="s">
        <v>29</v>
      </c>
      <c r="S46" s="606">
        <f t="shared" si="5"/>
        <v>0</v>
      </c>
    </row>
    <row r="47" spans="2:19" ht="25.5" customHeight="1" x14ac:dyDescent="0.4">
      <c r="B47" s="373" t="s">
        <v>1158</v>
      </c>
      <c r="C47" s="634"/>
      <c r="D47" s="635"/>
      <c r="E47" s="635"/>
      <c r="F47" s="635"/>
      <c r="G47" s="635"/>
      <c r="H47" s="635"/>
      <c r="I47" s="591">
        <f t="shared" si="4"/>
        <v>0</v>
      </c>
      <c r="J47" s="19"/>
      <c r="K47" s="597">
        <f t="shared" si="8"/>
        <v>0</v>
      </c>
      <c r="L47" s="181">
        <f t="shared" si="6"/>
        <v>0</v>
      </c>
      <c r="M47" s="181">
        <f t="shared" si="9"/>
        <v>0</v>
      </c>
      <c r="N47" s="303">
        <v>36</v>
      </c>
      <c r="O47" s="302" t="s">
        <v>1132</v>
      </c>
      <c r="Q47" s="111">
        <v>32</v>
      </c>
      <c r="R47" s="140" t="s">
        <v>30</v>
      </c>
      <c r="S47" s="606">
        <f t="shared" si="5"/>
        <v>0</v>
      </c>
    </row>
    <row r="48" spans="2:19" ht="25.5" customHeight="1" x14ac:dyDescent="0.4">
      <c r="B48" s="373" t="s">
        <v>1159</v>
      </c>
      <c r="C48" s="634"/>
      <c r="D48" s="635"/>
      <c r="E48" s="635"/>
      <c r="F48" s="635"/>
      <c r="G48" s="635"/>
      <c r="H48" s="635"/>
      <c r="I48" s="591">
        <f t="shared" si="4"/>
        <v>0</v>
      </c>
      <c r="J48" s="19"/>
      <c r="K48" s="597">
        <f t="shared" si="8"/>
        <v>0</v>
      </c>
      <c r="L48" s="181">
        <f t="shared" si="6"/>
        <v>0</v>
      </c>
      <c r="M48" s="181">
        <f t="shared" si="9"/>
        <v>0</v>
      </c>
      <c r="N48" s="303">
        <v>34</v>
      </c>
      <c r="O48" s="302" t="s">
        <v>1160</v>
      </c>
      <c r="Q48" s="111">
        <v>33</v>
      </c>
      <c r="R48" s="140" t="s">
        <v>31</v>
      </c>
      <c r="S48" s="606">
        <f t="shared" si="5"/>
        <v>0</v>
      </c>
    </row>
    <row r="49" spans="2:19" ht="25.5" customHeight="1" x14ac:dyDescent="0.4">
      <c r="B49" s="373" t="s">
        <v>1161</v>
      </c>
      <c r="C49" s="634"/>
      <c r="D49" s="635"/>
      <c r="E49" s="635"/>
      <c r="F49" s="635"/>
      <c r="G49" s="635"/>
      <c r="H49" s="635"/>
      <c r="I49" s="591">
        <f t="shared" si="4"/>
        <v>0</v>
      </c>
      <c r="J49" s="19"/>
      <c r="K49" s="597">
        <f t="shared" si="8"/>
        <v>0</v>
      </c>
      <c r="L49" s="181">
        <f t="shared" si="6"/>
        <v>0</v>
      </c>
      <c r="M49" s="181">
        <f t="shared" si="9"/>
        <v>0</v>
      </c>
      <c r="N49" s="303">
        <v>35</v>
      </c>
      <c r="O49" s="302" t="s">
        <v>1127</v>
      </c>
      <c r="Q49" s="111">
        <v>34</v>
      </c>
      <c r="R49" s="140" t="s">
        <v>32</v>
      </c>
      <c r="S49" s="606">
        <f t="shared" si="5"/>
        <v>0</v>
      </c>
    </row>
    <row r="50" spans="2:19" ht="25.5" customHeight="1" x14ac:dyDescent="0.4">
      <c r="B50" s="373" t="s">
        <v>1162</v>
      </c>
      <c r="C50" s="634"/>
      <c r="D50" s="635"/>
      <c r="E50" s="635"/>
      <c r="F50" s="635"/>
      <c r="G50" s="635"/>
      <c r="H50" s="635"/>
      <c r="I50" s="591">
        <f t="shared" si="4"/>
        <v>0</v>
      </c>
      <c r="J50" s="19"/>
      <c r="K50" s="597">
        <f t="shared" si="8"/>
        <v>0</v>
      </c>
      <c r="L50" s="181">
        <f t="shared" si="6"/>
        <v>0</v>
      </c>
      <c r="M50" s="181">
        <f t="shared" si="9"/>
        <v>0</v>
      </c>
      <c r="N50" s="303">
        <v>35</v>
      </c>
      <c r="O50" s="302" t="s">
        <v>1127</v>
      </c>
      <c r="Q50" s="111">
        <v>35</v>
      </c>
      <c r="R50" s="140" t="s">
        <v>33</v>
      </c>
      <c r="S50" s="606">
        <f t="shared" si="5"/>
        <v>0</v>
      </c>
    </row>
    <row r="51" spans="2:19" ht="25.5" customHeight="1" x14ac:dyDescent="0.4">
      <c r="B51" s="373" t="s">
        <v>1163</v>
      </c>
      <c r="C51" s="634"/>
      <c r="D51" s="635"/>
      <c r="E51" s="635"/>
      <c r="F51" s="635"/>
      <c r="G51" s="635"/>
      <c r="H51" s="635"/>
      <c r="I51" s="591">
        <f t="shared" si="4"/>
        <v>0</v>
      </c>
      <c r="J51" s="19"/>
      <c r="K51" s="597">
        <f t="shared" si="8"/>
        <v>0</v>
      </c>
      <c r="L51" s="181">
        <f t="shared" si="6"/>
        <v>0</v>
      </c>
      <c r="M51" s="181">
        <f t="shared" si="9"/>
        <v>0</v>
      </c>
      <c r="N51" s="318">
        <v>35</v>
      </c>
      <c r="O51" s="302" t="s">
        <v>1127</v>
      </c>
      <c r="Q51" s="112">
        <v>36</v>
      </c>
      <c r="R51" s="141" t="s">
        <v>34</v>
      </c>
      <c r="S51" s="607">
        <f t="shared" si="5"/>
        <v>0</v>
      </c>
    </row>
    <row r="52" spans="2:19" ht="25.5" customHeight="1" thickBot="1" x14ac:dyDescent="0.45">
      <c r="B52" s="299" t="s">
        <v>1164</v>
      </c>
      <c r="C52" s="323">
        <f>SUM(C16,C28,C29,C30,C40)</f>
        <v>0</v>
      </c>
      <c r="D52" s="324">
        <f t="shared" ref="D52:E52" si="13">SUM(D16,D28,D29,D30,D40)</f>
        <v>0</v>
      </c>
      <c r="E52" s="324">
        <f t="shared" si="13"/>
        <v>0</v>
      </c>
      <c r="F52" s="324">
        <f>SUM(F16,F28,F29,F30,F40)</f>
        <v>0</v>
      </c>
      <c r="G52" s="324">
        <f t="shared" ref="G52:H52" si="14">SUM(G16,G28,G29,G30,G40)</f>
        <v>0</v>
      </c>
      <c r="H52" s="324">
        <f t="shared" si="14"/>
        <v>0</v>
      </c>
      <c r="I52" s="595">
        <f>SUM(I16,I28,I29,I30,I40)</f>
        <v>0</v>
      </c>
      <c r="J52" s="19"/>
      <c r="K52" s="603">
        <f>SUM(K16,K28,K29,K30,K40)</f>
        <v>0</v>
      </c>
      <c r="L52" s="604">
        <f>SUM(L16,L28,L29,L30,L40)</f>
        <v>0</v>
      </c>
      <c r="M52" s="604">
        <f>SUM(M16,M28,M29,M30,M40)</f>
        <v>0</v>
      </c>
      <c r="N52" s="747"/>
      <c r="O52" s="748"/>
      <c r="Q52" s="113">
        <v>37</v>
      </c>
      <c r="R52" s="142" t="s">
        <v>35</v>
      </c>
      <c r="S52" s="609">
        <f t="shared" si="5"/>
        <v>0</v>
      </c>
    </row>
    <row r="53" spans="2:19" ht="25.5" customHeight="1" x14ac:dyDescent="0.4">
      <c r="O53" s="362"/>
      <c r="Q53" s="114">
        <v>38</v>
      </c>
      <c r="R53" s="143" t="s">
        <v>36</v>
      </c>
      <c r="S53" s="609">
        <f t="shared" si="5"/>
        <v>0</v>
      </c>
    </row>
    <row r="54" spans="2:19" ht="27.75" customHeight="1" thickBot="1" x14ac:dyDescent="0.45">
      <c r="C54" s="367"/>
      <c r="D54" s="465"/>
      <c r="E54" s="465"/>
      <c r="F54" s="465"/>
      <c r="Q54" s="730" t="s">
        <v>843</v>
      </c>
      <c r="R54" s="731"/>
      <c r="S54" s="610">
        <f>SUM(S16:S53)</f>
        <v>0</v>
      </c>
    </row>
    <row r="57" spans="2:19" x14ac:dyDescent="0.4">
      <c r="F57" s="363"/>
    </row>
  </sheetData>
  <sheetProtection sheet="1" objects="1" scenarios="1"/>
  <mergeCells count="16">
    <mergeCell ref="B6:R6"/>
    <mergeCell ref="S14:S15"/>
    <mergeCell ref="B14:B15"/>
    <mergeCell ref="I14:I15"/>
    <mergeCell ref="N14:O15"/>
    <mergeCell ref="N16:O16"/>
    <mergeCell ref="Q54:R54"/>
    <mergeCell ref="Q14:R15"/>
    <mergeCell ref="C14:E14"/>
    <mergeCell ref="F14:H14"/>
    <mergeCell ref="K14:K15"/>
    <mergeCell ref="L14:L15"/>
    <mergeCell ref="M14:M15"/>
    <mergeCell ref="N30:O30"/>
    <mergeCell ref="N40:O40"/>
    <mergeCell ref="N52:O52"/>
  </mergeCells>
  <phoneticPr fontId="2"/>
  <pageMargins left="0.7" right="0.7" top="0.75" bottom="0.75" header="0.3" footer="0.3"/>
  <pageSetup paperSize="9" scale="56" fitToHeight="0" orientation="landscape" r:id="rId1"/>
  <ignoredErrors>
    <ignoredError sqref="I30 I40" formula="1"/>
    <ignoredError sqref="F16:H16" formulaRange="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FFFF00"/>
    <pageSetUpPr fitToPage="1"/>
  </sheetPr>
  <dimension ref="A1:F24"/>
  <sheetViews>
    <sheetView topLeftCell="A7" workbookViewId="0">
      <selection activeCell="E15" sqref="E15"/>
    </sheetView>
  </sheetViews>
  <sheetFormatPr defaultRowHeight="13.5" x14ac:dyDescent="0.4"/>
  <cols>
    <col min="1" max="1" width="1.625" style="2" customWidth="1"/>
    <col min="2" max="6" width="15.625" style="2" customWidth="1"/>
    <col min="7" max="7" width="18.125" style="2" bestFit="1" customWidth="1"/>
    <col min="8" max="16384" width="9" style="2"/>
  </cols>
  <sheetData>
    <row r="1" spans="1:6" ht="9.75" customHeight="1" x14ac:dyDescent="0.4"/>
    <row r="2" spans="1:6" ht="20.100000000000001" customHeight="1" x14ac:dyDescent="0.4">
      <c r="B2" s="58" t="s">
        <v>1216</v>
      </c>
    </row>
    <row r="3" spans="1:6" ht="20.100000000000001" customHeight="1" x14ac:dyDescent="0.4">
      <c r="B3" s="464"/>
      <c r="C3" s="180"/>
    </row>
    <row r="4" spans="1:6" ht="20.100000000000001" customHeight="1" x14ac:dyDescent="0.4">
      <c r="A4" s="58"/>
      <c r="B4" s="2" t="s">
        <v>1060</v>
      </c>
    </row>
    <row r="5" spans="1:6" ht="20.100000000000001" customHeight="1" x14ac:dyDescent="0.4">
      <c r="A5" s="58"/>
      <c r="B5" s="2" t="s">
        <v>1330</v>
      </c>
    </row>
    <row r="6" spans="1:6" ht="20.100000000000001" customHeight="1" x14ac:dyDescent="0.4">
      <c r="A6" s="58"/>
      <c r="B6" s="2" t="s">
        <v>1350</v>
      </c>
    </row>
    <row r="7" spans="1:6" ht="20.100000000000001" customHeight="1" x14ac:dyDescent="0.4">
      <c r="A7" s="58"/>
      <c r="B7" s="2" t="s">
        <v>1347</v>
      </c>
    </row>
    <row r="8" spans="1:6" ht="20.100000000000001" customHeight="1" thickBot="1" x14ac:dyDescent="0.45">
      <c r="A8" s="58"/>
      <c r="E8" s="42"/>
    </row>
    <row r="9" spans="1:6" ht="20.100000000000001" customHeight="1" thickBot="1" x14ac:dyDescent="0.45">
      <c r="B9" s="230"/>
      <c r="C9" s="146" t="s">
        <v>1052</v>
      </c>
      <c r="D9" s="144" t="s">
        <v>1327</v>
      </c>
      <c r="E9" s="145" t="s">
        <v>1053</v>
      </c>
    </row>
    <row r="10" spans="1:6" ht="20.100000000000001" customHeight="1" thickTop="1" thickBot="1" x14ac:dyDescent="0.45">
      <c r="B10" s="229" t="s">
        <v>1051</v>
      </c>
      <c r="C10" s="640">
        <v>0.53704678269838357</v>
      </c>
      <c r="D10" s="641"/>
      <c r="E10" s="231">
        <f>IF(D10="",C10,D10)</f>
        <v>0.53704678269838357</v>
      </c>
    </row>
    <row r="11" spans="1:6" ht="20.100000000000001" customHeight="1" x14ac:dyDescent="0.4"/>
    <row r="12" spans="1:6" ht="20.100000000000001" customHeight="1" thickBot="1" x14ac:dyDescent="0.45">
      <c r="B12" s="2" t="s">
        <v>1058</v>
      </c>
      <c r="F12" s="42" t="s">
        <v>1059</v>
      </c>
    </row>
    <row r="13" spans="1:6" ht="20.100000000000001" customHeight="1" thickBot="1" x14ac:dyDescent="0.45">
      <c r="B13" s="729"/>
      <c r="C13" s="349" t="s">
        <v>1054</v>
      </c>
      <c r="D13" s="347" t="s">
        <v>1055</v>
      </c>
      <c r="E13" s="347" t="s">
        <v>1057</v>
      </c>
      <c r="F13" s="350" t="s">
        <v>1331</v>
      </c>
    </row>
    <row r="14" spans="1:6" ht="20.100000000000001" customHeight="1" thickTop="1" x14ac:dyDescent="0.4">
      <c r="B14" s="724" t="s">
        <v>1321</v>
      </c>
      <c r="C14" s="725">
        <v>395795</v>
      </c>
      <c r="D14" s="726">
        <v>293511</v>
      </c>
      <c r="E14" s="727">
        <f t="shared" ref="E14:E19" si="0">D14/C14</f>
        <v>0.74157328920274379</v>
      </c>
      <c r="F14" s="728" t="s">
        <v>1337</v>
      </c>
    </row>
    <row r="15" spans="1:6" ht="20.100000000000001" customHeight="1" x14ac:dyDescent="0.4">
      <c r="B15" s="386" t="s">
        <v>1322</v>
      </c>
      <c r="C15" s="705">
        <v>419919</v>
      </c>
      <c r="D15" s="292">
        <v>302968</v>
      </c>
      <c r="E15" s="466">
        <f t="shared" si="0"/>
        <v>0.72149152574663211</v>
      </c>
      <c r="F15" s="621" t="s">
        <v>1337</v>
      </c>
    </row>
    <row r="16" spans="1:6" ht="20.100000000000001" customHeight="1" x14ac:dyDescent="0.4">
      <c r="B16" s="387" t="s">
        <v>1323</v>
      </c>
      <c r="C16" s="704">
        <v>477792</v>
      </c>
      <c r="D16" s="293">
        <v>308878</v>
      </c>
      <c r="E16" s="467">
        <f t="shared" si="0"/>
        <v>0.64646959346326438</v>
      </c>
      <c r="F16" s="295">
        <f>SUM(E14:E16)/3</f>
        <v>0.70317813613754676</v>
      </c>
    </row>
    <row r="17" spans="2:6" ht="20.100000000000001" customHeight="1" x14ac:dyDescent="0.4">
      <c r="B17" s="386" t="s">
        <v>1324</v>
      </c>
      <c r="C17" s="705">
        <v>459430</v>
      </c>
      <c r="D17" s="292">
        <v>282266</v>
      </c>
      <c r="E17" s="466">
        <f t="shared" si="0"/>
        <v>0.61438303985373177</v>
      </c>
      <c r="F17" s="294">
        <f t="shared" ref="F17:F19" si="1">SUM(E15:E17)/3</f>
        <v>0.66078138635454275</v>
      </c>
    </row>
    <row r="18" spans="2:6" ht="20.100000000000001" customHeight="1" x14ac:dyDescent="0.4">
      <c r="B18" s="387" t="s">
        <v>1056</v>
      </c>
      <c r="C18" s="704">
        <v>488407</v>
      </c>
      <c r="D18" s="293">
        <v>298333</v>
      </c>
      <c r="E18" s="467">
        <f t="shared" si="0"/>
        <v>0.6108286736267089</v>
      </c>
      <c r="F18" s="295">
        <f t="shared" si="1"/>
        <v>0.62389376898123494</v>
      </c>
    </row>
    <row r="19" spans="2:6" ht="20.100000000000001" customHeight="1" x14ac:dyDescent="0.4">
      <c r="B19" s="386" t="s">
        <v>1325</v>
      </c>
      <c r="C19" s="705">
        <v>493635</v>
      </c>
      <c r="D19" s="292">
        <v>285393</v>
      </c>
      <c r="E19" s="466">
        <f t="shared" si="0"/>
        <v>0.57814579598286187</v>
      </c>
      <c r="F19" s="294">
        <f t="shared" si="1"/>
        <v>0.60111916982110092</v>
      </c>
    </row>
    <row r="20" spans="2:6" ht="20.100000000000001" customHeight="1" x14ac:dyDescent="0.4">
      <c r="B20" s="618" t="s">
        <v>1335</v>
      </c>
      <c r="C20" s="704">
        <v>523549</v>
      </c>
      <c r="D20" s="293">
        <v>297733</v>
      </c>
      <c r="E20" s="619">
        <f>D20/C20</f>
        <v>0.56868220548601944</v>
      </c>
      <c r="F20" s="620">
        <f>SUM(E18:E20)/3</f>
        <v>0.58588555836519673</v>
      </c>
    </row>
    <row r="21" spans="2:6" ht="20.100000000000001" customHeight="1" x14ac:dyDescent="0.4">
      <c r="B21" s="618" t="s">
        <v>1336</v>
      </c>
      <c r="C21" s="705">
        <v>552466</v>
      </c>
      <c r="D21" s="292">
        <v>293496</v>
      </c>
      <c r="E21" s="619">
        <f>D21/C21</f>
        <v>0.53124717177165659</v>
      </c>
      <c r="F21" s="620">
        <f>SUM(E19:E21)/3</f>
        <v>0.55935839108017926</v>
      </c>
    </row>
    <row r="22" spans="2:6" ht="20.100000000000001" customHeight="1" x14ac:dyDescent="0.4">
      <c r="B22" s="719" t="s">
        <v>1354</v>
      </c>
      <c r="C22" s="720">
        <v>619449</v>
      </c>
      <c r="D22" s="721">
        <v>343401</v>
      </c>
      <c r="E22" s="722">
        <f>D22/C22</f>
        <v>0.55436525040802387</v>
      </c>
      <c r="F22" s="723">
        <f>SUM(E20:E22)/3</f>
        <v>0.5514315425552333</v>
      </c>
    </row>
    <row r="23" spans="2:6" ht="20.100000000000001" customHeight="1" thickBot="1" x14ac:dyDescent="0.45">
      <c r="B23" s="714" t="s">
        <v>1359</v>
      </c>
      <c r="C23" s="715">
        <v>651796</v>
      </c>
      <c r="D23" s="716">
        <v>342537</v>
      </c>
      <c r="E23" s="717">
        <f>D23/C23</f>
        <v>0.52552792591547048</v>
      </c>
      <c r="F23" s="718">
        <f>SUM(E21:E23)/3</f>
        <v>0.53704678269838357</v>
      </c>
    </row>
    <row r="24" spans="2:6" ht="20.100000000000001" customHeight="1" x14ac:dyDescent="0.4">
      <c r="B24" s="2" t="s">
        <v>1308</v>
      </c>
    </row>
  </sheetData>
  <sheetProtection sheet="1" objects="1" scenarios="1"/>
  <phoneticPr fontId="2"/>
  <dataValidations count="1">
    <dataValidation type="list" allowBlank="1" showInputMessage="1" showErrorMessage="1" sqref="C10">
      <formula1>$F$16:$F$23</formula1>
    </dataValidation>
  </dataValidations>
  <pageMargins left="0.7" right="0.7" top="0.75" bottom="0.75" header="0.3" footer="0.3"/>
  <pageSetup paperSize="9" scale="85" fitToHeight="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00B0F0"/>
    <pageSetUpPr fitToPage="1"/>
  </sheetPr>
  <dimension ref="A1:J48"/>
  <sheetViews>
    <sheetView zoomScaleNormal="100" workbookViewId="0">
      <pane ySplit="8" topLeftCell="A9" activePane="bottomLeft" state="frozen"/>
      <selection pane="bottomLeft" activeCell="F10" sqref="F10"/>
    </sheetView>
  </sheetViews>
  <sheetFormatPr defaultRowHeight="13.5" x14ac:dyDescent="0.4"/>
  <cols>
    <col min="1" max="1" width="1.625" style="2" customWidth="1"/>
    <col min="2" max="2" width="3.625" style="2" customWidth="1"/>
    <col min="3" max="3" width="24.625" style="2" customWidth="1"/>
    <col min="4" max="9" width="15.625" style="2" customWidth="1"/>
    <col min="10" max="16384" width="9" style="2"/>
  </cols>
  <sheetData>
    <row r="1" spans="1:9" ht="9.75" customHeight="1" x14ac:dyDescent="0.4"/>
    <row r="2" spans="1:9" ht="20.100000000000001" customHeight="1" x14ac:dyDescent="0.4">
      <c r="B2" s="58" t="s">
        <v>1240</v>
      </c>
    </row>
    <row r="3" spans="1:9" ht="20.100000000000001" customHeight="1" x14ac:dyDescent="0.4">
      <c r="A3" s="58"/>
      <c r="B3" s="2" t="s">
        <v>1241</v>
      </c>
    </row>
    <row r="4" spans="1:9" ht="20.100000000000001" customHeight="1" x14ac:dyDescent="0.4">
      <c r="A4" s="58"/>
      <c r="B4" s="2" t="s">
        <v>1242</v>
      </c>
      <c r="D4" s="161"/>
      <c r="E4" s="29"/>
    </row>
    <row r="5" spans="1:9" ht="20.100000000000001" customHeight="1" x14ac:dyDescent="0.4">
      <c r="A5" s="58"/>
      <c r="B5" s="2" t="s">
        <v>1243</v>
      </c>
      <c r="D5" s="161"/>
      <c r="E5" s="29"/>
    </row>
    <row r="6" spans="1:9" ht="20.100000000000001" customHeight="1" x14ac:dyDescent="0.4">
      <c r="A6" s="58"/>
      <c r="B6" s="2" t="s">
        <v>1244</v>
      </c>
      <c r="D6" s="161"/>
      <c r="E6" s="29"/>
    </row>
    <row r="7" spans="1:9" ht="20.100000000000001" customHeight="1" thickBot="1" x14ac:dyDescent="0.45">
      <c r="E7" s="16"/>
      <c r="F7" s="16"/>
      <c r="I7" s="42" t="s">
        <v>1002</v>
      </c>
    </row>
    <row r="8" spans="1:9" ht="50.1" customHeight="1" thickBot="1" x14ac:dyDescent="0.45">
      <c r="B8" s="759" t="s">
        <v>1007</v>
      </c>
      <c r="C8" s="760"/>
      <c r="D8" s="123" t="s">
        <v>1209</v>
      </c>
      <c r="E8" s="119" t="s">
        <v>960</v>
      </c>
      <c r="F8" s="119" t="s">
        <v>961</v>
      </c>
      <c r="G8" s="124" t="s">
        <v>1210</v>
      </c>
      <c r="H8" s="119" t="s">
        <v>1211</v>
      </c>
      <c r="I8" s="125" t="s">
        <v>1212</v>
      </c>
    </row>
    <row r="9" spans="1:9" ht="20.100000000000001" customHeight="1" thickTop="1" x14ac:dyDescent="0.4">
      <c r="B9" s="104">
        <v>1</v>
      </c>
      <c r="C9" s="133" t="s">
        <v>0</v>
      </c>
      <c r="D9" s="573">
        <f>IF('入力シート①(簡易版)'!Q24=0,'入力シート①(詳細版)'!S16,'入力シート①(簡易版)'!Q24)</f>
        <v>0</v>
      </c>
      <c r="E9" s="120">
        <f t="array" ref="E9:E46">'マージン率表(38・101部門)'!O5:O42</f>
        <v>0.33467949699999999</v>
      </c>
      <c r="F9" s="120">
        <f t="array" ref="F9:F46">'マージン率表(38・101部門)'!P5:P42</f>
        <v>5.0014337999999998E-2</v>
      </c>
      <c r="G9" s="121">
        <f t="shared" ref="G9:G33" si="0">D9*E9</f>
        <v>0</v>
      </c>
      <c r="H9" s="122">
        <f t="shared" ref="H9:H36" si="1">D9*F9</f>
        <v>0</v>
      </c>
      <c r="I9" s="126">
        <f t="shared" ref="I9:I33" si="2">D9-G9-H9</f>
        <v>0</v>
      </c>
    </row>
    <row r="10" spans="1:9" ht="20.100000000000001" customHeight="1" x14ac:dyDescent="0.4">
      <c r="B10" s="105">
        <v>2</v>
      </c>
      <c r="C10" s="134" t="s">
        <v>1</v>
      </c>
      <c r="D10" s="574">
        <f>IF('入力シート①(簡易版)'!Q25=0,'入力シート①(詳細版)'!S17,'入力シート①(簡易版)'!Q25)</f>
        <v>0</v>
      </c>
      <c r="E10" s="40">
        <v>6.9923027999999998E-2</v>
      </c>
      <c r="F10" s="40">
        <v>1.9012748999999999E-2</v>
      </c>
      <c r="G10" s="36">
        <f t="shared" si="0"/>
        <v>0</v>
      </c>
      <c r="H10" s="37">
        <f t="shared" si="1"/>
        <v>0</v>
      </c>
      <c r="I10" s="127">
        <f t="shared" si="2"/>
        <v>0</v>
      </c>
    </row>
    <row r="11" spans="1:9" ht="20.100000000000001" customHeight="1" x14ac:dyDescent="0.4">
      <c r="B11" s="105">
        <v>3</v>
      </c>
      <c r="C11" s="134" t="s">
        <v>2</v>
      </c>
      <c r="D11" s="574">
        <f>IF('入力シート①(簡易版)'!Q26=0,'入力シート①(詳細版)'!S18,'入力シート①(簡易版)'!Q26)</f>
        <v>0</v>
      </c>
      <c r="E11" s="40">
        <v>0</v>
      </c>
      <c r="F11" s="40">
        <v>0</v>
      </c>
      <c r="G11" s="36">
        <f t="shared" si="0"/>
        <v>0</v>
      </c>
      <c r="H11" s="37">
        <f t="shared" si="1"/>
        <v>0</v>
      </c>
      <c r="I11" s="127">
        <f t="shared" si="2"/>
        <v>0</v>
      </c>
    </row>
    <row r="12" spans="1:9" ht="20.100000000000001" customHeight="1" x14ac:dyDescent="0.4">
      <c r="B12" s="105">
        <v>4</v>
      </c>
      <c r="C12" s="134" t="s">
        <v>3</v>
      </c>
      <c r="D12" s="574">
        <f>IF('入力シート①(簡易版)'!Q27=0,'入力シート①(詳細版)'!S19,'入力シート①(簡易版)'!Q27)</f>
        <v>0</v>
      </c>
      <c r="E12" s="40">
        <v>0.21797701899999999</v>
      </c>
      <c r="F12" s="40">
        <v>3.1804802E-2</v>
      </c>
      <c r="G12" s="36">
        <f t="shared" si="0"/>
        <v>0</v>
      </c>
      <c r="H12" s="37">
        <f t="shared" si="1"/>
        <v>0</v>
      </c>
      <c r="I12" s="127">
        <f t="shared" si="2"/>
        <v>0</v>
      </c>
    </row>
    <row r="13" spans="1:9" ht="20.100000000000001" customHeight="1" x14ac:dyDescent="0.4">
      <c r="B13" s="106">
        <v>5</v>
      </c>
      <c r="C13" s="135" t="s">
        <v>4</v>
      </c>
      <c r="D13" s="575">
        <f>IF('入力シート①(簡易版)'!Q28=0,'入力シート①(詳細版)'!S20,'入力シート①(簡易版)'!Q28)</f>
        <v>0</v>
      </c>
      <c r="E13" s="41">
        <v>0.24930029400000001</v>
      </c>
      <c r="F13" s="41">
        <v>3.3308393999999998E-2</v>
      </c>
      <c r="G13" s="38">
        <f t="shared" si="0"/>
        <v>0</v>
      </c>
      <c r="H13" s="39">
        <f t="shared" si="1"/>
        <v>0</v>
      </c>
      <c r="I13" s="388">
        <f t="shared" si="2"/>
        <v>0</v>
      </c>
    </row>
    <row r="14" spans="1:9" ht="20.100000000000001" customHeight="1" x14ac:dyDescent="0.4">
      <c r="B14" s="107">
        <v>6</v>
      </c>
      <c r="C14" s="136" t="s">
        <v>5</v>
      </c>
      <c r="D14" s="576">
        <f>IF('入力シート①(簡易版)'!Q29=0,'入力シート①(詳細版)'!S21,'入力シート①(簡易版)'!Q29)</f>
        <v>0</v>
      </c>
      <c r="E14" s="389">
        <v>2.2528181000000001E-2</v>
      </c>
      <c r="F14" s="389">
        <v>6.6403066999999996E-2</v>
      </c>
      <c r="G14" s="390">
        <f t="shared" si="0"/>
        <v>0</v>
      </c>
      <c r="H14" s="391">
        <f t="shared" si="1"/>
        <v>0</v>
      </c>
      <c r="I14" s="392">
        <f t="shared" si="2"/>
        <v>0</v>
      </c>
    </row>
    <row r="15" spans="1:9" ht="20.100000000000001" customHeight="1" x14ac:dyDescent="0.4">
      <c r="B15" s="108">
        <v>7</v>
      </c>
      <c r="C15" s="137" t="s">
        <v>6</v>
      </c>
      <c r="D15" s="574">
        <f>IF('入力シート①(簡易版)'!Q30=0,'入力シート①(詳細版)'!S22,'入力シート①(簡易版)'!Q30)</f>
        <v>0</v>
      </c>
      <c r="E15" s="40">
        <v>0.32257496099999999</v>
      </c>
      <c r="F15" s="40">
        <v>3.2171338000000001E-2</v>
      </c>
      <c r="G15" s="36">
        <f t="shared" si="0"/>
        <v>0</v>
      </c>
      <c r="H15" s="37">
        <f t="shared" si="1"/>
        <v>0</v>
      </c>
      <c r="I15" s="127">
        <f t="shared" si="2"/>
        <v>0</v>
      </c>
    </row>
    <row r="16" spans="1:9" ht="20.100000000000001" customHeight="1" x14ac:dyDescent="0.4">
      <c r="B16" s="108">
        <v>8</v>
      </c>
      <c r="C16" s="137" t="s">
        <v>7</v>
      </c>
      <c r="D16" s="574">
        <f>IF('入力シート①(簡易版)'!Q31=0,'入力シート①(詳細版)'!S23,'入力シート①(簡易版)'!Q31)</f>
        <v>0</v>
      </c>
      <c r="E16" s="40">
        <v>0.43944914800000001</v>
      </c>
      <c r="F16" s="40">
        <v>2.4548546000000001E-2</v>
      </c>
      <c r="G16" s="36">
        <f t="shared" si="0"/>
        <v>0</v>
      </c>
      <c r="H16" s="37">
        <f t="shared" si="1"/>
        <v>0</v>
      </c>
      <c r="I16" s="127">
        <f t="shared" si="2"/>
        <v>0</v>
      </c>
    </row>
    <row r="17" spans="2:9" ht="20.100000000000001" customHeight="1" x14ac:dyDescent="0.4">
      <c r="B17" s="108">
        <v>9</v>
      </c>
      <c r="C17" s="137" t="s">
        <v>8</v>
      </c>
      <c r="D17" s="574">
        <f>IF('入力シート①(簡易版)'!Q32=0,'入力シート①(詳細版)'!S24,'入力シート①(簡易版)'!Q32)</f>
        <v>0</v>
      </c>
      <c r="E17" s="40">
        <v>0.233496868</v>
      </c>
      <c r="F17" s="40">
        <v>5.8003939999999997E-2</v>
      </c>
      <c r="G17" s="36">
        <f t="shared" si="0"/>
        <v>0</v>
      </c>
      <c r="H17" s="37">
        <f t="shared" si="1"/>
        <v>0</v>
      </c>
      <c r="I17" s="127">
        <f t="shared" si="2"/>
        <v>0</v>
      </c>
    </row>
    <row r="18" spans="2:9" ht="20.100000000000001" customHeight="1" x14ac:dyDescent="0.4">
      <c r="B18" s="108">
        <v>10</v>
      </c>
      <c r="C18" s="137" t="s">
        <v>9</v>
      </c>
      <c r="D18" s="574">
        <f>IF('入力シート①(簡易版)'!Q33=0,'入力シート①(詳細版)'!S25,'入力シート①(簡易版)'!Q33)</f>
        <v>0</v>
      </c>
      <c r="E18" s="40">
        <v>5.5435776999999999E-2</v>
      </c>
      <c r="F18" s="40">
        <v>3.4918690000000002E-2</v>
      </c>
      <c r="G18" s="36">
        <f t="shared" si="0"/>
        <v>0</v>
      </c>
      <c r="H18" s="37">
        <f t="shared" si="1"/>
        <v>0</v>
      </c>
      <c r="I18" s="127">
        <f t="shared" si="2"/>
        <v>0</v>
      </c>
    </row>
    <row r="19" spans="2:9" ht="20.100000000000001" customHeight="1" x14ac:dyDescent="0.4">
      <c r="B19" s="108">
        <v>11</v>
      </c>
      <c r="C19" s="137" t="s">
        <v>10</v>
      </c>
      <c r="D19" s="574">
        <f>IF('入力シート①(簡易版)'!Q34=0,'入力シート①(詳細版)'!S26,'入力シート①(簡易版)'!Q34)</f>
        <v>0</v>
      </c>
      <c r="E19" s="40">
        <v>0.20029497099999999</v>
      </c>
      <c r="F19" s="40">
        <v>2.6939156999999998E-2</v>
      </c>
      <c r="G19" s="36">
        <f t="shared" si="0"/>
        <v>0</v>
      </c>
      <c r="H19" s="37">
        <f t="shared" si="1"/>
        <v>0</v>
      </c>
      <c r="I19" s="127">
        <f t="shared" si="2"/>
        <v>0</v>
      </c>
    </row>
    <row r="20" spans="2:9" ht="20.100000000000001" customHeight="1" x14ac:dyDescent="0.4">
      <c r="B20" s="108">
        <v>12</v>
      </c>
      <c r="C20" s="137" t="s">
        <v>11</v>
      </c>
      <c r="D20" s="574">
        <f>IF('入力シート①(簡易版)'!Q35=0,'入力シート①(詳細版)'!S27,'入力シート①(簡易版)'!Q35)</f>
        <v>0</v>
      </c>
      <c r="E20" s="40">
        <v>0.19636393199999999</v>
      </c>
      <c r="F20" s="40">
        <v>2.1219492999999999E-2</v>
      </c>
      <c r="G20" s="36">
        <f t="shared" si="0"/>
        <v>0</v>
      </c>
      <c r="H20" s="37">
        <f t="shared" si="1"/>
        <v>0</v>
      </c>
      <c r="I20" s="127">
        <f t="shared" si="2"/>
        <v>0</v>
      </c>
    </row>
    <row r="21" spans="2:9" ht="20.100000000000001" customHeight="1" x14ac:dyDescent="0.4">
      <c r="B21" s="108">
        <v>13</v>
      </c>
      <c r="C21" s="137" t="s">
        <v>12</v>
      </c>
      <c r="D21" s="574">
        <f>IF('入力シート①(簡易版)'!Q36=0,'入力シート①(詳細版)'!S28,'入力シート①(簡易版)'!Q36)</f>
        <v>0</v>
      </c>
      <c r="E21" s="40">
        <v>0.182021987</v>
      </c>
      <c r="F21" s="40">
        <v>3.0404337E-2</v>
      </c>
      <c r="G21" s="36">
        <f t="shared" si="0"/>
        <v>0</v>
      </c>
      <c r="H21" s="37">
        <f t="shared" si="1"/>
        <v>0</v>
      </c>
      <c r="I21" s="127">
        <f t="shared" si="2"/>
        <v>0</v>
      </c>
    </row>
    <row r="22" spans="2:9" ht="20.100000000000001" customHeight="1" x14ac:dyDescent="0.4">
      <c r="B22" s="108">
        <v>14</v>
      </c>
      <c r="C22" s="137" t="s">
        <v>37</v>
      </c>
      <c r="D22" s="574">
        <f>IF('入力シート①(簡易版)'!Q37=0,'入力シート①(詳細版)'!S29,'入力シート①(簡易版)'!Q37)</f>
        <v>0</v>
      </c>
      <c r="E22" s="40">
        <v>0.41201785699999999</v>
      </c>
      <c r="F22" s="40">
        <v>3.5945154E-2</v>
      </c>
      <c r="G22" s="36">
        <f t="shared" si="0"/>
        <v>0</v>
      </c>
      <c r="H22" s="37">
        <f t="shared" si="1"/>
        <v>0</v>
      </c>
      <c r="I22" s="127">
        <f t="shared" si="2"/>
        <v>0</v>
      </c>
    </row>
    <row r="23" spans="2:9" ht="20.100000000000001" customHeight="1" x14ac:dyDescent="0.4">
      <c r="B23" s="108">
        <v>15</v>
      </c>
      <c r="C23" s="137" t="s">
        <v>13</v>
      </c>
      <c r="D23" s="574">
        <f>IF('入力シート①(簡易版)'!Q38=0,'入力シート①(詳細版)'!S30,'入力シート①(簡易版)'!Q38)</f>
        <v>0</v>
      </c>
      <c r="E23" s="40">
        <v>0.17440420600000001</v>
      </c>
      <c r="F23" s="40">
        <v>5.2555253000000003E-2</v>
      </c>
      <c r="G23" s="36">
        <f t="shared" si="0"/>
        <v>0</v>
      </c>
      <c r="H23" s="37">
        <f t="shared" si="1"/>
        <v>0</v>
      </c>
      <c r="I23" s="127">
        <f t="shared" si="2"/>
        <v>0</v>
      </c>
    </row>
    <row r="24" spans="2:9" ht="20.100000000000001" customHeight="1" x14ac:dyDescent="0.4">
      <c r="B24" s="108">
        <v>16</v>
      </c>
      <c r="C24" s="137" t="s">
        <v>14</v>
      </c>
      <c r="D24" s="574">
        <f>IF('入力シート①(簡易版)'!Q39=0,'入力シート①(詳細版)'!S31,'入力シート①(簡易版)'!Q39)</f>
        <v>0</v>
      </c>
      <c r="E24" s="40">
        <v>7.2563446000000004E-2</v>
      </c>
      <c r="F24" s="40">
        <v>2.7815085999999999E-2</v>
      </c>
      <c r="G24" s="36">
        <f t="shared" si="0"/>
        <v>0</v>
      </c>
      <c r="H24" s="37">
        <f t="shared" si="1"/>
        <v>0</v>
      </c>
      <c r="I24" s="127">
        <f t="shared" si="2"/>
        <v>0</v>
      </c>
    </row>
    <row r="25" spans="2:9" ht="20.100000000000001" customHeight="1" x14ac:dyDescent="0.4">
      <c r="B25" s="108">
        <v>17</v>
      </c>
      <c r="C25" s="137" t="s">
        <v>15</v>
      </c>
      <c r="D25" s="574">
        <f>IF('入力シート①(簡易版)'!Q40=0,'入力シート①(詳細版)'!S32,'入力シート①(簡易版)'!Q40)</f>
        <v>0</v>
      </c>
      <c r="E25" s="40">
        <v>0.132815708</v>
      </c>
      <c r="F25" s="40">
        <v>4.3831298999999997E-2</v>
      </c>
      <c r="G25" s="36">
        <f t="shared" si="0"/>
        <v>0</v>
      </c>
      <c r="H25" s="37">
        <f t="shared" si="1"/>
        <v>0</v>
      </c>
      <c r="I25" s="127">
        <f t="shared" si="2"/>
        <v>0</v>
      </c>
    </row>
    <row r="26" spans="2:9" ht="20.100000000000001" customHeight="1" x14ac:dyDescent="0.4">
      <c r="B26" s="108">
        <v>18</v>
      </c>
      <c r="C26" s="137" t="s">
        <v>16</v>
      </c>
      <c r="D26" s="574">
        <f>IF('入力シート①(簡易版)'!Q41=0,'入力シート①(詳細版)'!S33,'入力シート①(簡易版)'!Q41)</f>
        <v>0</v>
      </c>
      <c r="E26" s="40">
        <v>0.129495367</v>
      </c>
      <c r="F26" s="40">
        <v>1.2626336E-2</v>
      </c>
      <c r="G26" s="36">
        <f t="shared" si="0"/>
        <v>0</v>
      </c>
      <c r="H26" s="37">
        <f t="shared" si="1"/>
        <v>0</v>
      </c>
      <c r="I26" s="127">
        <f t="shared" si="2"/>
        <v>0</v>
      </c>
    </row>
    <row r="27" spans="2:9" ht="20.100000000000001" customHeight="1" x14ac:dyDescent="0.4">
      <c r="B27" s="108">
        <v>19</v>
      </c>
      <c r="C27" s="137" t="s">
        <v>17</v>
      </c>
      <c r="D27" s="577">
        <f>IF('入力シート①(簡易版)'!Q42=0,'入力シート①(詳細版)'!S34,'入力シート①(簡易版)'!Q42)</f>
        <v>0</v>
      </c>
      <c r="E27" s="40">
        <v>0.13766772399999999</v>
      </c>
      <c r="F27" s="40">
        <v>8.9445870000000004E-3</v>
      </c>
      <c r="G27" s="36">
        <f t="shared" si="0"/>
        <v>0</v>
      </c>
      <c r="H27" s="37">
        <f t="shared" si="1"/>
        <v>0</v>
      </c>
      <c r="I27" s="127">
        <f t="shared" si="2"/>
        <v>0</v>
      </c>
    </row>
    <row r="28" spans="2:9" ht="20.100000000000001" customHeight="1" x14ac:dyDescent="0.4">
      <c r="B28" s="108">
        <v>20</v>
      </c>
      <c r="C28" s="137" t="s">
        <v>18</v>
      </c>
      <c r="D28" s="574">
        <f>IF('入力シート①(簡易版)'!Q43=0,'入力シート①(詳細版)'!S35,'入力シート①(簡易版)'!Q43)</f>
        <v>0</v>
      </c>
      <c r="E28" s="40">
        <v>8.6643706000000001E-2</v>
      </c>
      <c r="F28" s="40">
        <v>1.5744121999999999E-2</v>
      </c>
      <c r="G28" s="36">
        <f t="shared" si="0"/>
        <v>0</v>
      </c>
      <c r="H28" s="37">
        <f t="shared" si="1"/>
        <v>0</v>
      </c>
      <c r="I28" s="127">
        <f t="shared" si="2"/>
        <v>0</v>
      </c>
    </row>
    <row r="29" spans="2:9" ht="20.100000000000001" customHeight="1" x14ac:dyDescent="0.4">
      <c r="B29" s="108">
        <v>21</v>
      </c>
      <c r="C29" s="137" t="s">
        <v>19</v>
      </c>
      <c r="D29" s="574">
        <f>IF('入力シート①(簡易版)'!Q44=0,'入力シート①(詳細版)'!S36,'入力シート①(簡易版)'!Q44)</f>
        <v>0</v>
      </c>
      <c r="E29" s="40">
        <v>0</v>
      </c>
      <c r="F29" s="40">
        <v>0</v>
      </c>
      <c r="G29" s="36">
        <f t="shared" si="0"/>
        <v>0</v>
      </c>
      <c r="H29" s="37">
        <f t="shared" si="1"/>
        <v>0</v>
      </c>
      <c r="I29" s="127">
        <f t="shared" si="2"/>
        <v>0</v>
      </c>
    </row>
    <row r="30" spans="2:9" ht="20.100000000000001" customHeight="1" x14ac:dyDescent="0.4">
      <c r="B30" s="109">
        <v>22</v>
      </c>
      <c r="C30" s="138" t="s">
        <v>20</v>
      </c>
      <c r="D30" s="575">
        <f>IF('入力シート①(簡易版)'!Q45=0,'入力シート①(詳細版)'!S37,'入力シート①(簡易版)'!Q45)</f>
        <v>0</v>
      </c>
      <c r="E30" s="41">
        <v>0</v>
      </c>
      <c r="F30" s="41">
        <v>0</v>
      </c>
      <c r="G30" s="38">
        <f t="shared" si="0"/>
        <v>0</v>
      </c>
      <c r="H30" s="39">
        <f t="shared" si="1"/>
        <v>0</v>
      </c>
      <c r="I30" s="388">
        <f t="shared" si="2"/>
        <v>0</v>
      </c>
    </row>
    <row r="31" spans="2:9" ht="20.100000000000001" customHeight="1" x14ac:dyDescent="0.4">
      <c r="B31" s="110">
        <v>23</v>
      </c>
      <c r="C31" s="139" t="s">
        <v>21</v>
      </c>
      <c r="D31" s="576">
        <f>IF('入力シート①(簡易版)'!Q46=0,'入力シート①(詳細版)'!S38,'入力シート①(簡易版)'!Q46)</f>
        <v>0</v>
      </c>
      <c r="E31" s="389">
        <v>0</v>
      </c>
      <c r="F31" s="389">
        <v>0</v>
      </c>
      <c r="G31" s="390">
        <f t="shared" si="0"/>
        <v>0</v>
      </c>
      <c r="H31" s="391">
        <f t="shared" si="1"/>
        <v>0</v>
      </c>
      <c r="I31" s="392">
        <f t="shared" si="2"/>
        <v>0</v>
      </c>
    </row>
    <row r="32" spans="2:9" ht="20.100000000000001" customHeight="1" x14ac:dyDescent="0.4">
      <c r="B32" s="111">
        <v>24</v>
      </c>
      <c r="C32" s="140" t="s">
        <v>22</v>
      </c>
      <c r="D32" s="574">
        <f>IF('入力シート①(簡易版)'!Q47=0,'入力シート①(詳細版)'!S39,'入力シート①(簡易版)'!Q47)</f>
        <v>0</v>
      </c>
      <c r="E32" s="40">
        <v>0</v>
      </c>
      <c r="F32" s="40">
        <v>0</v>
      </c>
      <c r="G32" s="36">
        <f t="shared" si="0"/>
        <v>0</v>
      </c>
      <c r="H32" s="37">
        <f t="shared" si="1"/>
        <v>0</v>
      </c>
      <c r="I32" s="127">
        <f t="shared" si="2"/>
        <v>0</v>
      </c>
    </row>
    <row r="33" spans="2:10" ht="20.100000000000001" customHeight="1" x14ac:dyDescent="0.4">
      <c r="B33" s="111">
        <v>25</v>
      </c>
      <c r="C33" s="140" t="s">
        <v>23</v>
      </c>
      <c r="D33" s="574">
        <f>IF('入力シート①(簡易版)'!Q48=0,'入力シート①(詳細版)'!S40,'入力シート①(簡易版)'!Q48)</f>
        <v>0</v>
      </c>
      <c r="E33" s="40">
        <v>0</v>
      </c>
      <c r="F33" s="40">
        <v>0</v>
      </c>
      <c r="G33" s="36">
        <f t="shared" si="0"/>
        <v>0</v>
      </c>
      <c r="H33" s="37">
        <f t="shared" si="1"/>
        <v>0</v>
      </c>
      <c r="I33" s="127">
        <f t="shared" si="2"/>
        <v>0</v>
      </c>
    </row>
    <row r="34" spans="2:10" ht="20.100000000000001" customHeight="1" x14ac:dyDescent="0.4">
      <c r="B34" s="111">
        <v>26</v>
      </c>
      <c r="C34" s="140" t="s">
        <v>24</v>
      </c>
      <c r="D34" s="574">
        <f>IF('入力シート①(簡易版)'!Q49=0,'入力シート①(詳細版)'!S41,'入力シート①(簡易版)'!Q49)</f>
        <v>0</v>
      </c>
      <c r="E34" s="40">
        <v>-173.03459100000001</v>
      </c>
      <c r="F34" s="40">
        <v>0</v>
      </c>
      <c r="G34" s="131">
        <f>G47</f>
        <v>0</v>
      </c>
      <c r="H34" s="37">
        <f t="shared" si="1"/>
        <v>0</v>
      </c>
      <c r="I34" s="339">
        <f>D34+G34</f>
        <v>0</v>
      </c>
    </row>
    <row r="35" spans="2:10" ht="20.100000000000001" customHeight="1" x14ac:dyDescent="0.4">
      <c r="B35" s="111">
        <v>27</v>
      </c>
      <c r="C35" s="140" t="s">
        <v>25</v>
      </c>
      <c r="D35" s="574">
        <f>IF('入力シート①(簡易版)'!Q50=0,'入力シート①(詳細版)'!S42,'入力シート①(簡易版)'!Q50)</f>
        <v>0</v>
      </c>
      <c r="E35" s="40">
        <v>0</v>
      </c>
      <c r="F35" s="40">
        <v>0</v>
      </c>
      <c r="G35" s="36">
        <f t="shared" ref="G35:G46" si="3">D35*E35</f>
        <v>0</v>
      </c>
      <c r="H35" s="37">
        <f t="shared" si="1"/>
        <v>0</v>
      </c>
      <c r="I35" s="127">
        <f>D35-G35-H35</f>
        <v>0</v>
      </c>
    </row>
    <row r="36" spans="2:10" ht="20.100000000000001" customHeight="1" x14ac:dyDescent="0.4">
      <c r="B36" s="111">
        <v>28</v>
      </c>
      <c r="C36" s="140" t="s">
        <v>26</v>
      </c>
      <c r="D36" s="574">
        <f>IF('入力シート①(簡易版)'!Q51=0,'入力シート①(詳細版)'!S43,'入力シート①(簡易版)'!Q51)</f>
        <v>0</v>
      </c>
      <c r="E36" s="40">
        <v>0</v>
      </c>
      <c r="F36" s="40">
        <v>0</v>
      </c>
      <c r="G36" s="36">
        <f t="shared" si="3"/>
        <v>0</v>
      </c>
      <c r="H36" s="37">
        <f t="shared" si="1"/>
        <v>0</v>
      </c>
      <c r="I36" s="127">
        <f>D36-G36-H36</f>
        <v>0</v>
      </c>
    </row>
    <row r="37" spans="2:10" ht="20.100000000000001" customHeight="1" x14ac:dyDescent="0.4">
      <c r="B37" s="111">
        <v>29</v>
      </c>
      <c r="C37" s="140" t="s">
        <v>27</v>
      </c>
      <c r="D37" s="574">
        <f>IF('入力シート①(簡易版)'!Q52=0,'入力シート①(詳細版)'!S44,'入力シート①(簡易版)'!Q52)</f>
        <v>0</v>
      </c>
      <c r="E37" s="40">
        <v>0</v>
      </c>
      <c r="F37" s="40">
        <v>-0.32657456000000001</v>
      </c>
      <c r="G37" s="36">
        <f t="shared" si="3"/>
        <v>0</v>
      </c>
      <c r="H37" s="132">
        <f>H47</f>
        <v>0</v>
      </c>
      <c r="I37" s="339">
        <f>D37+H37</f>
        <v>0</v>
      </c>
    </row>
    <row r="38" spans="2:10" ht="20.100000000000001" customHeight="1" x14ac:dyDescent="0.4">
      <c r="B38" s="111">
        <v>30</v>
      </c>
      <c r="C38" s="140" t="s">
        <v>28</v>
      </c>
      <c r="D38" s="574">
        <f>IF('入力シート①(簡易版)'!Q53=0,'入力シート①(詳細版)'!S45,'入力シート①(簡易版)'!Q53)</f>
        <v>0</v>
      </c>
      <c r="E38" s="40">
        <v>4.1768909999999999E-2</v>
      </c>
      <c r="F38" s="40">
        <v>4.1083550000000002E-3</v>
      </c>
      <c r="G38" s="36">
        <f t="shared" si="3"/>
        <v>0</v>
      </c>
      <c r="H38" s="37">
        <f t="shared" ref="H38:H46" si="4">D38*F38</f>
        <v>0</v>
      </c>
      <c r="I38" s="127">
        <f t="shared" ref="I38:I46" si="5">D38-G38-H38</f>
        <v>0</v>
      </c>
    </row>
    <row r="39" spans="2:10" ht="20.100000000000001" customHeight="1" x14ac:dyDescent="0.4">
      <c r="B39" s="111">
        <v>31</v>
      </c>
      <c r="C39" s="140" t="s">
        <v>29</v>
      </c>
      <c r="D39" s="574">
        <f>IF('入力シート①(簡易版)'!Q54=0,'入力シート①(詳細版)'!S46,'入力シート①(簡易版)'!Q54)</f>
        <v>0</v>
      </c>
      <c r="E39" s="40">
        <v>0</v>
      </c>
      <c r="F39" s="40">
        <v>0</v>
      </c>
      <c r="G39" s="36">
        <f t="shared" si="3"/>
        <v>0</v>
      </c>
      <c r="H39" s="37">
        <f t="shared" si="4"/>
        <v>0</v>
      </c>
      <c r="I39" s="127">
        <f t="shared" si="5"/>
        <v>0</v>
      </c>
    </row>
    <row r="40" spans="2:10" ht="20.100000000000001" customHeight="1" x14ac:dyDescent="0.4">
      <c r="B40" s="111">
        <v>32</v>
      </c>
      <c r="C40" s="140" t="s">
        <v>30</v>
      </c>
      <c r="D40" s="574">
        <f>IF('入力シート①(簡易版)'!Q55=0,'入力シート①(詳細版)'!S47,'入力シート①(簡易版)'!Q55)</f>
        <v>0</v>
      </c>
      <c r="E40" s="40">
        <v>0</v>
      </c>
      <c r="F40" s="40">
        <v>1.3798700000000001E-5</v>
      </c>
      <c r="G40" s="36">
        <f t="shared" si="3"/>
        <v>0</v>
      </c>
      <c r="H40" s="37">
        <f t="shared" si="4"/>
        <v>0</v>
      </c>
      <c r="I40" s="127">
        <f t="shared" si="5"/>
        <v>0</v>
      </c>
    </row>
    <row r="41" spans="2:10" ht="20.100000000000001" customHeight="1" x14ac:dyDescent="0.4">
      <c r="B41" s="111">
        <v>33</v>
      </c>
      <c r="C41" s="140" t="s">
        <v>31</v>
      </c>
      <c r="D41" s="574">
        <f>IF('入力シート①(簡易版)'!Q56=0,'入力シート①(詳細版)'!S48,'入力シート①(簡易版)'!Q56)</f>
        <v>0</v>
      </c>
      <c r="E41" s="40">
        <v>0</v>
      </c>
      <c r="F41" s="40">
        <v>0</v>
      </c>
      <c r="G41" s="36">
        <f t="shared" si="3"/>
        <v>0</v>
      </c>
      <c r="H41" s="37">
        <f t="shared" si="4"/>
        <v>0</v>
      </c>
      <c r="I41" s="127">
        <f t="shared" si="5"/>
        <v>0</v>
      </c>
    </row>
    <row r="42" spans="2:10" ht="20.100000000000001" customHeight="1" x14ac:dyDescent="0.4">
      <c r="B42" s="111">
        <v>34</v>
      </c>
      <c r="C42" s="140" t="s">
        <v>32</v>
      </c>
      <c r="D42" s="574">
        <f>IF('入力シート①(簡易版)'!Q57=0,'入力シート①(詳細版)'!S49,'入力シート①(簡易版)'!Q57)</f>
        <v>0</v>
      </c>
      <c r="E42" s="40">
        <v>0</v>
      </c>
      <c r="F42" s="40">
        <v>0</v>
      </c>
      <c r="G42" s="36">
        <f t="shared" si="3"/>
        <v>0</v>
      </c>
      <c r="H42" s="37">
        <f t="shared" si="4"/>
        <v>0</v>
      </c>
      <c r="I42" s="127">
        <f t="shared" si="5"/>
        <v>0</v>
      </c>
    </row>
    <row r="43" spans="2:10" ht="20.100000000000001" customHeight="1" x14ac:dyDescent="0.4">
      <c r="B43" s="111">
        <v>35</v>
      </c>
      <c r="C43" s="140" t="s">
        <v>33</v>
      </c>
      <c r="D43" s="574">
        <f>IF('入力シート①(簡易版)'!Q58=0,'入力シート①(詳細版)'!S50,'入力シート①(簡易版)'!Q58)</f>
        <v>0</v>
      </c>
      <c r="E43" s="40">
        <v>0</v>
      </c>
      <c r="F43" s="40">
        <v>0</v>
      </c>
      <c r="G43" s="36">
        <f t="shared" si="3"/>
        <v>0</v>
      </c>
      <c r="H43" s="37">
        <f t="shared" si="4"/>
        <v>0</v>
      </c>
      <c r="I43" s="127">
        <f t="shared" si="5"/>
        <v>0</v>
      </c>
    </row>
    <row r="44" spans="2:10" ht="20.100000000000001" customHeight="1" x14ac:dyDescent="0.4">
      <c r="B44" s="112">
        <v>36</v>
      </c>
      <c r="C44" s="141" t="s">
        <v>34</v>
      </c>
      <c r="D44" s="575">
        <f>IF('入力シート①(簡易版)'!Q59=0,'入力シート①(詳細版)'!S51,'入力シート①(簡易版)'!Q59)</f>
        <v>0</v>
      </c>
      <c r="E44" s="41">
        <v>1.7652500000000001E-5</v>
      </c>
      <c r="F44" s="41">
        <v>6.2586200000000002E-6</v>
      </c>
      <c r="G44" s="38">
        <f t="shared" si="3"/>
        <v>0</v>
      </c>
      <c r="H44" s="39">
        <f t="shared" si="4"/>
        <v>0</v>
      </c>
      <c r="I44" s="388">
        <f t="shared" si="5"/>
        <v>0</v>
      </c>
    </row>
    <row r="45" spans="2:10" ht="20.100000000000001" customHeight="1" x14ac:dyDescent="0.4">
      <c r="B45" s="113">
        <v>37</v>
      </c>
      <c r="C45" s="142" t="s">
        <v>35</v>
      </c>
      <c r="D45" s="578">
        <f>IF('入力シート①(簡易版)'!Q60=0,'入力シート①(詳細版)'!S52,'入力シート①(簡易版)'!Q60)</f>
        <v>0</v>
      </c>
      <c r="E45" s="398">
        <v>0</v>
      </c>
      <c r="F45" s="398">
        <v>0</v>
      </c>
      <c r="G45" s="399">
        <f t="shared" si="3"/>
        <v>0</v>
      </c>
      <c r="H45" s="400">
        <f t="shared" si="4"/>
        <v>0</v>
      </c>
      <c r="I45" s="401">
        <f t="shared" si="5"/>
        <v>0</v>
      </c>
    </row>
    <row r="46" spans="2:10" ht="20.100000000000001" customHeight="1" x14ac:dyDescent="0.4">
      <c r="B46" s="114">
        <v>38</v>
      </c>
      <c r="C46" s="393" t="s">
        <v>36</v>
      </c>
      <c r="D46" s="575">
        <f>IF('入力シート①(簡易版)'!Q61=0,'入力シート①(詳細版)'!S53,'入力シート①(簡易版)'!Q61)</f>
        <v>0</v>
      </c>
      <c r="E46" s="394">
        <v>2.3505126000000001E-2</v>
      </c>
      <c r="F46" s="394">
        <v>3.0097893000000001E-2</v>
      </c>
      <c r="G46" s="395">
        <f t="shared" si="3"/>
        <v>0</v>
      </c>
      <c r="H46" s="396">
        <f t="shared" si="4"/>
        <v>0</v>
      </c>
      <c r="I46" s="397">
        <f t="shared" si="5"/>
        <v>0</v>
      </c>
    </row>
    <row r="47" spans="2:10" ht="20.100000000000001" customHeight="1" thickBot="1" x14ac:dyDescent="0.45">
      <c r="B47" s="730" t="s">
        <v>843</v>
      </c>
      <c r="C47" s="731"/>
      <c r="D47" s="579">
        <f>SUM(D9:D46)</f>
        <v>0</v>
      </c>
      <c r="E47" s="128" t="s">
        <v>959</v>
      </c>
      <c r="F47" s="128" t="s">
        <v>959</v>
      </c>
      <c r="G47" s="129">
        <f>SUM(G9:G33,G35:G46)</f>
        <v>0</v>
      </c>
      <c r="H47" s="130">
        <f>SUM(H9:H36,H38:H46)</f>
        <v>0</v>
      </c>
      <c r="I47" s="340">
        <f>SUM(I9:I46)</f>
        <v>0</v>
      </c>
      <c r="J47" s="29"/>
    </row>
    <row r="48" spans="2:10" ht="20.100000000000001" customHeight="1" x14ac:dyDescent="0.4">
      <c r="G48" s="2" t="s">
        <v>1090</v>
      </c>
    </row>
  </sheetData>
  <sheetProtection sheet="1" objects="1" scenarios="1"/>
  <mergeCells count="2">
    <mergeCell ref="B47:C47"/>
    <mergeCell ref="B8:C8"/>
  </mergeCells>
  <phoneticPr fontId="2"/>
  <pageMargins left="0.7" right="0.7" top="0.75" bottom="0.75" header="0.3" footer="0.3"/>
  <pageSetup paperSize="9" scale="91" fitToHeight="0"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rgb="FF00B0F0"/>
  </sheetPr>
  <dimension ref="A1:F45"/>
  <sheetViews>
    <sheetView workbookViewId="0">
      <pane ySplit="6" topLeftCell="A7" activePane="bottomLeft" state="frozen"/>
      <selection pane="bottomLeft"/>
    </sheetView>
  </sheetViews>
  <sheetFormatPr defaultRowHeight="18.75" x14ac:dyDescent="0.4"/>
  <cols>
    <col min="1" max="1" width="1.625" style="1" customWidth="1"/>
    <col min="2" max="2" width="3.625" style="1" customWidth="1"/>
    <col min="3" max="3" width="24.625" style="1" customWidth="1"/>
    <col min="4" max="5" width="15.625" style="1" customWidth="1"/>
    <col min="6" max="16384" width="9" style="1"/>
  </cols>
  <sheetData>
    <row r="1" spans="1:6" ht="9.75" customHeight="1" x14ac:dyDescent="0.4"/>
    <row r="2" spans="1:6" ht="20.100000000000001" customHeight="1" x14ac:dyDescent="0.4">
      <c r="B2" s="58" t="s">
        <v>1245</v>
      </c>
    </row>
    <row r="3" spans="1:6" x14ac:dyDescent="0.4">
      <c r="A3" s="58"/>
      <c r="B3" s="354" t="s">
        <v>1352</v>
      </c>
      <c r="C3" s="617"/>
      <c r="D3" s="617"/>
      <c r="E3" s="617"/>
      <c r="F3" s="617"/>
    </row>
    <row r="4" spans="1:6" ht="20.100000000000001" customHeight="1" x14ac:dyDescent="0.4">
      <c r="A4" s="58"/>
      <c r="B4" s="2" t="s">
        <v>1244</v>
      </c>
      <c r="C4" s="2"/>
    </row>
    <row r="5" spans="1:6" ht="20.100000000000001" customHeight="1" thickBot="1" x14ac:dyDescent="0.45">
      <c r="A5" s="58"/>
      <c r="E5" s="42" t="s">
        <v>1002</v>
      </c>
    </row>
    <row r="6" spans="1:6" ht="50.1" customHeight="1" thickBot="1" x14ac:dyDescent="0.45">
      <c r="B6" s="759" t="s">
        <v>1007</v>
      </c>
      <c r="C6" s="760"/>
      <c r="D6" s="146" t="s">
        <v>989</v>
      </c>
      <c r="E6" s="145" t="s">
        <v>1213</v>
      </c>
    </row>
    <row r="7" spans="1:6" ht="20.100000000000001" customHeight="1" thickTop="1" x14ac:dyDescent="0.4">
      <c r="B7" s="104">
        <v>1</v>
      </c>
      <c r="C7" s="133" t="s">
        <v>0</v>
      </c>
      <c r="D7" s="651">
        <v>1</v>
      </c>
      <c r="E7" s="611">
        <f>計算シート①!I9*計算シート②!D7</f>
        <v>0</v>
      </c>
    </row>
    <row r="8" spans="1:6" ht="20.100000000000001" customHeight="1" x14ac:dyDescent="0.4">
      <c r="B8" s="105">
        <v>2</v>
      </c>
      <c r="C8" s="134" t="s">
        <v>1</v>
      </c>
      <c r="D8" s="158">
        <v>0.67090200675815459</v>
      </c>
      <c r="E8" s="611">
        <f>計算シート①!I10*計算シート②!D8</f>
        <v>0</v>
      </c>
    </row>
    <row r="9" spans="1:6" ht="20.100000000000001" customHeight="1" x14ac:dyDescent="0.4">
      <c r="B9" s="105">
        <v>3</v>
      </c>
      <c r="C9" s="134" t="s">
        <v>2</v>
      </c>
      <c r="D9" s="158">
        <v>1</v>
      </c>
      <c r="E9" s="611">
        <f>計算シート①!I11*計算シート②!D9</f>
        <v>0</v>
      </c>
    </row>
    <row r="10" spans="1:6" ht="20.100000000000001" customHeight="1" x14ac:dyDescent="0.4">
      <c r="B10" s="105">
        <v>4</v>
      </c>
      <c r="C10" s="134" t="s">
        <v>3</v>
      </c>
      <c r="D10" s="158">
        <v>0.71720845646737896</v>
      </c>
      <c r="E10" s="611">
        <f>計算シート①!I12*計算シート②!D10</f>
        <v>0</v>
      </c>
    </row>
    <row r="11" spans="1:6" ht="20.100000000000001" customHeight="1" x14ac:dyDescent="0.4">
      <c r="B11" s="106">
        <v>5</v>
      </c>
      <c r="C11" s="135" t="s">
        <v>4</v>
      </c>
      <c r="D11" s="651">
        <v>1</v>
      </c>
      <c r="E11" s="397">
        <f>計算シート①!I13*計算シート②!D11</f>
        <v>0</v>
      </c>
    </row>
    <row r="12" spans="1:6" ht="20.100000000000001" customHeight="1" x14ac:dyDescent="0.4">
      <c r="B12" s="107">
        <v>6</v>
      </c>
      <c r="C12" s="136" t="s">
        <v>5</v>
      </c>
      <c r="D12" s="402">
        <v>4.4581980627655393E-2</v>
      </c>
      <c r="E12" s="612">
        <f>計算シート①!I14*計算シート②!D12</f>
        <v>0</v>
      </c>
    </row>
    <row r="13" spans="1:6" ht="20.100000000000001" customHeight="1" x14ac:dyDescent="0.4">
      <c r="B13" s="108">
        <v>7</v>
      </c>
      <c r="C13" s="137" t="s">
        <v>6</v>
      </c>
      <c r="D13" s="651">
        <v>1</v>
      </c>
      <c r="E13" s="611">
        <f>計算シート①!I15*計算シート②!D13</f>
        <v>0</v>
      </c>
    </row>
    <row r="14" spans="1:6" ht="20.100000000000001" customHeight="1" x14ac:dyDescent="0.4">
      <c r="B14" s="108">
        <v>8</v>
      </c>
      <c r="C14" s="137" t="s">
        <v>7</v>
      </c>
      <c r="D14" s="651">
        <v>1</v>
      </c>
      <c r="E14" s="611">
        <f>計算シート①!I16*計算シート②!D14</f>
        <v>0</v>
      </c>
    </row>
    <row r="15" spans="1:6" ht="20.100000000000001" customHeight="1" x14ac:dyDescent="0.4">
      <c r="B15" s="108">
        <v>9</v>
      </c>
      <c r="C15" s="137" t="s">
        <v>8</v>
      </c>
      <c r="D15" s="158">
        <v>0.12499915995188204</v>
      </c>
      <c r="E15" s="611">
        <f>計算シート①!I17*計算シート②!D15</f>
        <v>0</v>
      </c>
    </row>
    <row r="16" spans="1:6" ht="20.100000000000001" customHeight="1" x14ac:dyDescent="0.4">
      <c r="B16" s="108">
        <v>10</v>
      </c>
      <c r="C16" s="137" t="s">
        <v>9</v>
      </c>
      <c r="D16" s="158">
        <v>0.29673617885107173</v>
      </c>
      <c r="E16" s="611">
        <f>計算シート①!I18*計算シート②!D16</f>
        <v>0</v>
      </c>
    </row>
    <row r="17" spans="2:5" ht="20.100000000000001" customHeight="1" x14ac:dyDescent="0.4">
      <c r="B17" s="108">
        <v>11</v>
      </c>
      <c r="C17" s="137" t="s">
        <v>10</v>
      </c>
      <c r="D17" s="158">
        <v>5.1770099329314867E-2</v>
      </c>
      <c r="E17" s="611">
        <f>計算シート①!I19*計算シート②!D17</f>
        <v>0</v>
      </c>
    </row>
    <row r="18" spans="2:5" ht="20.100000000000001" customHeight="1" x14ac:dyDescent="0.4">
      <c r="B18" s="108">
        <v>12</v>
      </c>
      <c r="C18" s="137" t="s">
        <v>11</v>
      </c>
      <c r="D18" s="702">
        <v>0.18426830502897928</v>
      </c>
      <c r="E18" s="611">
        <f>計算シート①!I20*計算シート②!D18</f>
        <v>0</v>
      </c>
    </row>
    <row r="19" spans="2:5" ht="20.100000000000001" customHeight="1" x14ac:dyDescent="0.4">
      <c r="B19" s="108">
        <v>13</v>
      </c>
      <c r="C19" s="137" t="s">
        <v>12</v>
      </c>
      <c r="D19" s="158">
        <v>0.1213093643227301</v>
      </c>
      <c r="E19" s="611">
        <f>計算シート①!I21*計算シート②!D19</f>
        <v>0</v>
      </c>
    </row>
    <row r="20" spans="2:5" ht="20.100000000000001" customHeight="1" x14ac:dyDescent="0.4">
      <c r="B20" s="108">
        <v>14</v>
      </c>
      <c r="C20" s="137" t="s">
        <v>37</v>
      </c>
      <c r="D20" s="651">
        <v>1</v>
      </c>
      <c r="E20" s="611">
        <f>計算シート①!I22*計算シート②!D20</f>
        <v>0</v>
      </c>
    </row>
    <row r="21" spans="2:5" ht="20.100000000000001" customHeight="1" x14ac:dyDescent="0.4">
      <c r="B21" s="108">
        <v>15</v>
      </c>
      <c r="C21" s="137" t="s">
        <v>13</v>
      </c>
      <c r="D21" s="651">
        <v>1</v>
      </c>
      <c r="E21" s="611">
        <f>計算シート①!I23*計算シート②!D21</f>
        <v>0</v>
      </c>
    </row>
    <row r="22" spans="2:5" ht="20.100000000000001" customHeight="1" x14ac:dyDescent="0.4">
      <c r="B22" s="108">
        <v>16</v>
      </c>
      <c r="C22" s="137" t="s">
        <v>14</v>
      </c>
      <c r="D22" s="158">
        <v>6.6682910139037266E-2</v>
      </c>
      <c r="E22" s="611">
        <f>計算シート①!I24*計算シート②!D22</f>
        <v>0</v>
      </c>
    </row>
    <row r="23" spans="2:5" ht="20.100000000000001" customHeight="1" x14ac:dyDescent="0.4">
      <c r="B23" s="108">
        <v>17</v>
      </c>
      <c r="C23" s="137" t="s">
        <v>15</v>
      </c>
      <c r="D23" s="158">
        <v>0.16588893330833265</v>
      </c>
      <c r="E23" s="611">
        <f>計算シート①!I25*計算シート②!D23</f>
        <v>0</v>
      </c>
    </row>
    <row r="24" spans="2:5" ht="20.100000000000001" customHeight="1" x14ac:dyDescent="0.4">
      <c r="B24" s="108">
        <v>18</v>
      </c>
      <c r="C24" s="137" t="s">
        <v>16</v>
      </c>
      <c r="D24" s="158">
        <v>0.33811913733664711</v>
      </c>
      <c r="E24" s="611">
        <f>計算シート①!I26*計算シート②!D24</f>
        <v>0</v>
      </c>
    </row>
    <row r="25" spans="2:5" ht="20.100000000000001" customHeight="1" x14ac:dyDescent="0.4">
      <c r="B25" s="108">
        <v>19</v>
      </c>
      <c r="C25" s="137" t="s">
        <v>17</v>
      </c>
      <c r="D25" s="158">
        <v>7.0701336327865683E-2</v>
      </c>
      <c r="E25" s="611">
        <f>計算シート①!I27*計算シート②!D25</f>
        <v>0</v>
      </c>
    </row>
    <row r="26" spans="2:5" ht="20.100000000000001" customHeight="1" x14ac:dyDescent="0.4">
      <c r="B26" s="108">
        <v>20</v>
      </c>
      <c r="C26" s="137" t="s">
        <v>18</v>
      </c>
      <c r="D26" s="158">
        <v>0.10864579467122637</v>
      </c>
      <c r="E26" s="611">
        <f>計算シート①!I28*計算シート②!D26</f>
        <v>0</v>
      </c>
    </row>
    <row r="27" spans="2:5" ht="20.100000000000001" customHeight="1" x14ac:dyDescent="0.4">
      <c r="B27" s="108">
        <v>21</v>
      </c>
      <c r="C27" s="137" t="s">
        <v>19</v>
      </c>
      <c r="D27" s="158">
        <v>1</v>
      </c>
      <c r="E27" s="611">
        <f>計算シート①!I29*計算シート②!D27</f>
        <v>0</v>
      </c>
    </row>
    <row r="28" spans="2:5" ht="20.100000000000001" customHeight="1" x14ac:dyDescent="0.4">
      <c r="B28" s="109">
        <v>22</v>
      </c>
      <c r="C28" s="138" t="s">
        <v>20</v>
      </c>
      <c r="D28" s="159">
        <v>1</v>
      </c>
      <c r="E28" s="397">
        <f>計算シート①!I30*計算シート②!D28</f>
        <v>0</v>
      </c>
    </row>
    <row r="29" spans="2:5" ht="20.100000000000001" customHeight="1" x14ac:dyDescent="0.4">
      <c r="B29" s="110">
        <v>23</v>
      </c>
      <c r="C29" s="139" t="s">
        <v>21</v>
      </c>
      <c r="D29" s="402">
        <v>0.50523335709783745</v>
      </c>
      <c r="E29" s="612">
        <f>計算シート①!I31*計算シート②!D29</f>
        <v>0</v>
      </c>
    </row>
    <row r="30" spans="2:5" ht="20.100000000000001" customHeight="1" x14ac:dyDescent="0.4">
      <c r="B30" s="111">
        <v>24</v>
      </c>
      <c r="C30" s="140" t="s">
        <v>22</v>
      </c>
      <c r="D30" s="158">
        <v>0.99860474192604154</v>
      </c>
      <c r="E30" s="611">
        <f>計算シート①!I32*計算シート②!D30</f>
        <v>0</v>
      </c>
    </row>
    <row r="31" spans="2:5" ht="20.100000000000001" customHeight="1" x14ac:dyDescent="0.4">
      <c r="B31" s="111">
        <v>25</v>
      </c>
      <c r="C31" s="140" t="s">
        <v>23</v>
      </c>
      <c r="D31" s="158">
        <v>0.77028926226585281</v>
      </c>
      <c r="E31" s="611">
        <f>計算シート①!I33*計算シート②!D31</f>
        <v>0</v>
      </c>
    </row>
    <row r="32" spans="2:5" ht="20.100000000000001" customHeight="1" x14ac:dyDescent="0.4">
      <c r="B32" s="111">
        <v>26</v>
      </c>
      <c r="C32" s="140" t="s">
        <v>24</v>
      </c>
      <c r="D32" s="651">
        <v>1</v>
      </c>
      <c r="E32" s="611">
        <f>計算シート①!I34*計算シート②!D32</f>
        <v>0</v>
      </c>
    </row>
    <row r="33" spans="2:5" ht="20.100000000000001" customHeight="1" x14ac:dyDescent="0.4">
      <c r="B33" s="111">
        <v>27</v>
      </c>
      <c r="C33" s="140" t="s">
        <v>25</v>
      </c>
      <c r="D33" s="158">
        <v>0.73171405367438314</v>
      </c>
      <c r="E33" s="611">
        <f>計算シート①!I35*計算シート②!D33</f>
        <v>0</v>
      </c>
    </row>
    <row r="34" spans="2:5" ht="20.100000000000001" customHeight="1" x14ac:dyDescent="0.4">
      <c r="B34" s="111">
        <v>28</v>
      </c>
      <c r="C34" s="140" t="s">
        <v>26</v>
      </c>
      <c r="D34" s="158">
        <v>1</v>
      </c>
      <c r="E34" s="611">
        <f>計算シート①!I36*計算シート②!D34</f>
        <v>0</v>
      </c>
    </row>
    <row r="35" spans="2:5" ht="20.100000000000001" customHeight="1" x14ac:dyDescent="0.4">
      <c r="B35" s="111">
        <v>29</v>
      </c>
      <c r="C35" s="140" t="s">
        <v>27</v>
      </c>
      <c r="D35" s="651">
        <v>1</v>
      </c>
      <c r="E35" s="611">
        <f>計算シート①!I37*計算シート②!D35</f>
        <v>0</v>
      </c>
    </row>
    <row r="36" spans="2:5" ht="20.100000000000001" customHeight="1" x14ac:dyDescent="0.4">
      <c r="B36" s="111">
        <v>30</v>
      </c>
      <c r="C36" s="140" t="s">
        <v>28</v>
      </c>
      <c r="D36" s="158">
        <v>0.69945205266713428</v>
      </c>
      <c r="E36" s="611">
        <f>計算シート①!I38*計算シート②!D36</f>
        <v>0</v>
      </c>
    </row>
    <row r="37" spans="2:5" ht="20.100000000000001" customHeight="1" x14ac:dyDescent="0.4">
      <c r="B37" s="111">
        <v>31</v>
      </c>
      <c r="C37" s="140" t="s">
        <v>29</v>
      </c>
      <c r="D37" s="158">
        <v>1</v>
      </c>
      <c r="E37" s="611">
        <f>計算シート①!I39*計算シート②!D37</f>
        <v>0</v>
      </c>
    </row>
    <row r="38" spans="2:5" ht="20.100000000000001" customHeight="1" x14ac:dyDescent="0.4">
      <c r="B38" s="111">
        <v>32</v>
      </c>
      <c r="C38" s="140" t="s">
        <v>30</v>
      </c>
      <c r="D38" s="651">
        <v>1</v>
      </c>
      <c r="E38" s="611">
        <f>計算シート①!I40*計算シート②!D38</f>
        <v>0</v>
      </c>
    </row>
    <row r="39" spans="2:5" ht="20.100000000000001" customHeight="1" x14ac:dyDescent="0.4">
      <c r="B39" s="111">
        <v>33</v>
      </c>
      <c r="C39" s="140" t="s">
        <v>31</v>
      </c>
      <c r="D39" s="158">
        <v>0.98171160177745032</v>
      </c>
      <c r="E39" s="611">
        <f>計算シート①!I41*計算シート②!D39</f>
        <v>0</v>
      </c>
    </row>
    <row r="40" spans="2:5" ht="20.100000000000001" customHeight="1" x14ac:dyDescent="0.4">
      <c r="B40" s="111">
        <v>34</v>
      </c>
      <c r="C40" s="140" t="s">
        <v>32</v>
      </c>
      <c r="D40" s="651">
        <v>1</v>
      </c>
      <c r="E40" s="611">
        <f>計算シート①!I42*計算シート②!D40</f>
        <v>0</v>
      </c>
    </row>
    <row r="41" spans="2:5" ht="20.100000000000001" customHeight="1" x14ac:dyDescent="0.4">
      <c r="B41" s="111">
        <v>35</v>
      </c>
      <c r="C41" s="140" t="s">
        <v>33</v>
      </c>
      <c r="D41" s="651">
        <v>1</v>
      </c>
      <c r="E41" s="611">
        <f>計算シート①!I43*計算シート②!D41</f>
        <v>0</v>
      </c>
    </row>
    <row r="42" spans="2:5" ht="20.100000000000001" customHeight="1" x14ac:dyDescent="0.4">
      <c r="B42" s="112">
        <v>36</v>
      </c>
      <c r="C42" s="141" t="s">
        <v>34</v>
      </c>
      <c r="D42" s="651">
        <v>1</v>
      </c>
      <c r="E42" s="397">
        <f>計算シート①!I44*計算シート②!D42</f>
        <v>0</v>
      </c>
    </row>
    <row r="43" spans="2:5" ht="20.100000000000001" customHeight="1" x14ac:dyDescent="0.4">
      <c r="B43" s="113">
        <v>37</v>
      </c>
      <c r="C43" s="142" t="s">
        <v>35</v>
      </c>
      <c r="D43" s="403">
        <v>1</v>
      </c>
      <c r="E43" s="613">
        <f>計算シート①!I45*計算シート②!D43</f>
        <v>0</v>
      </c>
    </row>
    <row r="44" spans="2:5" ht="20.100000000000001" customHeight="1" x14ac:dyDescent="0.4">
      <c r="B44" s="114">
        <v>38</v>
      </c>
      <c r="C44" s="393" t="s">
        <v>36</v>
      </c>
      <c r="D44" s="159">
        <v>0.84637540519893462</v>
      </c>
      <c r="E44" s="611">
        <f>計算シート①!I46*計算シート②!D44</f>
        <v>0</v>
      </c>
    </row>
    <row r="45" spans="2:5" ht="20.100000000000001" customHeight="1" thickBot="1" x14ac:dyDescent="0.45">
      <c r="B45" s="730" t="s">
        <v>1003</v>
      </c>
      <c r="C45" s="731"/>
      <c r="D45" s="160">
        <v>0.65155795111799075</v>
      </c>
      <c r="E45" s="340">
        <f>SUM(E7:E44)</f>
        <v>0</v>
      </c>
    </row>
  </sheetData>
  <sheetProtection sheet="1" objects="1" scenarios="1"/>
  <mergeCells count="2">
    <mergeCell ref="B45:C45"/>
    <mergeCell ref="B6:C6"/>
  </mergeCells>
  <phoneticPr fontId="2"/>
  <pageMargins left="0.7" right="0.7" top="0.75" bottom="0.75" header="0.3" footer="0.3"/>
  <pageSetup paperSize="9"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00B0F0"/>
    <pageSetUpPr fitToPage="1"/>
  </sheetPr>
  <dimension ref="B1:AD43"/>
  <sheetViews>
    <sheetView zoomScaleNormal="100" workbookViewId="0">
      <pane xSplit="3" ySplit="4" topLeftCell="D5" activePane="bottomRight" state="frozen"/>
      <selection pane="topRight"/>
      <selection pane="bottomLeft"/>
      <selection pane="bottomRight"/>
    </sheetView>
  </sheetViews>
  <sheetFormatPr defaultRowHeight="13.5" x14ac:dyDescent="0.4"/>
  <cols>
    <col min="1" max="1" width="1.625" style="2" customWidth="1"/>
    <col min="2" max="2" width="3.625" style="2" customWidth="1"/>
    <col min="3" max="3" width="24.625" style="2" customWidth="1"/>
    <col min="4" max="30" width="12.625" style="2" customWidth="1"/>
    <col min="31" max="16384" width="9" style="2"/>
  </cols>
  <sheetData>
    <row r="1" spans="2:30" ht="20.100000000000001" customHeight="1" x14ac:dyDescent="0.4">
      <c r="B1" s="58" t="s">
        <v>1246</v>
      </c>
    </row>
    <row r="2" spans="2:30" ht="20.100000000000001" customHeight="1" thickBot="1" x14ac:dyDescent="0.2">
      <c r="B2" s="2" t="s">
        <v>1348</v>
      </c>
      <c r="L2" s="761"/>
      <c r="M2" s="761"/>
      <c r="V2" s="762"/>
      <c r="W2" s="762"/>
    </row>
    <row r="3" spans="2:30" ht="27" customHeight="1" x14ac:dyDescent="0.4">
      <c r="B3" s="732" t="s">
        <v>1008</v>
      </c>
      <c r="C3" s="771"/>
      <c r="D3" s="766" t="s">
        <v>1010</v>
      </c>
      <c r="E3" s="766"/>
      <c r="F3" s="768"/>
      <c r="G3" s="768"/>
      <c r="H3" s="768"/>
      <c r="I3" s="768"/>
      <c r="J3" s="769"/>
      <c r="K3" s="763" t="s">
        <v>1341</v>
      </c>
      <c r="L3" s="763" t="s">
        <v>1342</v>
      </c>
      <c r="M3" s="766" t="s">
        <v>1005</v>
      </c>
      <c r="N3" s="768"/>
      <c r="O3" s="768"/>
      <c r="P3" s="768"/>
      <c r="Q3" s="763" t="s">
        <v>1000</v>
      </c>
      <c r="R3" s="763" t="s">
        <v>990</v>
      </c>
      <c r="S3" s="763" t="s">
        <v>1001</v>
      </c>
      <c r="T3" s="763" t="s">
        <v>988</v>
      </c>
      <c r="U3" s="763" t="s">
        <v>1014</v>
      </c>
      <c r="V3" s="763" t="s">
        <v>1015</v>
      </c>
      <c r="W3" s="765" t="s">
        <v>1006</v>
      </c>
      <c r="X3" s="766"/>
      <c r="Y3" s="766"/>
      <c r="Z3" s="766"/>
      <c r="AA3" s="765" t="s">
        <v>1016</v>
      </c>
      <c r="AB3" s="766"/>
      <c r="AC3" s="766"/>
      <c r="AD3" s="767"/>
    </row>
    <row r="4" spans="2:30" ht="60" customHeight="1" thickBot="1" x14ac:dyDescent="0.45">
      <c r="B4" s="738"/>
      <c r="C4" s="772"/>
      <c r="D4" s="116" t="s">
        <v>1009</v>
      </c>
      <c r="E4" s="115" t="s">
        <v>986</v>
      </c>
      <c r="F4" s="115" t="s">
        <v>1011</v>
      </c>
      <c r="G4" s="115" t="s">
        <v>985</v>
      </c>
      <c r="H4" s="115" t="s">
        <v>1012</v>
      </c>
      <c r="I4" s="115" t="s">
        <v>987</v>
      </c>
      <c r="J4" s="115" t="s">
        <v>1013</v>
      </c>
      <c r="K4" s="764"/>
      <c r="L4" s="764"/>
      <c r="M4" s="116" t="s">
        <v>1343</v>
      </c>
      <c r="N4" s="115" t="s">
        <v>991</v>
      </c>
      <c r="O4" s="115" t="s">
        <v>992</v>
      </c>
      <c r="P4" s="117" t="s">
        <v>993</v>
      </c>
      <c r="Q4" s="764"/>
      <c r="R4" s="776"/>
      <c r="S4" s="764"/>
      <c r="T4" s="770"/>
      <c r="U4" s="764"/>
      <c r="V4" s="764"/>
      <c r="W4" s="116" t="s">
        <v>1344</v>
      </c>
      <c r="X4" s="115" t="s">
        <v>994</v>
      </c>
      <c r="Y4" s="115" t="s">
        <v>995</v>
      </c>
      <c r="Z4" s="115" t="s">
        <v>996</v>
      </c>
      <c r="AA4" s="116" t="s">
        <v>999</v>
      </c>
      <c r="AB4" s="115" t="s">
        <v>997</v>
      </c>
      <c r="AC4" s="115" t="s">
        <v>1004</v>
      </c>
      <c r="AD4" s="118" t="s">
        <v>998</v>
      </c>
    </row>
    <row r="5" spans="2:30" s="93" customFormat="1" ht="20.100000000000001" customHeight="1" thickTop="1" x14ac:dyDescent="0.4">
      <c r="B5" s="104">
        <v>1</v>
      </c>
      <c r="C5" s="147" t="s">
        <v>0</v>
      </c>
      <c r="D5" s="98">
        <f>計算シート②!E7</f>
        <v>0</v>
      </c>
      <c r="E5" s="404">
        <f t="array" ref="E5:E43">TRANSPOSE('投入係数表(38･101部門)'!D50:AP50)</f>
        <v>0.54196281140067482</v>
      </c>
      <c r="F5" s="98">
        <f>D5*E5</f>
        <v>0</v>
      </c>
      <c r="G5" s="404">
        <f t="array" ref="G5:G43">TRANSPOSE('投入係数表(38･101部門)'!D45:AP45)</f>
        <v>7.1927274032593871E-2</v>
      </c>
      <c r="H5" s="98">
        <f>D5*G5</f>
        <v>0</v>
      </c>
      <c r="I5" s="404">
        <f t="array" ref="I5:I43">'雇用表(38・101部門)'!N6:N44</f>
        <v>5.2408643836599898E-2</v>
      </c>
      <c r="J5" s="98">
        <f>D5*I5</f>
        <v>0</v>
      </c>
      <c r="K5" s="98">
        <f t="array" ref="K5:K42">MMULT('投入係数表(38･101部門)'!D5:AO42,D5:D42)</f>
        <v>0</v>
      </c>
      <c r="L5" s="98">
        <f>K5*'取引基本表(38・101部門)'!BG5</f>
        <v>0</v>
      </c>
      <c r="M5" s="98">
        <f t="array" ref="M5:M42">MMULT('逆行列係数表(38・101部門)'!D5:AO42,計算シート③!L5:L42)</f>
        <v>0</v>
      </c>
      <c r="N5" s="98">
        <f>M5*E5</f>
        <v>0</v>
      </c>
      <c r="O5" s="98">
        <f>M5*G5</f>
        <v>0</v>
      </c>
      <c r="P5" s="98">
        <f>M5*I5</f>
        <v>0</v>
      </c>
      <c r="Q5" s="773"/>
      <c r="R5" s="773"/>
      <c r="S5" s="773"/>
      <c r="T5" s="404">
        <f t="array" ref="T5:T43">'取引基本表(38・101部門)'!BH5:BH43</f>
        <v>1.0612978248944575E-2</v>
      </c>
      <c r="U5" s="98">
        <f>T5*$S$43</f>
        <v>0</v>
      </c>
      <c r="V5" s="98">
        <f>U5*'取引基本表(38・101部門)'!BG5</f>
        <v>0</v>
      </c>
      <c r="W5" s="98">
        <f t="array" ref="W5:W42">MMULT('逆行列係数表(38・101部門)'!D5:AO42,計算シート③!V5:V42)</f>
        <v>0</v>
      </c>
      <c r="X5" s="98">
        <f>W5*E5</f>
        <v>0</v>
      </c>
      <c r="Y5" s="98">
        <f>G5*W5</f>
        <v>0</v>
      </c>
      <c r="Z5" s="98">
        <f>W5*I5</f>
        <v>0</v>
      </c>
      <c r="AA5" s="98">
        <f>D5+M5+W5</f>
        <v>0</v>
      </c>
      <c r="AB5" s="98">
        <f>F5+N5+X5</f>
        <v>0</v>
      </c>
      <c r="AC5" s="98">
        <f>H5+O5+Y5</f>
        <v>0</v>
      </c>
      <c r="AD5" s="99">
        <f>J5+P5+Z5</f>
        <v>0</v>
      </c>
    </row>
    <row r="6" spans="2:30" s="93" customFormat="1" ht="20.100000000000001" customHeight="1" x14ac:dyDescent="0.4">
      <c r="B6" s="105">
        <v>2</v>
      </c>
      <c r="C6" s="148" t="s">
        <v>1</v>
      </c>
      <c r="D6" s="94">
        <f>計算シート②!E8</f>
        <v>0</v>
      </c>
      <c r="E6" s="405">
        <v>0.22965811745941914</v>
      </c>
      <c r="F6" s="94">
        <f t="shared" ref="F6:F42" si="0">D6*E6</f>
        <v>0</v>
      </c>
      <c r="G6" s="405">
        <v>5.5526972448743342E-2</v>
      </c>
      <c r="H6" s="94">
        <f t="shared" ref="H6:H42" si="1">D6*G6</f>
        <v>0</v>
      </c>
      <c r="I6" s="405">
        <v>6.8042085766470304E-3</v>
      </c>
      <c r="J6" s="94">
        <f t="shared" ref="J6:J42" si="2">D6*I6</f>
        <v>0</v>
      </c>
      <c r="K6" s="94">
        <v>0</v>
      </c>
      <c r="L6" s="94">
        <f>K6*'取引基本表(38・101部門)'!BG6</f>
        <v>0</v>
      </c>
      <c r="M6" s="94">
        <v>0</v>
      </c>
      <c r="N6" s="94">
        <f t="shared" ref="N6:N42" si="3">M6*E6</f>
        <v>0</v>
      </c>
      <c r="O6" s="94">
        <f t="shared" ref="O6:O42" si="4">M6*G6</f>
        <v>0</v>
      </c>
      <c r="P6" s="94">
        <f t="shared" ref="P6:P42" si="5">M6*I6</f>
        <v>0</v>
      </c>
      <c r="Q6" s="774"/>
      <c r="R6" s="774"/>
      <c r="S6" s="774"/>
      <c r="T6" s="405">
        <v>7.9517213845023708E-4</v>
      </c>
      <c r="U6" s="94">
        <f t="shared" ref="U6:U42" si="6">T6*$S$43</f>
        <v>0</v>
      </c>
      <c r="V6" s="94">
        <f>U6*'取引基本表(38・101部門)'!BG6</f>
        <v>0</v>
      </c>
      <c r="W6" s="94">
        <v>0</v>
      </c>
      <c r="X6" s="94">
        <f t="shared" ref="X6:X42" si="7">W6*E6</f>
        <v>0</v>
      </c>
      <c r="Y6" s="94">
        <f t="shared" ref="Y6:Y42" si="8">G6*W6</f>
        <v>0</v>
      </c>
      <c r="Z6" s="94">
        <f t="shared" ref="Z6:Z42" si="9">W6*I6</f>
        <v>0</v>
      </c>
      <c r="AA6" s="94">
        <f t="shared" ref="AA6:AA42" si="10">D6+M6+W6</f>
        <v>0</v>
      </c>
      <c r="AB6" s="94">
        <f t="shared" ref="AB6:AB42" si="11">F6+N6+X6</f>
        <v>0</v>
      </c>
      <c r="AC6" s="94">
        <f t="shared" ref="AC6:AC42" si="12">H6+O6+Y6</f>
        <v>0</v>
      </c>
      <c r="AD6" s="100">
        <f t="shared" ref="AD6:AD42" si="13">J6+P6+Z6</f>
        <v>0</v>
      </c>
    </row>
    <row r="7" spans="2:30" s="93" customFormat="1" ht="20.100000000000001" customHeight="1" x14ac:dyDescent="0.4">
      <c r="B7" s="105">
        <v>3</v>
      </c>
      <c r="C7" s="148" t="s">
        <v>2</v>
      </c>
      <c r="D7" s="94">
        <f>計算シート②!E9</f>
        <v>0</v>
      </c>
      <c r="E7" s="405">
        <v>0.62612822182934769</v>
      </c>
      <c r="F7" s="94">
        <f t="shared" si="0"/>
        <v>0</v>
      </c>
      <c r="G7" s="405">
        <v>0.3532613752675165</v>
      </c>
      <c r="H7" s="94">
        <f t="shared" si="1"/>
        <v>0</v>
      </c>
      <c r="I7" s="405">
        <v>3.6056573927607707E-2</v>
      </c>
      <c r="J7" s="94">
        <f t="shared" si="2"/>
        <v>0</v>
      </c>
      <c r="K7" s="94">
        <v>0</v>
      </c>
      <c r="L7" s="94">
        <f>K7*'取引基本表(38・101部門)'!BG7</f>
        <v>0</v>
      </c>
      <c r="M7" s="94">
        <v>0</v>
      </c>
      <c r="N7" s="94">
        <f t="shared" si="3"/>
        <v>0</v>
      </c>
      <c r="O7" s="94">
        <f t="shared" si="4"/>
        <v>0</v>
      </c>
      <c r="P7" s="94">
        <f t="shared" si="5"/>
        <v>0</v>
      </c>
      <c r="Q7" s="774"/>
      <c r="R7" s="774"/>
      <c r="S7" s="774"/>
      <c r="T7" s="405">
        <v>1.3994169779902059E-3</v>
      </c>
      <c r="U7" s="94">
        <f t="shared" si="6"/>
        <v>0</v>
      </c>
      <c r="V7" s="94">
        <f>U7*'取引基本表(38・101部門)'!BG7</f>
        <v>0</v>
      </c>
      <c r="W7" s="94">
        <v>0</v>
      </c>
      <c r="X7" s="94">
        <f t="shared" si="7"/>
        <v>0</v>
      </c>
      <c r="Y7" s="94">
        <f t="shared" si="8"/>
        <v>0</v>
      </c>
      <c r="Z7" s="94">
        <f t="shared" si="9"/>
        <v>0</v>
      </c>
      <c r="AA7" s="94">
        <f t="shared" si="10"/>
        <v>0</v>
      </c>
      <c r="AB7" s="94">
        <f t="shared" si="11"/>
        <v>0</v>
      </c>
      <c r="AC7" s="94">
        <f t="shared" si="12"/>
        <v>0</v>
      </c>
      <c r="AD7" s="100">
        <f t="shared" si="13"/>
        <v>0</v>
      </c>
    </row>
    <row r="8" spans="2:30" s="93" customFormat="1" ht="20.100000000000001" customHeight="1" x14ac:dyDescent="0.4">
      <c r="B8" s="105">
        <v>4</v>
      </c>
      <c r="C8" s="148" t="s">
        <v>3</v>
      </c>
      <c r="D8" s="94">
        <f>計算シート②!E10</f>
        <v>0</v>
      </c>
      <c r="E8" s="405">
        <v>0.65688176754083993</v>
      </c>
      <c r="F8" s="94">
        <f t="shared" si="0"/>
        <v>0</v>
      </c>
      <c r="G8" s="405">
        <v>0.25336421105338924</v>
      </c>
      <c r="H8" s="94">
        <f t="shared" si="1"/>
        <v>0</v>
      </c>
      <c r="I8" s="405">
        <v>9.0630281028979159E-2</v>
      </c>
      <c r="J8" s="94">
        <f t="shared" si="2"/>
        <v>0</v>
      </c>
      <c r="K8" s="94">
        <v>0</v>
      </c>
      <c r="L8" s="94">
        <f>K8*'取引基本表(38・101部門)'!BG8</f>
        <v>0</v>
      </c>
      <c r="M8" s="94">
        <v>0</v>
      </c>
      <c r="N8" s="94">
        <f t="shared" si="3"/>
        <v>0</v>
      </c>
      <c r="O8" s="94">
        <f t="shared" si="4"/>
        <v>0</v>
      </c>
      <c r="P8" s="94">
        <f t="shared" si="5"/>
        <v>0</v>
      </c>
      <c r="Q8" s="774"/>
      <c r="R8" s="774"/>
      <c r="S8" s="774"/>
      <c r="T8" s="405">
        <v>6.1382051778623604E-4</v>
      </c>
      <c r="U8" s="94">
        <f t="shared" si="6"/>
        <v>0</v>
      </c>
      <c r="V8" s="94">
        <f>U8*'取引基本表(38・101部門)'!BG8</f>
        <v>0</v>
      </c>
      <c r="W8" s="94">
        <v>0</v>
      </c>
      <c r="X8" s="94">
        <f t="shared" si="7"/>
        <v>0</v>
      </c>
      <c r="Y8" s="94">
        <f t="shared" si="8"/>
        <v>0</v>
      </c>
      <c r="Z8" s="94">
        <f t="shared" si="9"/>
        <v>0</v>
      </c>
      <c r="AA8" s="94">
        <f t="shared" si="10"/>
        <v>0</v>
      </c>
      <c r="AB8" s="94">
        <f t="shared" si="11"/>
        <v>0</v>
      </c>
      <c r="AC8" s="94">
        <f t="shared" si="12"/>
        <v>0</v>
      </c>
      <c r="AD8" s="100">
        <f t="shared" si="13"/>
        <v>0</v>
      </c>
    </row>
    <row r="9" spans="2:30" s="93" customFormat="1" ht="20.100000000000001" customHeight="1" x14ac:dyDescent="0.4">
      <c r="B9" s="106">
        <v>5</v>
      </c>
      <c r="C9" s="149" t="s">
        <v>4</v>
      </c>
      <c r="D9" s="95">
        <f>計算シート②!E11</f>
        <v>0</v>
      </c>
      <c r="E9" s="406">
        <v>0.57633302151543497</v>
      </c>
      <c r="F9" s="95">
        <f t="shared" si="0"/>
        <v>0</v>
      </c>
      <c r="G9" s="406">
        <v>0.18689028464519578</v>
      </c>
      <c r="H9" s="95">
        <f t="shared" si="1"/>
        <v>0</v>
      </c>
      <c r="I9" s="406">
        <v>3.4184150741681144E-2</v>
      </c>
      <c r="J9" s="95">
        <f t="shared" si="2"/>
        <v>0</v>
      </c>
      <c r="K9" s="95">
        <v>0</v>
      </c>
      <c r="L9" s="95">
        <f>K9*'取引基本表(38・101部門)'!BG9</f>
        <v>0</v>
      </c>
      <c r="M9" s="95">
        <v>0</v>
      </c>
      <c r="N9" s="95">
        <f t="shared" si="3"/>
        <v>0</v>
      </c>
      <c r="O9" s="95">
        <f t="shared" si="4"/>
        <v>0</v>
      </c>
      <c r="P9" s="95">
        <f t="shared" si="5"/>
        <v>0</v>
      </c>
      <c r="Q9" s="774"/>
      <c r="R9" s="774"/>
      <c r="S9" s="774"/>
      <c r="T9" s="406">
        <v>1.1013984203257646E-3</v>
      </c>
      <c r="U9" s="95">
        <f t="shared" si="6"/>
        <v>0</v>
      </c>
      <c r="V9" s="95">
        <f>U9*'取引基本表(38・101部門)'!BG9</f>
        <v>0</v>
      </c>
      <c r="W9" s="95">
        <v>0</v>
      </c>
      <c r="X9" s="95">
        <f t="shared" si="7"/>
        <v>0</v>
      </c>
      <c r="Y9" s="95">
        <f t="shared" si="8"/>
        <v>0</v>
      </c>
      <c r="Z9" s="95">
        <f t="shared" si="9"/>
        <v>0</v>
      </c>
      <c r="AA9" s="95">
        <f t="shared" si="10"/>
        <v>0</v>
      </c>
      <c r="AB9" s="95">
        <f t="shared" si="11"/>
        <v>0</v>
      </c>
      <c r="AC9" s="95">
        <f t="shared" si="12"/>
        <v>0</v>
      </c>
      <c r="AD9" s="101">
        <f t="shared" si="13"/>
        <v>0</v>
      </c>
    </row>
    <row r="10" spans="2:30" s="93" customFormat="1" ht="20.100000000000001" customHeight="1" x14ac:dyDescent="0.4">
      <c r="B10" s="107">
        <v>6</v>
      </c>
      <c r="C10" s="150" t="s">
        <v>5</v>
      </c>
      <c r="D10" s="97">
        <f>計算シート②!E12</f>
        <v>0</v>
      </c>
      <c r="E10" s="407">
        <v>0.47933000712758372</v>
      </c>
      <c r="F10" s="97">
        <f t="shared" si="0"/>
        <v>0</v>
      </c>
      <c r="G10" s="407">
        <v>0.24532252316464717</v>
      </c>
      <c r="H10" s="97">
        <f t="shared" si="1"/>
        <v>0</v>
      </c>
      <c r="I10" s="407">
        <v>5.2966856735566642E-2</v>
      </c>
      <c r="J10" s="97">
        <f t="shared" si="2"/>
        <v>0</v>
      </c>
      <c r="K10" s="97">
        <v>0</v>
      </c>
      <c r="L10" s="97">
        <f>K10*'取引基本表(38・101部門)'!BG10</f>
        <v>0</v>
      </c>
      <c r="M10" s="97">
        <v>0</v>
      </c>
      <c r="N10" s="97">
        <f t="shared" si="3"/>
        <v>0</v>
      </c>
      <c r="O10" s="97">
        <f t="shared" si="4"/>
        <v>0</v>
      </c>
      <c r="P10" s="97">
        <f t="shared" si="5"/>
        <v>0</v>
      </c>
      <c r="Q10" s="774"/>
      <c r="R10" s="774"/>
      <c r="S10" s="774"/>
      <c r="T10" s="407">
        <v>-2.3450640603103574E-5</v>
      </c>
      <c r="U10" s="97">
        <f t="shared" si="6"/>
        <v>0</v>
      </c>
      <c r="V10" s="97">
        <f>U10*'取引基本表(38・101部門)'!BG10</f>
        <v>0</v>
      </c>
      <c r="W10" s="97">
        <v>0</v>
      </c>
      <c r="X10" s="97">
        <f t="shared" si="7"/>
        <v>0</v>
      </c>
      <c r="Y10" s="97">
        <f t="shared" si="8"/>
        <v>0</v>
      </c>
      <c r="Z10" s="97">
        <f t="shared" si="9"/>
        <v>0</v>
      </c>
      <c r="AA10" s="97">
        <f t="shared" si="10"/>
        <v>0</v>
      </c>
      <c r="AB10" s="97">
        <f t="shared" si="11"/>
        <v>0</v>
      </c>
      <c r="AC10" s="97">
        <f t="shared" si="12"/>
        <v>0</v>
      </c>
      <c r="AD10" s="102">
        <f t="shared" si="13"/>
        <v>0</v>
      </c>
    </row>
    <row r="11" spans="2:30" s="93" customFormat="1" ht="20.100000000000001" customHeight="1" x14ac:dyDescent="0.4">
      <c r="B11" s="108">
        <v>7</v>
      </c>
      <c r="C11" s="151" t="s">
        <v>6</v>
      </c>
      <c r="D11" s="94">
        <f>計算シート②!E13</f>
        <v>0</v>
      </c>
      <c r="E11" s="405">
        <v>0.33310777785190399</v>
      </c>
      <c r="F11" s="94">
        <f t="shared" si="0"/>
        <v>0</v>
      </c>
      <c r="G11" s="405">
        <v>0.13122291462157734</v>
      </c>
      <c r="H11" s="94">
        <f t="shared" si="1"/>
        <v>0</v>
      </c>
      <c r="I11" s="405">
        <v>4.2522427340047353E-2</v>
      </c>
      <c r="J11" s="94">
        <f t="shared" si="2"/>
        <v>0</v>
      </c>
      <c r="K11" s="94">
        <v>0</v>
      </c>
      <c r="L11" s="94">
        <f>K11*'取引基本表(38・101部門)'!BG11</f>
        <v>0</v>
      </c>
      <c r="M11" s="94">
        <v>0</v>
      </c>
      <c r="N11" s="94">
        <f t="shared" si="3"/>
        <v>0</v>
      </c>
      <c r="O11" s="94">
        <f t="shared" si="4"/>
        <v>0</v>
      </c>
      <c r="P11" s="94">
        <f t="shared" si="5"/>
        <v>0</v>
      </c>
      <c r="Q11" s="774"/>
      <c r="R11" s="774"/>
      <c r="S11" s="774"/>
      <c r="T11" s="405">
        <v>9.4876210908026393E-2</v>
      </c>
      <c r="U11" s="94">
        <f t="shared" si="6"/>
        <v>0</v>
      </c>
      <c r="V11" s="94">
        <f>U11*'取引基本表(38・101部門)'!BG11</f>
        <v>0</v>
      </c>
      <c r="W11" s="94">
        <v>0</v>
      </c>
      <c r="X11" s="94">
        <f t="shared" si="7"/>
        <v>0</v>
      </c>
      <c r="Y11" s="94">
        <f t="shared" si="8"/>
        <v>0</v>
      </c>
      <c r="Z11" s="94">
        <f t="shared" si="9"/>
        <v>0</v>
      </c>
      <c r="AA11" s="94">
        <f t="shared" si="10"/>
        <v>0</v>
      </c>
      <c r="AB11" s="94">
        <f t="shared" si="11"/>
        <v>0</v>
      </c>
      <c r="AC11" s="94">
        <f t="shared" si="12"/>
        <v>0</v>
      </c>
      <c r="AD11" s="100">
        <f t="shared" si="13"/>
        <v>0</v>
      </c>
    </row>
    <row r="12" spans="2:30" s="93" customFormat="1" ht="20.100000000000001" customHeight="1" x14ac:dyDescent="0.4">
      <c r="B12" s="108">
        <v>8</v>
      </c>
      <c r="C12" s="151" t="s">
        <v>7</v>
      </c>
      <c r="D12" s="94">
        <f>計算シート②!E14</f>
        <v>0</v>
      </c>
      <c r="E12" s="405">
        <v>0.43473847304589408</v>
      </c>
      <c r="F12" s="94">
        <f t="shared" si="0"/>
        <v>0</v>
      </c>
      <c r="G12" s="405">
        <v>0.26483945076668269</v>
      </c>
      <c r="H12" s="94">
        <f t="shared" si="1"/>
        <v>0</v>
      </c>
      <c r="I12" s="405">
        <v>0.13832344927071646</v>
      </c>
      <c r="J12" s="94">
        <f t="shared" si="2"/>
        <v>0</v>
      </c>
      <c r="K12" s="94">
        <v>0</v>
      </c>
      <c r="L12" s="94">
        <f>K12*'取引基本表(38・101部門)'!BG12</f>
        <v>0</v>
      </c>
      <c r="M12" s="94">
        <v>0</v>
      </c>
      <c r="N12" s="94">
        <f t="shared" si="3"/>
        <v>0</v>
      </c>
      <c r="O12" s="94">
        <f t="shared" si="4"/>
        <v>0</v>
      </c>
      <c r="P12" s="94">
        <f t="shared" si="5"/>
        <v>0</v>
      </c>
      <c r="Q12" s="774"/>
      <c r="R12" s="774"/>
      <c r="S12" s="774"/>
      <c r="T12" s="405">
        <v>1.3543331214307392E-2</v>
      </c>
      <c r="U12" s="94">
        <f t="shared" si="6"/>
        <v>0</v>
      </c>
      <c r="V12" s="94">
        <f>U12*'取引基本表(38・101部門)'!BG12</f>
        <v>0</v>
      </c>
      <c r="W12" s="94">
        <v>0</v>
      </c>
      <c r="X12" s="94">
        <f t="shared" si="7"/>
        <v>0</v>
      </c>
      <c r="Y12" s="94">
        <f t="shared" si="8"/>
        <v>0</v>
      </c>
      <c r="Z12" s="94">
        <f t="shared" si="9"/>
        <v>0</v>
      </c>
      <c r="AA12" s="94">
        <f t="shared" si="10"/>
        <v>0</v>
      </c>
      <c r="AB12" s="94">
        <f t="shared" si="11"/>
        <v>0</v>
      </c>
      <c r="AC12" s="94">
        <f t="shared" si="12"/>
        <v>0</v>
      </c>
      <c r="AD12" s="100">
        <f t="shared" si="13"/>
        <v>0</v>
      </c>
    </row>
    <row r="13" spans="2:30" s="93" customFormat="1" ht="20.100000000000001" customHeight="1" x14ac:dyDescent="0.4">
      <c r="B13" s="108">
        <v>9</v>
      </c>
      <c r="C13" s="151" t="s">
        <v>8</v>
      </c>
      <c r="D13" s="94">
        <f>計算シート②!E15</f>
        <v>0</v>
      </c>
      <c r="E13" s="405">
        <v>0.34198123612193582</v>
      </c>
      <c r="F13" s="94">
        <f t="shared" si="0"/>
        <v>0</v>
      </c>
      <c r="G13" s="405">
        <v>0.12602017558048909</v>
      </c>
      <c r="H13" s="94">
        <f t="shared" si="1"/>
        <v>0</v>
      </c>
      <c r="I13" s="405">
        <v>3.1884622737232179E-2</v>
      </c>
      <c r="J13" s="94">
        <f t="shared" si="2"/>
        <v>0</v>
      </c>
      <c r="K13" s="94">
        <v>0</v>
      </c>
      <c r="L13" s="94">
        <f>K13*'取引基本表(38・101部門)'!BG13</f>
        <v>0</v>
      </c>
      <c r="M13" s="94">
        <v>0</v>
      </c>
      <c r="N13" s="94">
        <f t="shared" si="3"/>
        <v>0</v>
      </c>
      <c r="O13" s="94">
        <f t="shared" si="4"/>
        <v>0</v>
      </c>
      <c r="P13" s="94">
        <f t="shared" si="5"/>
        <v>0</v>
      </c>
      <c r="Q13" s="774"/>
      <c r="R13" s="774"/>
      <c r="S13" s="774"/>
      <c r="T13" s="405">
        <v>1.3478255686633781E-3</v>
      </c>
      <c r="U13" s="94">
        <f t="shared" si="6"/>
        <v>0</v>
      </c>
      <c r="V13" s="94">
        <f>U13*'取引基本表(38・101部門)'!BG13</f>
        <v>0</v>
      </c>
      <c r="W13" s="94">
        <v>0</v>
      </c>
      <c r="X13" s="94">
        <f t="shared" si="7"/>
        <v>0</v>
      </c>
      <c r="Y13" s="94">
        <f t="shared" si="8"/>
        <v>0</v>
      </c>
      <c r="Z13" s="94">
        <f t="shared" si="9"/>
        <v>0</v>
      </c>
      <c r="AA13" s="94">
        <f t="shared" si="10"/>
        <v>0</v>
      </c>
      <c r="AB13" s="94">
        <f t="shared" si="11"/>
        <v>0</v>
      </c>
      <c r="AC13" s="94">
        <f t="shared" si="12"/>
        <v>0</v>
      </c>
      <c r="AD13" s="100">
        <f t="shared" si="13"/>
        <v>0</v>
      </c>
    </row>
    <row r="14" spans="2:30" s="93" customFormat="1" ht="20.100000000000001" customHeight="1" x14ac:dyDescent="0.4">
      <c r="B14" s="108">
        <v>10</v>
      </c>
      <c r="C14" s="151" t="s">
        <v>9</v>
      </c>
      <c r="D14" s="94">
        <f>計算シート②!E16</f>
        <v>0</v>
      </c>
      <c r="E14" s="405">
        <v>0.53609631585936235</v>
      </c>
      <c r="F14" s="94">
        <f t="shared" si="0"/>
        <v>0</v>
      </c>
      <c r="G14" s="405">
        <v>0.26802602652817326</v>
      </c>
      <c r="H14" s="94">
        <f t="shared" si="1"/>
        <v>0</v>
      </c>
      <c r="I14" s="405">
        <v>7.0407365330421828E-2</v>
      </c>
      <c r="J14" s="94">
        <f t="shared" si="2"/>
        <v>0</v>
      </c>
      <c r="K14" s="94">
        <v>0</v>
      </c>
      <c r="L14" s="94">
        <f>K14*'取引基本表(38・101部門)'!BG14</f>
        <v>0</v>
      </c>
      <c r="M14" s="94">
        <v>0</v>
      </c>
      <c r="N14" s="94">
        <f t="shared" si="3"/>
        <v>0</v>
      </c>
      <c r="O14" s="94">
        <f t="shared" si="4"/>
        <v>0</v>
      </c>
      <c r="P14" s="94">
        <f t="shared" si="5"/>
        <v>0</v>
      </c>
      <c r="Q14" s="774"/>
      <c r="R14" s="774"/>
      <c r="S14" s="774"/>
      <c r="T14" s="405">
        <v>1.6434990622675089E-4</v>
      </c>
      <c r="U14" s="94">
        <f t="shared" si="6"/>
        <v>0</v>
      </c>
      <c r="V14" s="94">
        <f>U14*'取引基本表(38・101部門)'!BG14</f>
        <v>0</v>
      </c>
      <c r="W14" s="94">
        <v>0</v>
      </c>
      <c r="X14" s="94">
        <f t="shared" si="7"/>
        <v>0</v>
      </c>
      <c r="Y14" s="94">
        <f t="shared" si="8"/>
        <v>0</v>
      </c>
      <c r="Z14" s="94">
        <f t="shared" si="9"/>
        <v>0</v>
      </c>
      <c r="AA14" s="94">
        <f t="shared" si="10"/>
        <v>0</v>
      </c>
      <c r="AB14" s="94">
        <f t="shared" si="11"/>
        <v>0</v>
      </c>
      <c r="AC14" s="94">
        <f t="shared" si="12"/>
        <v>0</v>
      </c>
      <c r="AD14" s="100">
        <f t="shared" si="13"/>
        <v>0</v>
      </c>
    </row>
    <row r="15" spans="2:30" s="93" customFormat="1" ht="20.100000000000001" customHeight="1" x14ac:dyDescent="0.4">
      <c r="B15" s="108">
        <v>11</v>
      </c>
      <c r="C15" s="151" t="s">
        <v>10</v>
      </c>
      <c r="D15" s="94">
        <f>計算シート②!E17</f>
        <v>0</v>
      </c>
      <c r="E15" s="405">
        <v>0.2892232833184703</v>
      </c>
      <c r="F15" s="94">
        <f t="shared" si="0"/>
        <v>0</v>
      </c>
      <c r="G15" s="405">
        <v>7.9654369301898717E-2</v>
      </c>
      <c r="H15" s="94">
        <f t="shared" si="1"/>
        <v>0</v>
      </c>
      <c r="I15" s="405">
        <v>3.5324981168668129E-3</v>
      </c>
      <c r="J15" s="94">
        <f t="shared" si="2"/>
        <v>0</v>
      </c>
      <c r="K15" s="94">
        <v>0</v>
      </c>
      <c r="L15" s="94">
        <f>K15*'取引基本表(38・101部門)'!BG15</f>
        <v>0</v>
      </c>
      <c r="M15" s="94">
        <v>0</v>
      </c>
      <c r="N15" s="94">
        <f t="shared" si="3"/>
        <v>0</v>
      </c>
      <c r="O15" s="94">
        <f t="shared" si="4"/>
        <v>0</v>
      </c>
      <c r="P15" s="94">
        <f t="shared" si="5"/>
        <v>0</v>
      </c>
      <c r="Q15" s="774"/>
      <c r="R15" s="774"/>
      <c r="S15" s="774"/>
      <c r="T15" s="405">
        <v>7.4029763943897469E-3</v>
      </c>
      <c r="U15" s="94">
        <f t="shared" si="6"/>
        <v>0</v>
      </c>
      <c r="V15" s="94">
        <f>U15*'取引基本表(38・101部門)'!BG15</f>
        <v>0</v>
      </c>
      <c r="W15" s="94">
        <v>0</v>
      </c>
      <c r="X15" s="94">
        <f t="shared" si="7"/>
        <v>0</v>
      </c>
      <c r="Y15" s="94">
        <f t="shared" si="8"/>
        <v>0</v>
      </c>
      <c r="Z15" s="94">
        <f t="shared" si="9"/>
        <v>0</v>
      </c>
      <c r="AA15" s="94">
        <f t="shared" si="10"/>
        <v>0</v>
      </c>
      <c r="AB15" s="94">
        <f t="shared" si="11"/>
        <v>0</v>
      </c>
      <c r="AC15" s="94">
        <f t="shared" si="12"/>
        <v>0</v>
      </c>
      <c r="AD15" s="100">
        <f t="shared" si="13"/>
        <v>0</v>
      </c>
    </row>
    <row r="16" spans="2:30" s="93" customFormat="1" ht="20.100000000000001" customHeight="1" x14ac:dyDescent="0.4">
      <c r="B16" s="108">
        <v>12</v>
      </c>
      <c r="C16" s="151" t="s">
        <v>11</v>
      </c>
      <c r="D16" s="94">
        <f>計算シート②!E18</f>
        <v>0</v>
      </c>
      <c r="E16" s="405">
        <v>0.31543732566302407</v>
      </c>
      <c r="F16" s="94">
        <f t="shared" si="0"/>
        <v>0</v>
      </c>
      <c r="G16" s="405">
        <v>1.2219896003528673E-2</v>
      </c>
      <c r="H16" s="94">
        <f t="shared" si="1"/>
        <v>0</v>
      </c>
      <c r="I16" s="405">
        <v>1.1637996193836831E-3</v>
      </c>
      <c r="J16" s="94">
        <f t="shared" si="2"/>
        <v>0</v>
      </c>
      <c r="K16" s="94">
        <v>0</v>
      </c>
      <c r="L16" s="94">
        <f>K16*'取引基本表(38・101部門)'!BG16</f>
        <v>0</v>
      </c>
      <c r="M16" s="94">
        <v>0</v>
      </c>
      <c r="N16" s="94">
        <f t="shared" si="3"/>
        <v>0</v>
      </c>
      <c r="O16" s="94">
        <f t="shared" si="4"/>
        <v>0</v>
      </c>
      <c r="P16" s="94">
        <f t="shared" si="5"/>
        <v>0</v>
      </c>
      <c r="Q16" s="774"/>
      <c r="R16" s="774"/>
      <c r="S16" s="774"/>
      <c r="T16" s="405">
        <v>1.4073315691937533E-2</v>
      </c>
      <c r="U16" s="94">
        <f t="shared" si="6"/>
        <v>0</v>
      </c>
      <c r="V16" s="94">
        <f>U16*'取引基本表(38・101部門)'!BG16</f>
        <v>0</v>
      </c>
      <c r="W16" s="94">
        <v>0</v>
      </c>
      <c r="X16" s="94">
        <f t="shared" si="7"/>
        <v>0</v>
      </c>
      <c r="Y16" s="94">
        <f t="shared" si="8"/>
        <v>0</v>
      </c>
      <c r="Z16" s="94">
        <f t="shared" si="9"/>
        <v>0</v>
      </c>
      <c r="AA16" s="94">
        <f t="shared" si="10"/>
        <v>0</v>
      </c>
      <c r="AB16" s="94">
        <f t="shared" si="11"/>
        <v>0</v>
      </c>
      <c r="AC16" s="94">
        <f t="shared" si="12"/>
        <v>0</v>
      </c>
      <c r="AD16" s="100">
        <f t="shared" si="13"/>
        <v>0</v>
      </c>
    </row>
    <row r="17" spans="2:30" s="93" customFormat="1" ht="20.100000000000001" customHeight="1" x14ac:dyDescent="0.4">
      <c r="B17" s="108">
        <v>13</v>
      </c>
      <c r="C17" s="151" t="s">
        <v>12</v>
      </c>
      <c r="D17" s="94">
        <f>計算シート②!E19</f>
        <v>0</v>
      </c>
      <c r="E17" s="405">
        <v>0.39082865042024961</v>
      </c>
      <c r="F17" s="94">
        <f t="shared" si="0"/>
        <v>0</v>
      </c>
      <c r="G17" s="405">
        <v>0.19734061350203369</v>
      </c>
      <c r="H17" s="94">
        <f t="shared" si="1"/>
        <v>0</v>
      </c>
      <c r="I17" s="405">
        <v>6.0532570209050784E-2</v>
      </c>
      <c r="J17" s="94">
        <f t="shared" si="2"/>
        <v>0</v>
      </c>
      <c r="K17" s="94">
        <v>0</v>
      </c>
      <c r="L17" s="94">
        <f>K17*'取引基本表(38・101部門)'!BG17</f>
        <v>0</v>
      </c>
      <c r="M17" s="94">
        <v>0</v>
      </c>
      <c r="N17" s="94">
        <f t="shared" si="3"/>
        <v>0</v>
      </c>
      <c r="O17" s="94">
        <f t="shared" si="4"/>
        <v>0</v>
      </c>
      <c r="P17" s="94">
        <f t="shared" si="5"/>
        <v>0</v>
      </c>
      <c r="Q17" s="774"/>
      <c r="R17" s="774"/>
      <c r="S17" s="774"/>
      <c r="T17" s="405">
        <v>2.3106697874258056E-3</v>
      </c>
      <c r="U17" s="94">
        <f t="shared" si="6"/>
        <v>0</v>
      </c>
      <c r="V17" s="94">
        <f>U17*'取引基本表(38・101部門)'!BG17</f>
        <v>0</v>
      </c>
      <c r="W17" s="94">
        <v>0</v>
      </c>
      <c r="X17" s="94">
        <f t="shared" si="7"/>
        <v>0</v>
      </c>
      <c r="Y17" s="94">
        <f t="shared" si="8"/>
        <v>0</v>
      </c>
      <c r="Z17" s="94">
        <f t="shared" si="9"/>
        <v>0</v>
      </c>
      <c r="AA17" s="94">
        <f t="shared" si="10"/>
        <v>0</v>
      </c>
      <c r="AB17" s="94">
        <f t="shared" si="11"/>
        <v>0</v>
      </c>
      <c r="AC17" s="94">
        <f t="shared" si="12"/>
        <v>0</v>
      </c>
      <c r="AD17" s="100">
        <f t="shared" si="13"/>
        <v>0</v>
      </c>
    </row>
    <row r="18" spans="2:30" s="93" customFormat="1" ht="20.100000000000001" customHeight="1" x14ac:dyDescent="0.4">
      <c r="B18" s="108">
        <v>14</v>
      </c>
      <c r="C18" s="151" t="s">
        <v>37</v>
      </c>
      <c r="D18" s="94">
        <f>計算シート②!E20</f>
        <v>0</v>
      </c>
      <c r="E18" s="405">
        <v>0.39870833934970662</v>
      </c>
      <c r="F18" s="94">
        <f t="shared" si="0"/>
        <v>0</v>
      </c>
      <c r="G18" s="405">
        <v>0.24693821294023444</v>
      </c>
      <c r="H18" s="94">
        <f t="shared" si="1"/>
        <v>0</v>
      </c>
      <c r="I18" s="405">
        <v>5.2817607540358968E-2</v>
      </c>
      <c r="J18" s="94">
        <f t="shared" si="2"/>
        <v>0</v>
      </c>
      <c r="K18" s="94">
        <v>0</v>
      </c>
      <c r="L18" s="94">
        <f>K18*'取引基本表(38・101部門)'!BG18</f>
        <v>0</v>
      </c>
      <c r="M18" s="94">
        <v>0</v>
      </c>
      <c r="N18" s="94">
        <f t="shared" si="3"/>
        <v>0</v>
      </c>
      <c r="O18" s="94">
        <f t="shared" si="4"/>
        <v>0</v>
      </c>
      <c r="P18" s="94">
        <f t="shared" si="5"/>
        <v>0</v>
      </c>
      <c r="Q18" s="774"/>
      <c r="R18" s="774"/>
      <c r="S18" s="774"/>
      <c r="T18" s="405">
        <v>8.9083120991039714E-3</v>
      </c>
      <c r="U18" s="94">
        <f t="shared" si="6"/>
        <v>0</v>
      </c>
      <c r="V18" s="94">
        <f>U18*'取引基本表(38・101部門)'!BG18</f>
        <v>0</v>
      </c>
      <c r="W18" s="94">
        <v>0</v>
      </c>
      <c r="X18" s="94">
        <f t="shared" si="7"/>
        <v>0</v>
      </c>
      <c r="Y18" s="94">
        <f t="shared" si="8"/>
        <v>0</v>
      </c>
      <c r="Z18" s="94">
        <f t="shared" si="9"/>
        <v>0</v>
      </c>
      <c r="AA18" s="94">
        <f t="shared" si="10"/>
        <v>0</v>
      </c>
      <c r="AB18" s="94">
        <f t="shared" si="11"/>
        <v>0</v>
      </c>
      <c r="AC18" s="94">
        <f t="shared" si="12"/>
        <v>0</v>
      </c>
      <c r="AD18" s="100">
        <f t="shared" si="13"/>
        <v>0</v>
      </c>
    </row>
    <row r="19" spans="2:30" s="93" customFormat="1" ht="20.100000000000001" customHeight="1" x14ac:dyDescent="0.4">
      <c r="B19" s="108">
        <v>15</v>
      </c>
      <c r="C19" s="151" t="s">
        <v>13</v>
      </c>
      <c r="D19" s="94">
        <f>計算シート②!E21</f>
        <v>0</v>
      </c>
      <c r="E19" s="405">
        <v>0.47921889100571541</v>
      </c>
      <c r="F19" s="94">
        <f t="shared" si="0"/>
        <v>0</v>
      </c>
      <c r="G19" s="405">
        <v>0.21757913031852669</v>
      </c>
      <c r="H19" s="94">
        <f t="shared" si="1"/>
        <v>0</v>
      </c>
      <c r="I19" s="405">
        <v>2.932821319515129E-2</v>
      </c>
      <c r="J19" s="94">
        <f t="shared" si="2"/>
        <v>0</v>
      </c>
      <c r="K19" s="94">
        <v>0</v>
      </c>
      <c r="L19" s="94">
        <f>K19*'取引基本表(38・101部門)'!BG19</f>
        <v>0</v>
      </c>
      <c r="M19" s="94">
        <v>0</v>
      </c>
      <c r="N19" s="94">
        <f t="shared" si="3"/>
        <v>0</v>
      </c>
      <c r="O19" s="94">
        <f t="shared" si="4"/>
        <v>0</v>
      </c>
      <c r="P19" s="94">
        <f t="shared" si="5"/>
        <v>0</v>
      </c>
      <c r="Q19" s="774"/>
      <c r="R19" s="774"/>
      <c r="S19" s="774"/>
      <c r="T19" s="405">
        <v>5.0008491086118371E-4</v>
      </c>
      <c r="U19" s="94">
        <f t="shared" si="6"/>
        <v>0</v>
      </c>
      <c r="V19" s="94">
        <f>U19*'取引基本表(38・101部門)'!BG19</f>
        <v>0</v>
      </c>
      <c r="W19" s="94">
        <v>0</v>
      </c>
      <c r="X19" s="94">
        <f t="shared" si="7"/>
        <v>0</v>
      </c>
      <c r="Y19" s="94">
        <f t="shared" si="8"/>
        <v>0</v>
      </c>
      <c r="Z19" s="94">
        <f t="shared" si="9"/>
        <v>0</v>
      </c>
      <c r="AA19" s="94">
        <f t="shared" si="10"/>
        <v>0</v>
      </c>
      <c r="AB19" s="94">
        <f t="shared" si="11"/>
        <v>0</v>
      </c>
      <c r="AC19" s="94">
        <f t="shared" si="12"/>
        <v>0</v>
      </c>
      <c r="AD19" s="100">
        <f t="shared" si="13"/>
        <v>0</v>
      </c>
    </row>
    <row r="20" spans="2:30" s="93" customFormat="1" ht="20.100000000000001" customHeight="1" x14ac:dyDescent="0.4">
      <c r="B20" s="108">
        <v>16</v>
      </c>
      <c r="C20" s="151" t="s">
        <v>14</v>
      </c>
      <c r="D20" s="94">
        <f>計算シート②!E22</f>
        <v>0</v>
      </c>
      <c r="E20" s="405">
        <v>0.22881003053576385</v>
      </c>
      <c r="F20" s="94">
        <f t="shared" si="0"/>
        <v>0</v>
      </c>
      <c r="G20" s="405">
        <v>9.0297955029147781E-2</v>
      </c>
      <c r="H20" s="94">
        <f t="shared" si="1"/>
        <v>0</v>
      </c>
      <c r="I20" s="405">
        <v>2.4079957266158733E-2</v>
      </c>
      <c r="J20" s="94">
        <f t="shared" si="2"/>
        <v>0</v>
      </c>
      <c r="K20" s="94">
        <v>0</v>
      </c>
      <c r="L20" s="94">
        <f>K20*'取引基本表(38・101部門)'!BG20</f>
        <v>0</v>
      </c>
      <c r="M20" s="94">
        <v>0</v>
      </c>
      <c r="N20" s="94">
        <f t="shared" si="3"/>
        <v>0</v>
      </c>
      <c r="O20" s="94">
        <f t="shared" si="4"/>
        <v>0</v>
      </c>
      <c r="P20" s="94">
        <f t="shared" si="5"/>
        <v>0</v>
      </c>
      <c r="Q20" s="774"/>
      <c r="R20" s="774"/>
      <c r="S20" s="774"/>
      <c r="T20" s="405">
        <v>5.1337360720294246E-4</v>
      </c>
      <c r="U20" s="94">
        <f t="shared" si="6"/>
        <v>0</v>
      </c>
      <c r="V20" s="94">
        <f>U20*'取引基本表(38・101部門)'!BG20</f>
        <v>0</v>
      </c>
      <c r="W20" s="94">
        <v>0</v>
      </c>
      <c r="X20" s="94">
        <f t="shared" si="7"/>
        <v>0</v>
      </c>
      <c r="Y20" s="94">
        <f t="shared" si="8"/>
        <v>0</v>
      </c>
      <c r="Z20" s="94">
        <f t="shared" si="9"/>
        <v>0</v>
      </c>
      <c r="AA20" s="94">
        <f t="shared" si="10"/>
        <v>0</v>
      </c>
      <c r="AB20" s="94">
        <f t="shared" si="11"/>
        <v>0</v>
      </c>
      <c r="AC20" s="94">
        <f t="shared" si="12"/>
        <v>0</v>
      </c>
      <c r="AD20" s="100">
        <f t="shared" si="13"/>
        <v>0</v>
      </c>
    </row>
    <row r="21" spans="2:30" s="93" customFormat="1" ht="20.100000000000001" customHeight="1" x14ac:dyDescent="0.4">
      <c r="B21" s="108">
        <v>17</v>
      </c>
      <c r="C21" s="151" t="s">
        <v>15</v>
      </c>
      <c r="D21" s="94">
        <f>計算シート②!E23</f>
        <v>0</v>
      </c>
      <c r="E21" s="405">
        <v>0.43569540892350078</v>
      </c>
      <c r="F21" s="94">
        <f t="shared" si="0"/>
        <v>0</v>
      </c>
      <c r="G21" s="405">
        <v>0.26298883859540612</v>
      </c>
      <c r="H21" s="94">
        <f t="shared" si="1"/>
        <v>0</v>
      </c>
      <c r="I21" s="405">
        <v>2.8388896521650827E-2</v>
      </c>
      <c r="J21" s="94">
        <f t="shared" si="2"/>
        <v>0</v>
      </c>
      <c r="K21" s="94">
        <v>0</v>
      </c>
      <c r="L21" s="94">
        <f>K21*'取引基本表(38・101部門)'!BG21</f>
        <v>0</v>
      </c>
      <c r="M21" s="94">
        <v>0</v>
      </c>
      <c r="N21" s="94">
        <f t="shared" si="3"/>
        <v>0</v>
      </c>
      <c r="O21" s="94">
        <f t="shared" si="4"/>
        <v>0</v>
      </c>
      <c r="P21" s="94">
        <f t="shared" si="5"/>
        <v>0</v>
      </c>
      <c r="Q21" s="774"/>
      <c r="R21" s="774"/>
      <c r="S21" s="774"/>
      <c r="T21" s="405">
        <v>8.6865081233996157E-4</v>
      </c>
      <c r="U21" s="94">
        <f t="shared" si="6"/>
        <v>0</v>
      </c>
      <c r="V21" s="94">
        <f>U21*'取引基本表(38・101部門)'!BG21</f>
        <v>0</v>
      </c>
      <c r="W21" s="94">
        <v>0</v>
      </c>
      <c r="X21" s="94">
        <f t="shared" si="7"/>
        <v>0</v>
      </c>
      <c r="Y21" s="94">
        <f t="shared" si="8"/>
        <v>0</v>
      </c>
      <c r="Z21" s="94">
        <f t="shared" si="9"/>
        <v>0</v>
      </c>
      <c r="AA21" s="94">
        <f t="shared" si="10"/>
        <v>0</v>
      </c>
      <c r="AB21" s="94">
        <f t="shared" si="11"/>
        <v>0</v>
      </c>
      <c r="AC21" s="94">
        <f t="shared" si="12"/>
        <v>0</v>
      </c>
      <c r="AD21" s="100">
        <f t="shared" si="13"/>
        <v>0</v>
      </c>
    </row>
    <row r="22" spans="2:30" s="93" customFormat="1" ht="20.100000000000001" customHeight="1" x14ac:dyDescent="0.4">
      <c r="B22" s="108">
        <v>18</v>
      </c>
      <c r="C22" s="151" t="s">
        <v>16</v>
      </c>
      <c r="D22" s="94">
        <f>計算シート②!E24</f>
        <v>0</v>
      </c>
      <c r="E22" s="405">
        <v>0.48965993058832663</v>
      </c>
      <c r="F22" s="94">
        <f t="shared" si="0"/>
        <v>0</v>
      </c>
      <c r="G22" s="405">
        <v>0.229022681249888</v>
      </c>
      <c r="H22" s="94">
        <f t="shared" si="1"/>
        <v>0</v>
      </c>
      <c r="I22" s="405">
        <v>2.2388355329772281E-2</v>
      </c>
      <c r="J22" s="94">
        <f t="shared" si="2"/>
        <v>0</v>
      </c>
      <c r="K22" s="94">
        <v>0</v>
      </c>
      <c r="L22" s="94">
        <f>K22*'取引基本表(38・101部門)'!BG22</f>
        <v>0</v>
      </c>
      <c r="M22" s="94">
        <v>0</v>
      </c>
      <c r="N22" s="94">
        <f t="shared" si="3"/>
        <v>0</v>
      </c>
      <c r="O22" s="94">
        <f t="shared" si="4"/>
        <v>0</v>
      </c>
      <c r="P22" s="94">
        <f t="shared" si="5"/>
        <v>0</v>
      </c>
      <c r="Q22" s="774"/>
      <c r="R22" s="774"/>
      <c r="S22" s="774"/>
      <c r="T22" s="405">
        <v>3.0681254789060512E-4</v>
      </c>
      <c r="U22" s="94">
        <f t="shared" si="6"/>
        <v>0</v>
      </c>
      <c r="V22" s="94">
        <f>U22*'取引基本表(38・101部門)'!BG22</f>
        <v>0</v>
      </c>
      <c r="W22" s="94">
        <v>0</v>
      </c>
      <c r="X22" s="94">
        <f t="shared" si="7"/>
        <v>0</v>
      </c>
      <c r="Y22" s="94">
        <f t="shared" si="8"/>
        <v>0</v>
      </c>
      <c r="Z22" s="94">
        <f t="shared" si="9"/>
        <v>0</v>
      </c>
      <c r="AA22" s="94">
        <f t="shared" si="10"/>
        <v>0</v>
      </c>
      <c r="AB22" s="94">
        <f t="shared" si="11"/>
        <v>0</v>
      </c>
      <c r="AC22" s="94">
        <f t="shared" si="12"/>
        <v>0</v>
      </c>
      <c r="AD22" s="100">
        <f t="shared" si="13"/>
        <v>0</v>
      </c>
    </row>
    <row r="23" spans="2:30" s="93" customFormat="1" ht="20.100000000000001" customHeight="1" x14ac:dyDescent="0.4">
      <c r="B23" s="108">
        <v>19</v>
      </c>
      <c r="C23" s="151" t="s">
        <v>17</v>
      </c>
      <c r="D23" s="94">
        <f>計算シート②!E25</f>
        <v>0</v>
      </c>
      <c r="E23" s="405">
        <v>0.36582436336036078</v>
      </c>
      <c r="F23" s="94">
        <f t="shared" si="0"/>
        <v>0</v>
      </c>
      <c r="G23" s="405">
        <v>0.23246715587549735</v>
      </c>
      <c r="H23" s="94">
        <f t="shared" si="1"/>
        <v>0</v>
      </c>
      <c r="I23" s="405">
        <v>5.1612552346766739E-2</v>
      </c>
      <c r="J23" s="94">
        <f t="shared" si="2"/>
        <v>0</v>
      </c>
      <c r="K23" s="94">
        <v>0</v>
      </c>
      <c r="L23" s="94">
        <f>K23*'取引基本表(38・101部門)'!BG23</f>
        <v>0</v>
      </c>
      <c r="M23" s="94">
        <v>0</v>
      </c>
      <c r="N23" s="94">
        <f t="shared" si="3"/>
        <v>0</v>
      </c>
      <c r="O23" s="94">
        <f t="shared" si="4"/>
        <v>0</v>
      </c>
      <c r="P23" s="94">
        <f t="shared" si="5"/>
        <v>0</v>
      </c>
      <c r="Q23" s="774"/>
      <c r="R23" s="774"/>
      <c r="S23" s="774"/>
      <c r="T23" s="405">
        <v>1.8848452384744498E-2</v>
      </c>
      <c r="U23" s="94">
        <f t="shared" si="6"/>
        <v>0</v>
      </c>
      <c r="V23" s="94">
        <f>U23*'取引基本表(38・101部門)'!BG23</f>
        <v>0</v>
      </c>
      <c r="W23" s="94">
        <v>0</v>
      </c>
      <c r="X23" s="94">
        <f t="shared" si="7"/>
        <v>0</v>
      </c>
      <c r="Y23" s="94">
        <f t="shared" si="8"/>
        <v>0</v>
      </c>
      <c r="Z23" s="94">
        <f t="shared" si="9"/>
        <v>0</v>
      </c>
      <c r="AA23" s="94">
        <f t="shared" si="10"/>
        <v>0</v>
      </c>
      <c r="AB23" s="94">
        <f t="shared" si="11"/>
        <v>0</v>
      </c>
      <c r="AC23" s="94">
        <f t="shared" si="12"/>
        <v>0</v>
      </c>
      <c r="AD23" s="100">
        <f t="shared" si="13"/>
        <v>0</v>
      </c>
    </row>
    <row r="24" spans="2:30" s="93" customFormat="1" ht="20.100000000000001" customHeight="1" x14ac:dyDescent="0.4">
      <c r="B24" s="108">
        <v>20</v>
      </c>
      <c r="C24" s="151" t="s">
        <v>18</v>
      </c>
      <c r="D24" s="94">
        <f>計算シート②!E26</f>
        <v>0</v>
      </c>
      <c r="E24" s="405">
        <v>0.22308851750848813</v>
      </c>
      <c r="F24" s="94">
        <f t="shared" si="0"/>
        <v>0</v>
      </c>
      <c r="G24" s="405">
        <v>0.10948729304089069</v>
      </c>
      <c r="H24" s="94">
        <f t="shared" si="1"/>
        <v>0</v>
      </c>
      <c r="I24" s="405">
        <v>0.11705018311652511</v>
      </c>
      <c r="J24" s="94">
        <f t="shared" si="2"/>
        <v>0</v>
      </c>
      <c r="K24" s="94">
        <v>0</v>
      </c>
      <c r="L24" s="94">
        <f>K24*'取引基本表(38・101部門)'!BG24</f>
        <v>0</v>
      </c>
      <c r="M24" s="94">
        <v>0</v>
      </c>
      <c r="N24" s="94">
        <f t="shared" si="3"/>
        <v>0</v>
      </c>
      <c r="O24" s="94">
        <f t="shared" si="4"/>
        <v>0</v>
      </c>
      <c r="P24" s="94">
        <f t="shared" si="5"/>
        <v>0</v>
      </c>
      <c r="Q24" s="774"/>
      <c r="R24" s="774"/>
      <c r="S24" s="774"/>
      <c r="T24" s="405">
        <v>1.6029685384251448E-2</v>
      </c>
      <c r="U24" s="94">
        <f t="shared" si="6"/>
        <v>0</v>
      </c>
      <c r="V24" s="94">
        <f>U24*'取引基本表(38・101部門)'!BG24</f>
        <v>0</v>
      </c>
      <c r="W24" s="94">
        <v>0</v>
      </c>
      <c r="X24" s="94">
        <f t="shared" si="7"/>
        <v>0</v>
      </c>
      <c r="Y24" s="94">
        <f t="shared" si="8"/>
        <v>0</v>
      </c>
      <c r="Z24" s="94">
        <f t="shared" si="9"/>
        <v>0</v>
      </c>
      <c r="AA24" s="94">
        <f t="shared" si="10"/>
        <v>0</v>
      </c>
      <c r="AB24" s="94">
        <f t="shared" si="11"/>
        <v>0</v>
      </c>
      <c r="AC24" s="94">
        <f t="shared" si="12"/>
        <v>0</v>
      </c>
      <c r="AD24" s="100">
        <f t="shared" si="13"/>
        <v>0</v>
      </c>
    </row>
    <row r="25" spans="2:30" s="93" customFormat="1" ht="20.100000000000001" customHeight="1" x14ac:dyDescent="0.4">
      <c r="B25" s="108">
        <v>21</v>
      </c>
      <c r="C25" s="151" t="s">
        <v>19</v>
      </c>
      <c r="D25" s="94">
        <f>計算シート②!E27</f>
        <v>0</v>
      </c>
      <c r="E25" s="405">
        <v>0.45489185642845648</v>
      </c>
      <c r="F25" s="94">
        <f t="shared" si="0"/>
        <v>0</v>
      </c>
      <c r="G25" s="405">
        <v>0.33718093580526748</v>
      </c>
      <c r="H25" s="94">
        <f t="shared" si="1"/>
        <v>0</v>
      </c>
      <c r="I25" s="405">
        <v>5.3514485133398786E-2</v>
      </c>
      <c r="J25" s="94">
        <f t="shared" si="2"/>
        <v>0</v>
      </c>
      <c r="K25" s="94">
        <v>0</v>
      </c>
      <c r="L25" s="94">
        <f>K25*'取引基本表(38・101部門)'!BG25</f>
        <v>0</v>
      </c>
      <c r="M25" s="94">
        <v>0</v>
      </c>
      <c r="N25" s="94">
        <f t="shared" si="3"/>
        <v>0</v>
      </c>
      <c r="O25" s="94">
        <f t="shared" si="4"/>
        <v>0</v>
      </c>
      <c r="P25" s="94">
        <f t="shared" si="5"/>
        <v>0</v>
      </c>
      <c r="Q25" s="774"/>
      <c r="R25" s="774"/>
      <c r="S25" s="774"/>
      <c r="T25" s="405">
        <v>0</v>
      </c>
      <c r="U25" s="94">
        <f t="shared" si="6"/>
        <v>0</v>
      </c>
      <c r="V25" s="94">
        <f>U25*'取引基本表(38・101部門)'!BG25</f>
        <v>0</v>
      </c>
      <c r="W25" s="94">
        <v>0</v>
      </c>
      <c r="X25" s="94">
        <f t="shared" si="7"/>
        <v>0</v>
      </c>
      <c r="Y25" s="94">
        <f t="shared" si="8"/>
        <v>0</v>
      </c>
      <c r="Z25" s="94">
        <f t="shared" si="9"/>
        <v>0</v>
      </c>
      <c r="AA25" s="94">
        <f t="shared" si="10"/>
        <v>0</v>
      </c>
      <c r="AB25" s="94">
        <f t="shared" si="11"/>
        <v>0</v>
      </c>
      <c r="AC25" s="94">
        <f t="shared" si="12"/>
        <v>0</v>
      </c>
      <c r="AD25" s="100">
        <f t="shared" si="13"/>
        <v>0</v>
      </c>
    </row>
    <row r="26" spans="2:30" s="93" customFormat="1" ht="20.100000000000001" customHeight="1" x14ac:dyDescent="0.4">
      <c r="B26" s="109">
        <v>22</v>
      </c>
      <c r="C26" s="152" t="s">
        <v>20</v>
      </c>
      <c r="D26" s="95">
        <f>計算シート②!E28</f>
        <v>0</v>
      </c>
      <c r="E26" s="406">
        <v>0.49932926272432698</v>
      </c>
      <c r="F26" s="95">
        <f t="shared" si="0"/>
        <v>0</v>
      </c>
      <c r="G26" s="406">
        <v>0.37997030491779532</v>
      </c>
      <c r="H26" s="95">
        <f t="shared" si="1"/>
        <v>0</v>
      </c>
      <c r="I26" s="406">
        <v>5.3515702494953722E-2</v>
      </c>
      <c r="J26" s="95">
        <f t="shared" si="2"/>
        <v>0</v>
      </c>
      <c r="K26" s="95">
        <v>0</v>
      </c>
      <c r="L26" s="95">
        <f>K26*'取引基本表(38・101部門)'!BG26</f>
        <v>0</v>
      </c>
      <c r="M26" s="95">
        <v>0</v>
      </c>
      <c r="N26" s="95">
        <f t="shared" si="3"/>
        <v>0</v>
      </c>
      <c r="O26" s="95">
        <f t="shared" si="4"/>
        <v>0</v>
      </c>
      <c r="P26" s="95">
        <f t="shared" si="5"/>
        <v>0</v>
      </c>
      <c r="Q26" s="774"/>
      <c r="R26" s="774"/>
      <c r="S26" s="774"/>
      <c r="T26" s="406">
        <v>0</v>
      </c>
      <c r="U26" s="95">
        <f t="shared" si="6"/>
        <v>0</v>
      </c>
      <c r="V26" s="95">
        <f>U26*'取引基本表(38・101部門)'!BG26</f>
        <v>0</v>
      </c>
      <c r="W26" s="95">
        <v>0</v>
      </c>
      <c r="X26" s="95">
        <f t="shared" si="7"/>
        <v>0</v>
      </c>
      <c r="Y26" s="95">
        <f t="shared" si="8"/>
        <v>0</v>
      </c>
      <c r="Z26" s="95">
        <f t="shared" si="9"/>
        <v>0</v>
      </c>
      <c r="AA26" s="95">
        <f t="shared" si="10"/>
        <v>0</v>
      </c>
      <c r="AB26" s="95">
        <f t="shared" si="11"/>
        <v>0</v>
      </c>
      <c r="AC26" s="95">
        <f t="shared" si="12"/>
        <v>0</v>
      </c>
      <c r="AD26" s="101">
        <f t="shared" si="13"/>
        <v>0</v>
      </c>
    </row>
    <row r="27" spans="2:30" s="93" customFormat="1" ht="20.100000000000001" customHeight="1" x14ac:dyDescent="0.4">
      <c r="B27" s="110">
        <v>23</v>
      </c>
      <c r="C27" s="153" t="s">
        <v>21</v>
      </c>
      <c r="D27" s="97">
        <f>計算シート②!E29</f>
        <v>0</v>
      </c>
      <c r="E27" s="407">
        <v>0.35386286781019999</v>
      </c>
      <c r="F27" s="97">
        <f t="shared" si="0"/>
        <v>0</v>
      </c>
      <c r="G27" s="407">
        <v>9.708812143283399E-2</v>
      </c>
      <c r="H27" s="97">
        <f t="shared" si="1"/>
        <v>0</v>
      </c>
      <c r="I27" s="407">
        <v>2.6527728897933787E-2</v>
      </c>
      <c r="J27" s="97">
        <f t="shared" si="2"/>
        <v>0</v>
      </c>
      <c r="K27" s="97">
        <v>0</v>
      </c>
      <c r="L27" s="97">
        <f>K27*'取引基本表(38・101部門)'!BG27</f>
        <v>0</v>
      </c>
      <c r="M27" s="97">
        <v>0</v>
      </c>
      <c r="N27" s="97">
        <f t="shared" si="3"/>
        <v>0</v>
      </c>
      <c r="O27" s="97">
        <f t="shared" si="4"/>
        <v>0</v>
      </c>
      <c r="P27" s="97">
        <f t="shared" si="5"/>
        <v>0</v>
      </c>
      <c r="Q27" s="774"/>
      <c r="R27" s="774"/>
      <c r="S27" s="774"/>
      <c r="T27" s="407">
        <v>2.3479563059847403E-2</v>
      </c>
      <c r="U27" s="97">
        <f t="shared" si="6"/>
        <v>0</v>
      </c>
      <c r="V27" s="97">
        <f>U27*'取引基本表(38・101部門)'!BG27</f>
        <v>0</v>
      </c>
      <c r="W27" s="97">
        <v>0</v>
      </c>
      <c r="X27" s="97">
        <f t="shared" si="7"/>
        <v>0</v>
      </c>
      <c r="Y27" s="97">
        <f t="shared" si="8"/>
        <v>0</v>
      </c>
      <c r="Z27" s="97">
        <f t="shared" si="9"/>
        <v>0</v>
      </c>
      <c r="AA27" s="97">
        <f t="shared" si="10"/>
        <v>0</v>
      </c>
      <c r="AB27" s="97">
        <f t="shared" si="11"/>
        <v>0</v>
      </c>
      <c r="AC27" s="97">
        <f t="shared" si="12"/>
        <v>0</v>
      </c>
      <c r="AD27" s="102">
        <f t="shared" si="13"/>
        <v>0</v>
      </c>
    </row>
    <row r="28" spans="2:30" s="93" customFormat="1" ht="20.100000000000001" customHeight="1" x14ac:dyDescent="0.4">
      <c r="B28" s="111">
        <v>24</v>
      </c>
      <c r="C28" s="154" t="s">
        <v>22</v>
      </c>
      <c r="D28" s="94">
        <f>計算シート②!E30</f>
        <v>0</v>
      </c>
      <c r="E28" s="405">
        <v>0.51640133427990698</v>
      </c>
      <c r="F28" s="94">
        <f t="shared" si="0"/>
        <v>0</v>
      </c>
      <c r="G28" s="405">
        <v>0.19386931447966002</v>
      </c>
      <c r="H28" s="94">
        <f t="shared" si="1"/>
        <v>0</v>
      </c>
      <c r="I28" s="405">
        <v>3.0186624135684209E-2</v>
      </c>
      <c r="J28" s="94">
        <f t="shared" si="2"/>
        <v>0</v>
      </c>
      <c r="K28" s="94">
        <v>0</v>
      </c>
      <c r="L28" s="94">
        <f>K28*'取引基本表(38・101部門)'!BG28</f>
        <v>0</v>
      </c>
      <c r="M28" s="94">
        <v>0</v>
      </c>
      <c r="N28" s="94">
        <f t="shared" si="3"/>
        <v>0</v>
      </c>
      <c r="O28" s="94">
        <f t="shared" si="4"/>
        <v>0</v>
      </c>
      <c r="P28" s="94">
        <f t="shared" si="5"/>
        <v>0</v>
      </c>
      <c r="Q28" s="774"/>
      <c r="R28" s="774"/>
      <c r="S28" s="774"/>
      <c r="T28" s="405">
        <v>1.1216245978459414E-2</v>
      </c>
      <c r="U28" s="94">
        <f t="shared" si="6"/>
        <v>0</v>
      </c>
      <c r="V28" s="94">
        <f>U28*'取引基本表(38・101部門)'!BG28</f>
        <v>0</v>
      </c>
      <c r="W28" s="94">
        <v>0</v>
      </c>
      <c r="X28" s="94">
        <f t="shared" si="7"/>
        <v>0</v>
      </c>
      <c r="Y28" s="94">
        <f t="shared" si="8"/>
        <v>0</v>
      </c>
      <c r="Z28" s="94">
        <f t="shared" si="9"/>
        <v>0</v>
      </c>
      <c r="AA28" s="94">
        <f t="shared" si="10"/>
        <v>0</v>
      </c>
      <c r="AB28" s="94">
        <f t="shared" si="11"/>
        <v>0</v>
      </c>
      <c r="AC28" s="94">
        <f t="shared" si="12"/>
        <v>0</v>
      </c>
      <c r="AD28" s="100">
        <f t="shared" si="13"/>
        <v>0</v>
      </c>
    </row>
    <row r="29" spans="2:30" s="93" customFormat="1" ht="20.100000000000001" customHeight="1" x14ac:dyDescent="0.4">
      <c r="B29" s="111">
        <v>25</v>
      </c>
      <c r="C29" s="154" t="s">
        <v>23</v>
      </c>
      <c r="D29" s="94">
        <f>計算シート②!E31</f>
        <v>0</v>
      </c>
      <c r="E29" s="405">
        <v>0.65083856100371273</v>
      </c>
      <c r="F29" s="94">
        <f t="shared" si="0"/>
        <v>0</v>
      </c>
      <c r="G29" s="405">
        <v>0.61852515683011133</v>
      </c>
      <c r="H29" s="94">
        <f t="shared" si="1"/>
        <v>0</v>
      </c>
      <c r="I29" s="405">
        <v>0.14465497375496095</v>
      </c>
      <c r="J29" s="94">
        <f t="shared" si="2"/>
        <v>0</v>
      </c>
      <c r="K29" s="94">
        <v>0</v>
      </c>
      <c r="L29" s="94">
        <f>K29*'取引基本表(38・101部門)'!BG29</f>
        <v>0</v>
      </c>
      <c r="M29" s="94">
        <v>0</v>
      </c>
      <c r="N29" s="94">
        <f t="shared" si="3"/>
        <v>0</v>
      </c>
      <c r="O29" s="94">
        <f t="shared" si="4"/>
        <v>0</v>
      </c>
      <c r="P29" s="94">
        <f t="shared" si="5"/>
        <v>0</v>
      </c>
      <c r="Q29" s="774"/>
      <c r="R29" s="774"/>
      <c r="S29" s="774"/>
      <c r="T29" s="405">
        <v>4.8054271035859745E-4</v>
      </c>
      <c r="U29" s="94">
        <f t="shared" si="6"/>
        <v>0</v>
      </c>
      <c r="V29" s="94">
        <f>U29*'取引基本表(38・101部門)'!BG29</f>
        <v>0</v>
      </c>
      <c r="W29" s="94">
        <v>0</v>
      </c>
      <c r="X29" s="94">
        <f t="shared" si="7"/>
        <v>0</v>
      </c>
      <c r="Y29" s="94">
        <f t="shared" si="8"/>
        <v>0</v>
      </c>
      <c r="Z29" s="94">
        <f t="shared" si="9"/>
        <v>0</v>
      </c>
      <c r="AA29" s="94">
        <f t="shared" si="10"/>
        <v>0</v>
      </c>
      <c r="AB29" s="94">
        <f t="shared" si="11"/>
        <v>0</v>
      </c>
      <c r="AC29" s="94">
        <f t="shared" si="12"/>
        <v>0</v>
      </c>
      <c r="AD29" s="100">
        <f t="shared" si="13"/>
        <v>0</v>
      </c>
    </row>
    <row r="30" spans="2:30" s="93" customFormat="1" ht="20.100000000000001" customHeight="1" x14ac:dyDescent="0.4">
      <c r="B30" s="111">
        <v>26</v>
      </c>
      <c r="C30" s="154" t="s">
        <v>24</v>
      </c>
      <c r="D30" s="94">
        <f>計算シート②!E32</f>
        <v>0</v>
      </c>
      <c r="E30" s="405">
        <v>0.69953396407190505</v>
      </c>
      <c r="F30" s="94">
        <f t="shared" si="0"/>
        <v>0</v>
      </c>
      <c r="G30" s="405">
        <v>0.38733261051316842</v>
      </c>
      <c r="H30" s="94">
        <f t="shared" si="1"/>
        <v>0</v>
      </c>
      <c r="I30" s="405">
        <v>0.10087206286501231</v>
      </c>
      <c r="J30" s="94">
        <f t="shared" si="2"/>
        <v>0</v>
      </c>
      <c r="K30" s="94">
        <v>0</v>
      </c>
      <c r="L30" s="94">
        <f>K30*'取引基本表(38・101部門)'!BG30</f>
        <v>0</v>
      </c>
      <c r="M30" s="94">
        <v>0</v>
      </c>
      <c r="N30" s="94">
        <f t="shared" si="3"/>
        <v>0</v>
      </c>
      <c r="O30" s="94">
        <f t="shared" si="4"/>
        <v>0</v>
      </c>
      <c r="P30" s="94">
        <f t="shared" si="5"/>
        <v>0</v>
      </c>
      <c r="Q30" s="774"/>
      <c r="R30" s="774"/>
      <c r="S30" s="774"/>
      <c r="T30" s="405">
        <v>0.18419129781903179</v>
      </c>
      <c r="U30" s="94">
        <f t="shared" si="6"/>
        <v>0</v>
      </c>
      <c r="V30" s="94">
        <f>U30*'取引基本表(38・101部門)'!BG30</f>
        <v>0</v>
      </c>
      <c r="W30" s="94">
        <v>0</v>
      </c>
      <c r="X30" s="94">
        <f t="shared" si="7"/>
        <v>0</v>
      </c>
      <c r="Y30" s="94">
        <f t="shared" si="8"/>
        <v>0</v>
      </c>
      <c r="Z30" s="94">
        <f t="shared" si="9"/>
        <v>0</v>
      </c>
      <c r="AA30" s="94">
        <f t="shared" si="10"/>
        <v>0</v>
      </c>
      <c r="AB30" s="94">
        <f t="shared" si="11"/>
        <v>0</v>
      </c>
      <c r="AC30" s="94">
        <f t="shared" si="12"/>
        <v>0</v>
      </c>
      <c r="AD30" s="100">
        <f t="shared" si="13"/>
        <v>0</v>
      </c>
    </row>
    <row r="31" spans="2:30" s="93" customFormat="1" ht="20.100000000000001" customHeight="1" x14ac:dyDescent="0.4">
      <c r="B31" s="111">
        <v>27</v>
      </c>
      <c r="C31" s="154" t="s">
        <v>25</v>
      </c>
      <c r="D31" s="94">
        <f>計算シート②!E33</f>
        <v>0</v>
      </c>
      <c r="E31" s="405">
        <v>0.67313734863709573</v>
      </c>
      <c r="F31" s="94">
        <f t="shared" si="0"/>
        <v>0</v>
      </c>
      <c r="G31" s="405">
        <v>0.30757823994356237</v>
      </c>
      <c r="H31" s="94">
        <f t="shared" si="1"/>
        <v>0</v>
      </c>
      <c r="I31" s="405">
        <v>6.9939060331664027E-2</v>
      </c>
      <c r="J31" s="94">
        <f t="shared" si="2"/>
        <v>0</v>
      </c>
      <c r="K31" s="94">
        <v>0</v>
      </c>
      <c r="L31" s="94">
        <f>K31*'取引基本表(38・101部門)'!BG31</f>
        <v>0</v>
      </c>
      <c r="M31" s="94">
        <v>0</v>
      </c>
      <c r="N31" s="94">
        <f t="shared" si="3"/>
        <v>0</v>
      </c>
      <c r="O31" s="94">
        <f t="shared" si="4"/>
        <v>0</v>
      </c>
      <c r="P31" s="94">
        <f t="shared" si="5"/>
        <v>0</v>
      </c>
      <c r="Q31" s="774"/>
      <c r="R31" s="774"/>
      <c r="S31" s="774"/>
      <c r="T31" s="405">
        <v>4.4422548494459105E-2</v>
      </c>
      <c r="U31" s="94">
        <f t="shared" si="6"/>
        <v>0</v>
      </c>
      <c r="V31" s="94">
        <f>U31*'取引基本表(38・101部門)'!BG31</f>
        <v>0</v>
      </c>
      <c r="W31" s="94">
        <v>0</v>
      </c>
      <c r="X31" s="94">
        <f t="shared" si="7"/>
        <v>0</v>
      </c>
      <c r="Y31" s="94">
        <f t="shared" si="8"/>
        <v>0</v>
      </c>
      <c r="Z31" s="94">
        <f t="shared" si="9"/>
        <v>0</v>
      </c>
      <c r="AA31" s="94">
        <f t="shared" si="10"/>
        <v>0</v>
      </c>
      <c r="AB31" s="94">
        <f t="shared" si="11"/>
        <v>0</v>
      </c>
      <c r="AC31" s="94">
        <f t="shared" si="12"/>
        <v>0</v>
      </c>
      <c r="AD31" s="100">
        <f t="shared" si="13"/>
        <v>0</v>
      </c>
    </row>
    <row r="32" spans="2:30" s="93" customFormat="1" ht="20.100000000000001" customHeight="1" x14ac:dyDescent="0.4">
      <c r="B32" s="111">
        <v>28</v>
      </c>
      <c r="C32" s="154" t="s">
        <v>26</v>
      </c>
      <c r="D32" s="94">
        <f>計算シート②!E34</f>
        <v>0</v>
      </c>
      <c r="E32" s="405">
        <v>0.8472408634084283</v>
      </c>
      <c r="F32" s="94">
        <f t="shared" si="0"/>
        <v>0</v>
      </c>
      <c r="G32" s="405">
        <v>5.1067364387411357E-2</v>
      </c>
      <c r="H32" s="94">
        <f t="shared" si="1"/>
        <v>0</v>
      </c>
      <c r="I32" s="405">
        <v>8.8703277878622901E-3</v>
      </c>
      <c r="J32" s="94">
        <f t="shared" si="2"/>
        <v>0</v>
      </c>
      <c r="K32" s="94">
        <v>0</v>
      </c>
      <c r="L32" s="94">
        <f>K32*'取引基本表(38・101部門)'!BG32</f>
        <v>0</v>
      </c>
      <c r="M32" s="94">
        <v>0</v>
      </c>
      <c r="N32" s="94">
        <f t="shared" si="3"/>
        <v>0</v>
      </c>
      <c r="O32" s="94">
        <f t="shared" si="4"/>
        <v>0</v>
      </c>
      <c r="P32" s="94">
        <f t="shared" si="5"/>
        <v>0</v>
      </c>
      <c r="Q32" s="774"/>
      <c r="R32" s="774"/>
      <c r="S32" s="774"/>
      <c r="T32" s="405">
        <v>0.2301469319429188</v>
      </c>
      <c r="U32" s="94">
        <f t="shared" si="6"/>
        <v>0</v>
      </c>
      <c r="V32" s="94">
        <f>U32*'取引基本表(38・101部門)'!BG32</f>
        <v>0</v>
      </c>
      <c r="W32" s="94">
        <v>0</v>
      </c>
      <c r="X32" s="94">
        <f t="shared" si="7"/>
        <v>0</v>
      </c>
      <c r="Y32" s="94">
        <f t="shared" si="8"/>
        <v>0</v>
      </c>
      <c r="Z32" s="94">
        <f t="shared" si="9"/>
        <v>0</v>
      </c>
      <c r="AA32" s="94">
        <f t="shared" si="10"/>
        <v>0</v>
      </c>
      <c r="AB32" s="94">
        <f t="shared" si="11"/>
        <v>0</v>
      </c>
      <c r="AC32" s="94">
        <f t="shared" si="12"/>
        <v>0</v>
      </c>
      <c r="AD32" s="100">
        <f t="shared" si="13"/>
        <v>0</v>
      </c>
    </row>
    <row r="33" spans="2:30" s="93" customFormat="1" ht="20.100000000000001" customHeight="1" x14ac:dyDescent="0.4">
      <c r="B33" s="111">
        <v>29</v>
      </c>
      <c r="C33" s="154" t="s">
        <v>27</v>
      </c>
      <c r="D33" s="94">
        <f>計算シート②!E35</f>
        <v>0</v>
      </c>
      <c r="E33" s="405">
        <v>0.53959194042780034</v>
      </c>
      <c r="F33" s="94">
        <f t="shared" si="0"/>
        <v>0</v>
      </c>
      <c r="G33" s="405">
        <v>0.32291701372692744</v>
      </c>
      <c r="H33" s="94">
        <f t="shared" si="1"/>
        <v>0</v>
      </c>
      <c r="I33" s="405">
        <v>7.4116453988138875E-2</v>
      </c>
      <c r="J33" s="94">
        <f t="shared" si="2"/>
        <v>0</v>
      </c>
      <c r="K33" s="94">
        <v>0</v>
      </c>
      <c r="L33" s="94">
        <f>K33*'取引基本表(38・101部門)'!BG33</f>
        <v>0</v>
      </c>
      <c r="M33" s="94">
        <v>0</v>
      </c>
      <c r="N33" s="94">
        <f t="shared" si="3"/>
        <v>0</v>
      </c>
      <c r="O33" s="94">
        <f t="shared" si="4"/>
        <v>0</v>
      </c>
      <c r="P33" s="94">
        <f t="shared" si="5"/>
        <v>0</v>
      </c>
      <c r="Q33" s="774"/>
      <c r="R33" s="774"/>
      <c r="S33" s="774"/>
      <c r="T33" s="405">
        <v>5.9822388756512197E-2</v>
      </c>
      <c r="U33" s="94">
        <f t="shared" si="6"/>
        <v>0</v>
      </c>
      <c r="V33" s="94">
        <f>U33*'取引基本表(38・101部門)'!BG33</f>
        <v>0</v>
      </c>
      <c r="W33" s="94">
        <v>0</v>
      </c>
      <c r="X33" s="94">
        <f t="shared" si="7"/>
        <v>0</v>
      </c>
      <c r="Y33" s="94">
        <f t="shared" si="8"/>
        <v>0</v>
      </c>
      <c r="Z33" s="94">
        <f t="shared" si="9"/>
        <v>0</v>
      </c>
      <c r="AA33" s="94">
        <f t="shared" si="10"/>
        <v>0</v>
      </c>
      <c r="AB33" s="94">
        <f t="shared" si="11"/>
        <v>0</v>
      </c>
      <c r="AC33" s="94">
        <f t="shared" si="12"/>
        <v>0</v>
      </c>
      <c r="AD33" s="100">
        <f t="shared" si="13"/>
        <v>0</v>
      </c>
    </row>
    <row r="34" spans="2:30" s="93" customFormat="1" ht="20.100000000000001" customHeight="1" x14ac:dyDescent="0.4">
      <c r="B34" s="111">
        <v>30</v>
      </c>
      <c r="C34" s="154" t="s">
        <v>28</v>
      </c>
      <c r="D34" s="94">
        <f>計算シート②!E36</f>
        <v>0</v>
      </c>
      <c r="E34" s="405">
        <v>0.51376437424190058</v>
      </c>
      <c r="F34" s="94">
        <f t="shared" si="0"/>
        <v>0</v>
      </c>
      <c r="G34" s="405">
        <v>0.18014135377067622</v>
      </c>
      <c r="H34" s="94">
        <f t="shared" si="1"/>
        <v>0</v>
      </c>
      <c r="I34" s="405">
        <v>3.863850433344853E-2</v>
      </c>
      <c r="J34" s="94">
        <f t="shared" si="2"/>
        <v>0</v>
      </c>
      <c r="K34" s="94">
        <v>0</v>
      </c>
      <c r="L34" s="94">
        <f>K34*'取引基本表(38・101部門)'!BG34</f>
        <v>0</v>
      </c>
      <c r="M34" s="94">
        <v>0</v>
      </c>
      <c r="N34" s="94">
        <f t="shared" si="3"/>
        <v>0</v>
      </c>
      <c r="O34" s="94">
        <f t="shared" si="4"/>
        <v>0</v>
      </c>
      <c r="P34" s="94">
        <f t="shared" si="5"/>
        <v>0</v>
      </c>
      <c r="Q34" s="774"/>
      <c r="R34" s="774"/>
      <c r="S34" s="774"/>
      <c r="T34" s="405">
        <v>4.1216064235994741E-2</v>
      </c>
      <c r="U34" s="94">
        <f t="shared" si="6"/>
        <v>0</v>
      </c>
      <c r="V34" s="94">
        <f>U34*'取引基本表(38・101部門)'!BG34</f>
        <v>0</v>
      </c>
      <c r="W34" s="94">
        <v>0</v>
      </c>
      <c r="X34" s="94">
        <f t="shared" si="7"/>
        <v>0</v>
      </c>
      <c r="Y34" s="94">
        <f t="shared" si="8"/>
        <v>0</v>
      </c>
      <c r="Z34" s="94">
        <f t="shared" si="9"/>
        <v>0</v>
      </c>
      <c r="AA34" s="94">
        <f t="shared" si="10"/>
        <v>0</v>
      </c>
      <c r="AB34" s="94">
        <f t="shared" si="11"/>
        <v>0</v>
      </c>
      <c r="AC34" s="94">
        <f t="shared" si="12"/>
        <v>0</v>
      </c>
      <c r="AD34" s="100">
        <f t="shared" si="13"/>
        <v>0</v>
      </c>
    </row>
    <row r="35" spans="2:30" s="93" customFormat="1" ht="20.100000000000001" customHeight="1" x14ac:dyDescent="0.4">
      <c r="B35" s="111">
        <v>31</v>
      </c>
      <c r="C35" s="154" t="s">
        <v>29</v>
      </c>
      <c r="D35" s="94">
        <f>計算シート②!E37</f>
        <v>0</v>
      </c>
      <c r="E35" s="405">
        <v>0.70469392084219251</v>
      </c>
      <c r="F35" s="94">
        <f t="shared" si="0"/>
        <v>0</v>
      </c>
      <c r="G35" s="405">
        <v>0.45440606978476533</v>
      </c>
      <c r="H35" s="94">
        <f t="shared" si="1"/>
        <v>0</v>
      </c>
      <c r="I35" s="405">
        <v>4.5047827180835581E-2</v>
      </c>
      <c r="J35" s="94">
        <f t="shared" si="2"/>
        <v>0</v>
      </c>
      <c r="K35" s="94">
        <v>0</v>
      </c>
      <c r="L35" s="94">
        <f>K35*'取引基本表(38・101部門)'!BG35</f>
        <v>0</v>
      </c>
      <c r="M35" s="94">
        <v>0</v>
      </c>
      <c r="N35" s="94">
        <f t="shared" si="3"/>
        <v>0</v>
      </c>
      <c r="O35" s="94">
        <f t="shared" si="4"/>
        <v>0</v>
      </c>
      <c r="P35" s="94">
        <f t="shared" si="5"/>
        <v>0</v>
      </c>
      <c r="Q35" s="774"/>
      <c r="R35" s="774"/>
      <c r="S35" s="774"/>
      <c r="T35" s="405">
        <v>3.6018229746316833E-3</v>
      </c>
      <c r="U35" s="94">
        <f t="shared" si="6"/>
        <v>0</v>
      </c>
      <c r="V35" s="94">
        <f>U35*'取引基本表(38・101部門)'!BG35</f>
        <v>0</v>
      </c>
      <c r="W35" s="94">
        <v>0</v>
      </c>
      <c r="X35" s="94">
        <f t="shared" si="7"/>
        <v>0</v>
      </c>
      <c r="Y35" s="94">
        <f t="shared" si="8"/>
        <v>0</v>
      </c>
      <c r="Z35" s="94">
        <f t="shared" si="9"/>
        <v>0</v>
      </c>
      <c r="AA35" s="94">
        <f t="shared" si="10"/>
        <v>0</v>
      </c>
      <c r="AB35" s="94">
        <f t="shared" si="11"/>
        <v>0</v>
      </c>
      <c r="AC35" s="94">
        <f t="shared" si="12"/>
        <v>0</v>
      </c>
      <c r="AD35" s="100">
        <f t="shared" si="13"/>
        <v>0</v>
      </c>
    </row>
    <row r="36" spans="2:30" s="93" customFormat="1" ht="20.100000000000001" customHeight="1" x14ac:dyDescent="0.4">
      <c r="B36" s="111">
        <v>32</v>
      </c>
      <c r="C36" s="154" t="s">
        <v>30</v>
      </c>
      <c r="D36" s="94">
        <f>計算シート②!E38</f>
        <v>0</v>
      </c>
      <c r="E36" s="405">
        <v>0.74018111119810015</v>
      </c>
      <c r="F36" s="94">
        <f t="shared" si="0"/>
        <v>0</v>
      </c>
      <c r="G36" s="405">
        <v>0.51087995748607973</v>
      </c>
      <c r="H36" s="94">
        <f t="shared" si="1"/>
        <v>0</v>
      </c>
      <c r="I36" s="405">
        <v>6.7031783425739427E-2</v>
      </c>
      <c r="J36" s="94">
        <f t="shared" si="2"/>
        <v>0</v>
      </c>
      <c r="K36" s="94">
        <v>0</v>
      </c>
      <c r="L36" s="94">
        <f>K36*'取引基本表(38・101部門)'!BG36</f>
        <v>0</v>
      </c>
      <c r="M36" s="94">
        <v>0</v>
      </c>
      <c r="N36" s="94">
        <f t="shared" si="3"/>
        <v>0</v>
      </c>
      <c r="O36" s="94">
        <f t="shared" si="4"/>
        <v>0</v>
      </c>
      <c r="P36" s="94">
        <f t="shared" si="5"/>
        <v>0</v>
      </c>
      <c r="Q36" s="774"/>
      <c r="R36" s="774"/>
      <c r="S36" s="774"/>
      <c r="T36" s="405">
        <v>2.2783274455940253E-2</v>
      </c>
      <c r="U36" s="94">
        <f t="shared" si="6"/>
        <v>0</v>
      </c>
      <c r="V36" s="94">
        <f>U36*'取引基本表(38・101部門)'!BG36</f>
        <v>0</v>
      </c>
      <c r="W36" s="94">
        <v>0</v>
      </c>
      <c r="X36" s="94">
        <f t="shared" si="7"/>
        <v>0</v>
      </c>
      <c r="Y36" s="94">
        <f t="shared" si="8"/>
        <v>0</v>
      </c>
      <c r="Z36" s="94">
        <f t="shared" si="9"/>
        <v>0</v>
      </c>
      <c r="AA36" s="94">
        <f t="shared" si="10"/>
        <v>0</v>
      </c>
      <c r="AB36" s="94">
        <f t="shared" si="11"/>
        <v>0</v>
      </c>
      <c r="AC36" s="94">
        <f t="shared" si="12"/>
        <v>0</v>
      </c>
      <c r="AD36" s="100">
        <f t="shared" si="13"/>
        <v>0</v>
      </c>
    </row>
    <row r="37" spans="2:30" s="93" customFormat="1" ht="20.100000000000001" customHeight="1" x14ac:dyDescent="0.4">
      <c r="B37" s="111">
        <v>33</v>
      </c>
      <c r="C37" s="154" t="s">
        <v>31</v>
      </c>
      <c r="D37" s="94">
        <f>計算シート②!E39</f>
        <v>0</v>
      </c>
      <c r="E37" s="405">
        <v>0.60951092296276221</v>
      </c>
      <c r="F37" s="94">
        <f t="shared" si="0"/>
        <v>0</v>
      </c>
      <c r="G37" s="405">
        <v>0.49472537589043208</v>
      </c>
      <c r="H37" s="94">
        <f t="shared" si="1"/>
        <v>0</v>
      </c>
      <c r="I37" s="405">
        <v>0.1126715699689633</v>
      </c>
      <c r="J37" s="94">
        <f t="shared" si="2"/>
        <v>0</v>
      </c>
      <c r="K37" s="94">
        <v>0</v>
      </c>
      <c r="L37" s="94">
        <f>K37*'取引基本表(38・101部門)'!BG37</f>
        <v>0</v>
      </c>
      <c r="M37" s="94">
        <v>0</v>
      </c>
      <c r="N37" s="94">
        <f t="shared" si="3"/>
        <v>0</v>
      </c>
      <c r="O37" s="94">
        <f t="shared" si="4"/>
        <v>0</v>
      </c>
      <c r="P37" s="94">
        <f t="shared" si="5"/>
        <v>0</v>
      </c>
      <c r="Q37" s="774"/>
      <c r="R37" s="774"/>
      <c r="S37" s="774"/>
      <c r="T37" s="405">
        <v>4.4238656387729766E-2</v>
      </c>
      <c r="U37" s="94">
        <f t="shared" si="6"/>
        <v>0</v>
      </c>
      <c r="V37" s="94">
        <f>U37*'取引基本表(38・101部門)'!BG37</f>
        <v>0</v>
      </c>
      <c r="W37" s="94">
        <v>0</v>
      </c>
      <c r="X37" s="94">
        <f t="shared" si="7"/>
        <v>0</v>
      </c>
      <c r="Y37" s="94">
        <f t="shared" si="8"/>
        <v>0</v>
      </c>
      <c r="Z37" s="94">
        <f t="shared" si="9"/>
        <v>0</v>
      </c>
      <c r="AA37" s="94">
        <f t="shared" si="10"/>
        <v>0</v>
      </c>
      <c r="AB37" s="94">
        <f t="shared" si="11"/>
        <v>0</v>
      </c>
      <c r="AC37" s="94">
        <f t="shared" si="12"/>
        <v>0</v>
      </c>
      <c r="AD37" s="100">
        <f t="shared" si="13"/>
        <v>0</v>
      </c>
    </row>
    <row r="38" spans="2:30" s="93" customFormat="1" ht="20.100000000000001" customHeight="1" x14ac:dyDescent="0.4">
      <c r="B38" s="111">
        <v>34</v>
      </c>
      <c r="C38" s="154" t="s">
        <v>32</v>
      </c>
      <c r="D38" s="94">
        <f>計算シート②!E40</f>
        <v>0</v>
      </c>
      <c r="E38" s="405">
        <v>0.58367307586358874</v>
      </c>
      <c r="F38" s="94">
        <f t="shared" si="0"/>
        <v>0</v>
      </c>
      <c r="G38" s="405">
        <v>0.4914880722825189</v>
      </c>
      <c r="H38" s="94">
        <f t="shared" si="1"/>
        <v>0</v>
      </c>
      <c r="I38" s="405">
        <v>0.1803068701448956</v>
      </c>
      <c r="J38" s="94">
        <f t="shared" si="2"/>
        <v>0</v>
      </c>
      <c r="K38" s="94">
        <v>0</v>
      </c>
      <c r="L38" s="94">
        <f>K38*'取引基本表(38・101部門)'!BG38</f>
        <v>0</v>
      </c>
      <c r="M38" s="94">
        <v>0</v>
      </c>
      <c r="N38" s="94">
        <f t="shared" si="3"/>
        <v>0</v>
      </c>
      <c r="O38" s="94">
        <f t="shared" si="4"/>
        <v>0</v>
      </c>
      <c r="P38" s="94">
        <f t="shared" si="5"/>
        <v>0</v>
      </c>
      <c r="Q38" s="774"/>
      <c r="R38" s="774"/>
      <c r="S38" s="774"/>
      <c r="T38" s="405">
        <v>9.5616078619054305E-3</v>
      </c>
      <c r="U38" s="94">
        <f t="shared" si="6"/>
        <v>0</v>
      </c>
      <c r="V38" s="94">
        <f>U38*'取引基本表(38・101部門)'!BG38</f>
        <v>0</v>
      </c>
      <c r="W38" s="94">
        <v>0</v>
      </c>
      <c r="X38" s="94">
        <f t="shared" si="7"/>
        <v>0</v>
      </c>
      <c r="Y38" s="94">
        <f t="shared" si="8"/>
        <v>0</v>
      </c>
      <c r="Z38" s="94">
        <f t="shared" si="9"/>
        <v>0</v>
      </c>
      <c r="AA38" s="94">
        <f t="shared" si="10"/>
        <v>0</v>
      </c>
      <c r="AB38" s="94">
        <f t="shared" si="11"/>
        <v>0</v>
      </c>
      <c r="AC38" s="94">
        <f t="shared" si="12"/>
        <v>0</v>
      </c>
      <c r="AD38" s="100">
        <f t="shared" si="13"/>
        <v>0</v>
      </c>
    </row>
    <row r="39" spans="2:30" s="93" customFormat="1" ht="20.100000000000001" customHeight="1" x14ac:dyDescent="0.4">
      <c r="B39" s="111">
        <v>35</v>
      </c>
      <c r="C39" s="154" t="s">
        <v>33</v>
      </c>
      <c r="D39" s="94">
        <f>計算シート②!E41</f>
        <v>0</v>
      </c>
      <c r="E39" s="405">
        <v>0.6284965369042339</v>
      </c>
      <c r="F39" s="94">
        <f t="shared" si="0"/>
        <v>0</v>
      </c>
      <c r="G39" s="405">
        <v>0.33665112690326049</v>
      </c>
      <c r="H39" s="94">
        <f t="shared" si="1"/>
        <v>0</v>
      </c>
      <c r="I39" s="405">
        <v>9.4901443287074588E-2</v>
      </c>
      <c r="J39" s="94">
        <f t="shared" si="2"/>
        <v>0</v>
      </c>
      <c r="K39" s="94">
        <v>0</v>
      </c>
      <c r="L39" s="94">
        <f>K39*'取引基本表(38・101部門)'!BG39</f>
        <v>0</v>
      </c>
      <c r="M39" s="94">
        <v>0</v>
      </c>
      <c r="N39" s="94">
        <f t="shared" si="3"/>
        <v>0</v>
      </c>
      <c r="O39" s="94">
        <f t="shared" si="4"/>
        <v>0</v>
      </c>
      <c r="P39" s="94">
        <f t="shared" si="5"/>
        <v>0</v>
      </c>
      <c r="Q39" s="774"/>
      <c r="R39" s="774"/>
      <c r="S39" s="774"/>
      <c r="T39" s="405">
        <v>1.1251617361369095E-2</v>
      </c>
      <c r="U39" s="94">
        <f t="shared" si="6"/>
        <v>0</v>
      </c>
      <c r="V39" s="94">
        <f>U39*'取引基本表(38・101部門)'!BG39</f>
        <v>0</v>
      </c>
      <c r="W39" s="94">
        <v>0</v>
      </c>
      <c r="X39" s="94">
        <f t="shared" si="7"/>
        <v>0</v>
      </c>
      <c r="Y39" s="94">
        <f t="shared" si="8"/>
        <v>0</v>
      </c>
      <c r="Z39" s="94">
        <f t="shared" si="9"/>
        <v>0</v>
      </c>
      <c r="AA39" s="94">
        <f t="shared" si="10"/>
        <v>0</v>
      </c>
      <c r="AB39" s="94">
        <f t="shared" si="11"/>
        <v>0</v>
      </c>
      <c r="AC39" s="94">
        <f t="shared" si="12"/>
        <v>0</v>
      </c>
      <c r="AD39" s="100">
        <f t="shared" si="13"/>
        <v>0</v>
      </c>
    </row>
    <row r="40" spans="2:30" s="93" customFormat="1" ht="20.100000000000001" customHeight="1" x14ac:dyDescent="0.4">
      <c r="B40" s="112">
        <v>36</v>
      </c>
      <c r="C40" s="155" t="s">
        <v>34</v>
      </c>
      <c r="D40" s="95">
        <f>計算シート②!E42</f>
        <v>0</v>
      </c>
      <c r="E40" s="406">
        <v>0.51373550315818861</v>
      </c>
      <c r="F40" s="95">
        <f t="shared" si="0"/>
        <v>0</v>
      </c>
      <c r="G40" s="406">
        <v>0.26895669268440214</v>
      </c>
      <c r="H40" s="95">
        <f t="shared" si="1"/>
        <v>0</v>
      </c>
      <c r="I40" s="406">
        <v>0.1457885002384636</v>
      </c>
      <c r="J40" s="95">
        <f t="shared" si="2"/>
        <v>0</v>
      </c>
      <c r="K40" s="95">
        <v>0</v>
      </c>
      <c r="L40" s="95">
        <f>K40*'取引基本表(38・101部門)'!BG40</f>
        <v>0</v>
      </c>
      <c r="M40" s="95">
        <v>0</v>
      </c>
      <c r="N40" s="95">
        <f t="shared" si="3"/>
        <v>0</v>
      </c>
      <c r="O40" s="95">
        <f t="shared" si="4"/>
        <v>0</v>
      </c>
      <c r="P40" s="95">
        <f t="shared" si="5"/>
        <v>0</v>
      </c>
      <c r="Q40" s="774"/>
      <c r="R40" s="774"/>
      <c r="S40" s="774"/>
      <c r="T40" s="406">
        <v>0.11935574836759114</v>
      </c>
      <c r="U40" s="95">
        <f t="shared" si="6"/>
        <v>0</v>
      </c>
      <c r="V40" s="95">
        <f>U40*'取引基本表(38・101部門)'!BG40</f>
        <v>0</v>
      </c>
      <c r="W40" s="95">
        <v>0</v>
      </c>
      <c r="X40" s="95">
        <f t="shared" si="7"/>
        <v>0</v>
      </c>
      <c r="Y40" s="95">
        <f t="shared" si="8"/>
        <v>0</v>
      </c>
      <c r="Z40" s="95">
        <f t="shared" si="9"/>
        <v>0</v>
      </c>
      <c r="AA40" s="95">
        <f t="shared" si="10"/>
        <v>0</v>
      </c>
      <c r="AB40" s="95">
        <f t="shared" si="11"/>
        <v>0</v>
      </c>
      <c r="AC40" s="95">
        <f t="shared" si="12"/>
        <v>0</v>
      </c>
      <c r="AD40" s="101">
        <f t="shared" si="13"/>
        <v>0</v>
      </c>
    </row>
    <row r="41" spans="2:30" s="93" customFormat="1" ht="20.100000000000001" customHeight="1" x14ac:dyDescent="0.4">
      <c r="B41" s="113">
        <v>37</v>
      </c>
      <c r="C41" s="156" t="s">
        <v>35</v>
      </c>
      <c r="D41" s="96">
        <f>計算シート②!E43</f>
        <v>0</v>
      </c>
      <c r="E41" s="408">
        <v>0</v>
      </c>
      <c r="F41" s="96">
        <f t="shared" si="0"/>
        <v>0</v>
      </c>
      <c r="G41" s="408">
        <v>0</v>
      </c>
      <c r="H41" s="96">
        <f t="shared" si="1"/>
        <v>0</v>
      </c>
      <c r="I41" s="408">
        <v>0</v>
      </c>
      <c r="J41" s="96">
        <f t="shared" si="2"/>
        <v>0</v>
      </c>
      <c r="K41" s="96">
        <v>0</v>
      </c>
      <c r="L41" s="96">
        <f>K41*'取引基本表(38・101部門)'!BG41</f>
        <v>0</v>
      </c>
      <c r="M41" s="96">
        <v>0</v>
      </c>
      <c r="N41" s="96">
        <f t="shared" si="3"/>
        <v>0</v>
      </c>
      <c r="O41" s="96">
        <f t="shared" si="4"/>
        <v>0</v>
      </c>
      <c r="P41" s="96">
        <f t="shared" si="5"/>
        <v>0</v>
      </c>
      <c r="Q41" s="774"/>
      <c r="R41" s="774"/>
      <c r="S41" s="774"/>
      <c r="T41" s="408">
        <v>0</v>
      </c>
      <c r="U41" s="96">
        <f t="shared" si="6"/>
        <v>0</v>
      </c>
      <c r="V41" s="96">
        <f>U41*'取引基本表(38・101部門)'!BG41</f>
        <v>0</v>
      </c>
      <c r="W41" s="96">
        <v>0</v>
      </c>
      <c r="X41" s="96">
        <f t="shared" si="7"/>
        <v>0</v>
      </c>
      <c r="Y41" s="96">
        <f t="shared" si="8"/>
        <v>0</v>
      </c>
      <c r="Z41" s="96">
        <f t="shared" si="9"/>
        <v>0</v>
      </c>
      <c r="AA41" s="96">
        <f t="shared" si="10"/>
        <v>0</v>
      </c>
      <c r="AB41" s="96">
        <f t="shared" si="11"/>
        <v>0</v>
      </c>
      <c r="AC41" s="96">
        <f t="shared" si="12"/>
        <v>0</v>
      </c>
      <c r="AD41" s="103">
        <f t="shared" si="13"/>
        <v>0</v>
      </c>
    </row>
    <row r="42" spans="2:30" s="93" customFormat="1" ht="20.100000000000001" customHeight="1" x14ac:dyDescent="0.4">
      <c r="B42" s="114">
        <v>38</v>
      </c>
      <c r="C42" s="157" t="s">
        <v>36</v>
      </c>
      <c r="D42" s="96">
        <f>計算シート②!E44</f>
        <v>0</v>
      </c>
      <c r="E42" s="408">
        <v>0.41040730046176149</v>
      </c>
      <c r="F42" s="96">
        <f t="shared" si="0"/>
        <v>0</v>
      </c>
      <c r="G42" s="408">
        <v>1.2671028424528188E-2</v>
      </c>
      <c r="H42" s="96">
        <f t="shared" si="1"/>
        <v>0</v>
      </c>
      <c r="I42" s="408">
        <v>1.5960622342434544E-3</v>
      </c>
      <c r="J42" s="96">
        <f t="shared" si="2"/>
        <v>0</v>
      </c>
      <c r="K42" s="96">
        <v>0</v>
      </c>
      <c r="L42" s="96">
        <f>K42*'取引基本表(38・101部門)'!BG42</f>
        <v>0</v>
      </c>
      <c r="M42" s="96">
        <v>0</v>
      </c>
      <c r="N42" s="96">
        <f t="shared" si="3"/>
        <v>0</v>
      </c>
      <c r="O42" s="96">
        <f t="shared" si="4"/>
        <v>0</v>
      </c>
      <c r="P42" s="96">
        <f t="shared" si="5"/>
        <v>0</v>
      </c>
      <c r="Q42" s="775"/>
      <c r="R42" s="775"/>
      <c r="S42" s="775"/>
      <c r="T42" s="408">
        <v>3.8302712985069171E-5</v>
      </c>
      <c r="U42" s="96">
        <f t="shared" si="6"/>
        <v>0</v>
      </c>
      <c r="V42" s="96">
        <f>U42*'取引基本表(38・101部門)'!BG42</f>
        <v>0</v>
      </c>
      <c r="W42" s="96">
        <v>0</v>
      </c>
      <c r="X42" s="96">
        <f t="shared" si="7"/>
        <v>0</v>
      </c>
      <c r="Y42" s="96">
        <f t="shared" si="8"/>
        <v>0</v>
      </c>
      <c r="Z42" s="96">
        <f t="shared" si="9"/>
        <v>0</v>
      </c>
      <c r="AA42" s="96">
        <f t="shared" si="10"/>
        <v>0</v>
      </c>
      <c r="AB42" s="96">
        <f t="shared" si="11"/>
        <v>0</v>
      </c>
      <c r="AC42" s="96">
        <f t="shared" si="12"/>
        <v>0</v>
      </c>
      <c r="AD42" s="103">
        <f t="shared" si="13"/>
        <v>0</v>
      </c>
    </row>
    <row r="43" spans="2:30" s="93" customFormat="1" ht="20.100000000000001" customHeight="1" thickBot="1" x14ac:dyDescent="0.45">
      <c r="B43" s="730" t="s">
        <v>843</v>
      </c>
      <c r="C43" s="731"/>
      <c r="D43" s="162">
        <f t="shared" ref="D43:AD43" si="14">SUM(D5:D42)</f>
        <v>0</v>
      </c>
      <c r="E43" s="409">
        <v>0.55846971228989783</v>
      </c>
      <c r="F43" s="162">
        <f t="shared" si="14"/>
        <v>0</v>
      </c>
      <c r="G43" s="409">
        <v>0.28943603788200156</v>
      </c>
      <c r="H43" s="162">
        <f t="shared" si="14"/>
        <v>0</v>
      </c>
      <c r="I43" s="409">
        <v>6.340337820470196E-2</v>
      </c>
      <c r="J43" s="162">
        <f t="shared" si="14"/>
        <v>0</v>
      </c>
      <c r="K43" s="162">
        <f t="shared" si="14"/>
        <v>0</v>
      </c>
      <c r="L43" s="162">
        <f>SUM(L5:L42)</f>
        <v>0</v>
      </c>
      <c r="M43" s="162">
        <f t="shared" si="14"/>
        <v>0</v>
      </c>
      <c r="N43" s="162">
        <f t="shared" si="14"/>
        <v>0</v>
      </c>
      <c r="O43" s="162">
        <f t="shared" si="14"/>
        <v>0</v>
      </c>
      <c r="P43" s="162">
        <f t="shared" si="14"/>
        <v>0</v>
      </c>
      <c r="Q43" s="162">
        <f>H43+O43</f>
        <v>0</v>
      </c>
      <c r="R43" s="409">
        <f>入力シート②!E10</f>
        <v>0.53704678269838357</v>
      </c>
      <c r="S43" s="162">
        <f>Q43*R43</f>
        <v>0</v>
      </c>
      <c r="T43" s="409">
        <v>1</v>
      </c>
      <c r="U43" s="162">
        <f t="shared" si="14"/>
        <v>0</v>
      </c>
      <c r="V43" s="162">
        <f t="shared" si="14"/>
        <v>0</v>
      </c>
      <c r="W43" s="162">
        <f t="shared" si="14"/>
        <v>0</v>
      </c>
      <c r="X43" s="162">
        <f t="shared" si="14"/>
        <v>0</v>
      </c>
      <c r="Y43" s="162">
        <f t="shared" si="14"/>
        <v>0</v>
      </c>
      <c r="Z43" s="162">
        <f t="shared" si="14"/>
        <v>0</v>
      </c>
      <c r="AA43" s="162">
        <f t="shared" si="14"/>
        <v>0</v>
      </c>
      <c r="AB43" s="162">
        <f t="shared" si="14"/>
        <v>0</v>
      </c>
      <c r="AC43" s="162">
        <f t="shared" si="14"/>
        <v>0</v>
      </c>
      <c r="AD43" s="163">
        <f t="shared" si="14"/>
        <v>0</v>
      </c>
    </row>
  </sheetData>
  <sheetProtection sheet="1" objects="1" scenarios="1"/>
  <mergeCells count="19">
    <mergeCell ref="AA3:AD3"/>
    <mergeCell ref="B43:C43"/>
    <mergeCell ref="K3:K4"/>
    <mergeCell ref="L3:L4"/>
    <mergeCell ref="D3:J3"/>
    <mergeCell ref="M3:P3"/>
    <mergeCell ref="T3:T4"/>
    <mergeCell ref="B3:C4"/>
    <mergeCell ref="Q5:Q42"/>
    <mergeCell ref="R5:R42"/>
    <mergeCell ref="Q3:Q4"/>
    <mergeCell ref="R3:R4"/>
    <mergeCell ref="S3:S4"/>
    <mergeCell ref="S5:S42"/>
    <mergeCell ref="L2:M2"/>
    <mergeCell ref="V2:W2"/>
    <mergeCell ref="U3:U4"/>
    <mergeCell ref="V3:V4"/>
    <mergeCell ref="W3:Z3"/>
  </mergeCells>
  <phoneticPr fontId="2"/>
  <pageMargins left="0.7" right="0.7" top="0.75" bottom="0.75" header="0.3" footer="0.3"/>
  <pageSetup paperSize="9" scale="54" fitToWidth="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rgb="FFFFC000"/>
  </sheetPr>
  <dimension ref="B1:Q105"/>
  <sheetViews>
    <sheetView zoomScaleNormal="100" workbookViewId="0"/>
  </sheetViews>
  <sheetFormatPr defaultColWidth="8.75" defaultRowHeight="13.5" x14ac:dyDescent="0.4"/>
  <cols>
    <col min="1" max="1" width="1.625" style="2" customWidth="1"/>
    <col min="2" max="2" width="9.375" style="2" customWidth="1"/>
    <col min="3" max="3" width="3.625" style="2" customWidth="1"/>
    <col min="4" max="4" width="24.625" style="2" customWidth="1"/>
    <col min="5" max="13" width="9.375" style="2" customWidth="1"/>
    <col min="14" max="14" width="7.5" style="2" hidden="1" customWidth="1"/>
    <col min="15" max="17" width="8.75" style="2" hidden="1" customWidth="1"/>
    <col min="18" max="18" width="8.75" style="2" customWidth="1"/>
    <col min="19" max="16384" width="8.75" style="2"/>
  </cols>
  <sheetData>
    <row r="1" spans="2:17" ht="9.75" customHeight="1" x14ac:dyDescent="0.4"/>
    <row r="2" spans="2:17" ht="20.100000000000001" customHeight="1" x14ac:dyDescent="0.4">
      <c r="B2" s="414" t="s">
        <v>1045</v>
      </c>
      <c r="C2" s="29"/>
      <c r="D2" s="29"/>
      <c r="E2" s="29"/>
      <c r="F2" s="29"/>
      <c r="G2" s="29"/>
      <c r="H2" s="29"/>
      <c r="I2" s="29"/>
      <c r="J2" s="29"/>
      <c r="K2" s="29"/>
      <c r="L2" s="29"/>
    </row>
    <row r="3" spans="2:17" ht="118.5" customHeight="1" x14ac:dyDescent="0.4">
      <c r="B3" s="789" t="s">
        <v>1096</v>
      </c>
      <c r="C3" s="789"/>
      <c r="D3" s="789"/>
      <c r="E3" s="789"/>
      <c r="F3" s="789"/>
      <c r="G3" s="789"/>
      <c r="H3" s="789"/>
      <c r="I3" s="789"/>
      <c r="J3" s="789"/>
      <c r="K3" s="789"/>
      <c r="L3" s="789"/>
    </row>
    <row r="4" spans="2:17" ht="7.5" customHeight="1" thickBot="1" x14ac:dyDescent="0.45">
      <c r="B4" s="58"/>
    </row>
    <row r="5" spans="2:17" ht="26.25" customHeight="1" x14ac:dyDescent="0.4">
      <c r="B5" s="415" t="s">
        <v>1064</v>
      </c>
      <c r="C5" s="416"/>
      <c r="D5" s="416"/>
      <c r="E5" s="416"/>
      <c r="F5" s="416"/>
      <c r="G5" s="416"/>
      <c r="H5" s="416"/>
      <c r="I5" s="416"/>
      <c r="J5" s="219"/>
      <c r="K5" s="220"/>
    </row>
    <row r="6" spans="2:17" ht="26.25" customHeight="1" x14ac:dyDescent="0.4">
      <c r="B6" s="221"/>
      <c r="C6" s="55"/>
      <c r="D6" s="55"/>
      <c r="E6" s="55"/>
      <c r="F6" s="55"/>
      <c r="G6" s="55"/>
      <c r="H6" s="55"/>
      <c r="I6" s="55"/>
      <c r="J6" s="55"/>
      <c r="K6" s="222"/>
    </row>
    <row r="7" spans="2:17" ht="26.25" customHeight="1" x14ac:dyDescent="0.4">
      <c r="B7" s="54"/>
      <c r="C7" s="55"/>
      <c r="D7" s="55"/>
      <c r="E7" s="55"/>
      <c r="F7" s="55"/>
      <c r="G7" s="55"/>
      <c r="H7" s="55"/>
      <c r="I7" s="29"/>
      <c r="J7" s="55"/>
      <c r="K7" s="222"/>
      <c r="N7" s="243" t="s">
        <v>972</v>
      </c>
      <c r="O7" s="226" t="s">
        <v>1038</v>
      </c>
      <c r="P7" s="703">
        <f>E104</f>
        <v>0</v>
      </c>
      <c r="Q7" s="226" t="s">
        <v>975</v>
      </c>
    </row>
    <row r="8" spans="2:17" ht="26.25" customHeight="1" x14ac:dyDescent="0.4">
      <c r="B8" s="54"/>
      <c r="C8" s="55"/>
      <c r="D8" s="55"/>
      <c r="E8" s="55"/>
      <c r="F8" s="55"/>
      <c r="G8" s="55"/>
      <c r="H8" s="55"/>
      <c r="I8" s="29"/>
      <c r="J8" s="29"/>
      <c r="K8" s="222"/>
      <c r="N8" s="226"/>
      <c r="O8" s="226" t="s">
        <v>1039</v>
      </c>
      <c r="P8" s="703">
        <f>計算シート③!J43</f>
        <v>0</v>
      </c>
      <c r="Q8" s="226" t="s">
        <v>1040</v>
      </c>
    </row>
    <row r="9" spans="2:17" ht="26.25" customHeight="1" x14ac:dyDescent="0.4">
      <c r="B9" s="54"/>
      <c r="C9" s="55"/>
      <c r="D9" s="55"/>
      <c r="E9" s="55"/>
      <c r="F9" s="55"/>
      <c r="G9" s="55"/>
      <c r="H9" s="55"/>
      <c r="I9" s="29"/>
      <c r="J9" s="29"/>
      <c r="K9" s="222"/>
      <c r="N9" s="243" t="s">
        <v>973</v>
      </c>
      <c r="O9" s="226" t="s">
        <v>1038</v>
      </c>
      <c r="P9" s="703">
        <f>F104</f>
        <v>0</v>
      </c>
      <c r="Q9" s="226" t="s">
        <v>975</v>
      </c>
    </row>
    <row r="10" spans="2:17" ht="26.25" customHeight="1" x14ac:dyDescent="0.4">
      <c r="B10" s="54"/>
      <c r="C10" s="55"/>
      <c r="D10" s="55"/>
      <c r="E10" s="55"/>
      <c r="F10" s="55"/>
      <c r="G10" s="55"/>
      <c r="H10" s="55"/>
      <c r="I10" s="55" t="s">
        <v>977</v>
      </c>
      <c r="J10" s="55"/>
      <c r="K10" s="222"/>
      <c r="N10" s="226"/>
      <c r="O10" s="226" t="s">
        <v>1039</v>
      </c>
      <c r="P10" s="703">
        <f>計算シート③!P43</f>
        <v>0</v>
      </c>
      <c r="Q10" s="226" t="s">
        <v>1040</v>
      </c>
    </row>
    <row r="11" spans="2:17" ht="26.25" customHeight="1" x14ac:dyDescent="0.4">
      <c r="B11" s="54"/>
      <c r="C11" s="55"/>
      <c r="D11" s="55"/>
      <c r="E11" s="55"/>
      <c r="F11" s="55"/>
      <c r="G11" s="55"/>
      <c r="H11" s="55"/>
      <c r="I11" s="217" t="s">
        <v>969</v>
      </c>
      <c r="J11" s="658">
        <f>P13</f>
        <v>0</v>
      </c>
      <c r="K11" s="223" t="s">
        <v>1041</v>
      </c>
      <c r="N11" s="243" t="s">
        <v>974</v>
      </c>
      <c r="O11" s="226" t="s">
        <v>1038</v>
      </c>
      <c r="P11" s="703">
        <f>G104</f>
        <v>0</v>
      </c>
      <c r="Q11" s="226" t="s">
        <v>975</v>
      </c>
    </row>
    <row r="12" spans="2:17" ht="26.25" customHeight="1" x14ac:dyDescent="0.4">
      <c r="B12" s="54"/>
      <c r="C12" s="55"/>
      <c r="D12" s="55"/>
      <c r="E12" s="55"/>
      <c r="F12" s="55"/>
      <c r="G12" s="55"/>
      <c r="H12" s="55"/>
      <c r="I12" s="59" t="s">
        <v>971</v>
      </c>
      <c r="J12" s="658">
        <f>P14</f>
        <v>0</v>
      </c>
      <c r="K12" s="223" t="s">
        <v>1040</v>
      </c>
      <c r="N12" s="226"/>
      <c r="O12" s="226" t="s">
        <v>1039</v>
      </c>
      <c r="P12" s="703">
        <f>計算シート③!Z43</f>
        <v>0</v>
      </c>
      <c r="Q12" s="226" t="s">
        <v>1040</v>
      </c>
    </row>
    <row r="13" spans="2:17" ht="26.25" customHeight="1" x14ac:dyDescent="0.4">
      <c r="B13" s="54"/>
      <c r="C13" s="55"/>
      <c r="D13" s="55"/>
      <c r="E13" s="55"/>
      <c r="F13" s="55"/>
      <c r="G13" s="55"/>
      <c r="H13" s="55"/>
      <c r="I13" s="218" t="s">
        <v>1042</v>
      </c>
      <c r="J13" s="29"/>
      <c r="K13" s="222"/>
      <c r="N13" s="226" t="s">
        <v>970</v>
      </c>
      <c r="O13" s="226" t="s">
        <v>1038</v>
      </c>
      <c r="P13" s="703">
        <f>H104</f>
        <v>0</v>
      </c>
      <c r="Q13" s="226" t="s">
        <v>975</v>
      </c>
    </row>
    <row r="14" spans="2:17" ht="26.25" customHeight="1" x14ac:dyDescent="0.4">
      <c r="B14" s="54"/>
      <c r="C14" s="55"/>
      <c r="D14" s="55"/>
      <c r="E14" s="55"/>
      <c r="F14" s="55"/>
      <c r="G14" s="55"/>
      <c r="H14" s="55"/>
      <c r="I14" s="55"/>
      <c r="J14" s="29"/>
      <c r="K14" s="222"/>
      <c r="N14" s="226"/>
      <c r="O14" s="226" t="s">
        <v>1039</v>
      </c>
      <c r="P14" s="703">
        <f>K104</f>
        <v>0</v>
      </c>
      <c r="Q14" s="226" t="s">
        <v>1040</v>
      </c>
    </row>
    <row r="15" spans="2:17" ht="26.25" customHeight="1" x14ac:dyDescent="0.4">
      <c r="B15" s="54"/>
      <c r="C15" s="55"/>
      <c r="D15" s="55"/>
      <c r="E15" s="55"/>
      <c r="F15" s="55"/>
      <c r="G15" s="55"/>
      <c r="H15" s="55"/>
      <c r="J15" s="29"/>
      <c r="K15" s="222"/>
    </row>
    <row r="16" spans="2:17" ht="26.25" customHeight="1" thickBot="1" x14ac:dyDescent="0.45">
      <c r="B16" s="56"/>
      <c r="C16" s="57"/>
      <c r="D16" s="57"/>
      <c r="E16" s="57"/>
      <c r="F16" s="57"/>
      <c r="G16" s="57"/>
      <c r="H16" s="57"/>
      <c r="I16" s="57"/>
      <c r="J16" s="224"/>
      <c r="K16" s="225"/>
    </row>
    <row r="17" spans="2:12" ht="12.75" customHeight="1" thickBot="1" x14ac:dyDescent="0.45">
      <c r="B17" s="55"/>
      <c r="C17" s="55"/>
      <c r="D17" s="55"/>
      <c r="E17" s="55"/>
      <c r="F17" s="55"/>
      <c r="G17" s="55"/>
      <c r="H17" s="55"/>
      <c r="I17" s="55"/>
      <c r="J17" s="55"/>
      <c r="K17" s="29"/>
      <c r="L17" s="29"/>
    </row>
    <row r="18" spans="2:12" ht="20.100000000000001" customHeight="1" x14ac:dyDescent="0.4">
      <c r="B18" s="417" t="s">
        <v>1084</v>
      </c>
      <c r="C18" s="227"/>
      <c r="D18" s="227"/>
      <c r="E18" s="227"/>
      <c r="F18" s="227"/>
      <c r="G18" s="227"/>
      <c r="H18" s="227"/>
      <c r="I18" s="227"/>
      <c r="J18" s="238"/>
      <c r="K18" s="238"/>
      <c r="L18" s="239"/>
    </row>
    <row r="19" spans="2:12" ht="20.100000000000001" customHeight="1" x14ac:dyDescent="0.4">
      <c r="B19" s="221"/>
      <c r="C19" s="296" t="s">
        <v>1065</v>
      </c>
      <c r="D19" s="244"/>
      <c r="E19" s="244"/>
      <c r="F19" s="244"/>
      <c r="G19" s="468" t="s">
        <v>1095</v>
      </c>
      <c r="H19" s="244"/>
      <c r="I19" s="244"/>
      <c r="J19" s="245"/>
      <c r="K19" s="246"/>
      <c r="L19" s="223"/>
    </row>
    <row r="20" spans="2:12" ht="20.100000000000001" customHeight="1" x14ac:dyDescent="0.4">
      <c r="B20" s="221"/>
      <c r="C20" s="785" t="s">
        <v>1066</v>
      </c>
      <c r="D20" s="786"/>
      <c r="E20" s="659">
        <f>計算シート①!I47</f>
        <v>0</v>
      </c>
      <c r="F20" s="247" t="s">
        <v>1067</v>
      </c>
      <c r="G20" s="248"/>
      <c r="H20" s="785" t="s">
        <v>1092</v>
      </c>
      <c r="I20" s="786"/>
      <c r="J20" s="660">
        <f>計算シート③!J43</f>
        <v>0</v>
      </c>
      <c r="K20" s="254" t="s">
        <v>1093</v>
      </c>
      <c r="L20" s="223"/>
    </row>
    <row r="21" spans="2:12" ht="20.100000000000001" customHeight="1" x14ac:dyDescent="0.4">
      <c r="B21" s="221"/>
      <c r="C21" s="251"/>
      <c r="D21" s="252" t="s">
        <v>1311</v>
      </c>
      <c r="E21" s="249"/>
      <c r="F21" s="248"/>
      <c r="G21" s="469" t="s">
        <v>1077</v>
      </c>
      <c r="H21" s="248"/>
      <c r="I21" s="248"/>
      <c r="J21" s="249"/>
      <c r="K21" s="250"/>
      <c r="L21" s="223"/>
    </row>
    <row r="22" spans="2:12" ht="20.100000000000001" customHeight="1" x14ac:dyDescent="0.4">
      <c r="B22" s="221"/>
      <c r="C22" s="800" t="s">
        <v>1091</v>
      </c>
      <c r="D22" s="801"/>
      <c r="E22" s="659">
        <f>計算シート②!E45</f>
        <v>0</v>
      </c>
      <c r="F22" s="247" t="s">
        <v>1067</v>
      </c>
      <c r="G22" s="253" t="s">
        <v>1070</v>
      </c>
      <c r="H22" s="785" t="s">
        <v>1071</v>
      </c>
      <c r="I22" s="786"/>
      <c r="J22" s="660">
        <f>計算シート③!H43</f>
        <v>0</v>
      </c>
      <c r="K22" s="254" t="s">
        <v>1067</v>
      </c>
      <c r="L22" s="242" t="s">
        <v>1070</v>
      </c>
    </row>
    <row r="23" spans="2:12" ht="20.100000000000001" customHeight="1" x14ac:dyDescent="0.4">
      <c r="B23" s="236"/>
      <c r="C23" s="237" t="s">
        <v>1068</v>
      </c>
      <c r="D23" s="470" t="s">
        <v>1072</v>
      </c>
      <c r="E23" s="59"/>
      <c r="F23" s="59"/>
      <c r="G23" s="59"/>
      <c r="H23" s="59"/>
      <c r="I23" s="217"/>
      <c r="J23" s="217"/>
      <c r="K23" s="217"/>
      <c r="L23" s="241" t="s">
        <v>1068</v>
      </c>
    </row>
    <row r="24" spans="2:12" ht="20.100000000000001" customHeight="1" x14ac:dyDescent="0.4">
      <c r="B24" s="221"/>
      <c r="C24" s="802" t="s">
        <v>1073</v>
      </c>
      <c r="D24" s="803"/>
      <c r="E24" s="661">
        <f>計算シート③!K43</f>
        <v>0</v>
      </c>
      <c r="F24" s="240" t="s">
        <v>1067</v>
      </c>
      <c r="G24" s="59"/>
      <c r="H24" s="59"/>
      <c r="I24" s="217"/>
      <c r="J24" s="217"/>
      <c r="K24" s="217"/>
      <c r="L24" s="241" t="s">
        <v>1068</v>
      </c>
    </row>
    <row r="25" spans="2:12" ht="20.100000000000001" customHeight="1" x14ac:dyDescent="0.4">
      <c r="B25" s="236"/>
      <c r="C25" s="237" t="s">
        <v>1068</v>
      </c>
      <c r="D25" s="470" t="s">
        <v>1069</v>
      </c>
      <c r="E25" s="59"/>
      <c r="F25" s="59"/>
      <c r="G25" s="59"/>
      <c r="H25" s="59"/>
      <c r="I25" s="217"/>
      <c r="J25" s="217"/>
      <c r="K25" s="217"/>
      <c r="L25" s="241" t="s">
        <v>1068</v>
      </c>
    </row>
    <row r="26" spans="2:12" ht="20.100000000000001" customHeight="1" x14ac:dyDescent="0.4">
      <c r="B26" s="221"/>
      <c r="C26" s="297" t="s">
        <v>1081</v>
      </c>
      <c r="D26" s="255"/>
      <c r="E26" s="255"/>
      <c r="F26" s="255"/>
      <c r="G26" s="471" t="s">
        <v>1095</v>
      </c>
      <c r="H26" s="255"/>
      <c r="I26" s="255"/>
      <c r="J26" s="256"/>
      <c r="K26" s="257"/>
      <c r="L26" s="241" t="s">
        <v>1068</v>
      </c>
    </row>
    <row r="27" spans="2:12" ht="20.100000000000001" customHeight="1" x14ac:dyDescent="0.4">
      <c r="B27" s="221"/>
      <c r="C27" s="777" t="s">
        <v>1074</v>
      </c>
      <c r="D27" s="778"/>
      <c r="E27" s="662">
        <f>計算シート③!L43</f>
        <v>0</v>
      </c>
      <c r="F27" s="258" t="s">
        <v>1067</v>
      </c>
      <c r="G27" s="259"/>
      <c r="H27" s="777" t="s">
        <v>1094</v>
      </c>
      <c r="I27" s="778"/>
      <c r="J27" s="662">
        <f>計算シート③!P43</f>
        <v>0</v>
      </c>
      <c r="K27" s="265" t="s">
        <v>1093</v>
      </c>
      <c r="L27" s="241" t="s">
        <v>1068</v>
      </c>
    </row>
    <row r="28" spans="2:12" ht="20.100000000000001" customHeight="1" x14ac:dyDescent="0.4">
      <c r="B28" s="221"/>
      <c r="C28" s="262"/>
      <c r="D28" s="263" t="s">
        <v>1312</v>
      </c>
      <c r="E28" s="259"/>
      <c r="F28" s="259"/>
      <c r="G28" s="472" t="s">
        <v>1077</v>
      </c>
      <c r="H28" s="259"/>
      <c r="I28" s="259"/>
      <c r="J28" s="260"/>
      <c r="K28" s="261"/>
      <c r="L28" s="241" t="s">
        <v>1068</v>
      </c>
    </row>
    <row r="29" spans="2:12" ht="20.100000000000001" customHeight="1" x14ac:dyDescent="0.4">
      <c r="B29" s="221"/>
      <c r="C29" s="777" t="s">
        <v>1075</v>
      </c>
      <c r="D29" s="778"/>
      <c r="E29" s="662">
        <f>計算シート③!M43</f>
        <v>0</v>
      </c>
      <c r="F29" s="258" t="s">
        <v>1067</v>
      </c>
      <c r="G29" s="264" t="s">
        <v>1070</v>
      </c>
      <c r="H29" s="777" t="s">
        <v>1076</v>
      </c>
      <c r="I29" s="778"/>
      <c r="J29" s="662">
        <f>計算シート③!O43</f>
        <v>0</v>
      </c>
      <c r="K29" s="265" t="s">
        <v>1067</v>
      </c>
      <c r="L29" s="242" t="s">
        <v>1070</v>
      </c>
    </row>
    <row r="30" spans="2:12" ht="20.100000000000001" customHeight="1" x14ac:dyDescent="0.4">
      <c r="B30" s="236"/>
      <c r="C30" s="59"/>
      <c r="D30" s="59"/>
      <c r="E30" s="59"/>
      <c r="F30" s="59"/>
      <c r="G30" s="59"/>
      <c r="H30" s="59"/>
      <c r="I30" s="217"/>
      <c r="J30" s="217"/>
      <c r="K30" s="217"/>
      <c r="L30" s="241" t="s">
        <v>1068</v>
      </c>
    </row>
    <row r="31" spans="2:12" ht="20.100000000000001" customHeight="1" x14ac:dyDescent="0.4">
      <c r="B31" s="235"/>
      <c r="C31" s="237" t="s">
        <v>1068</v>
      </c>
      <c r="D31" s="237" t="s">
        <v>1247</v>
      </c>
      <c r="E31" s="237" t="s">
        <v>1078</v>
      </c>
      <c r="F31" s="799" t="s">
        <v>1085</v>
      </c>
      <c r="G31" s="799"/>
      <c r="H31" s="59" t="s">
        <v>1078</v>
      </c>
      <c r="I31" s="59" t="s">
        <v>1078</v>
      </c>
      <c r="J31" s="59" t="s">
        <v>1078</v>
      </c>
      <c r="K31" s="59" t="s">
        <v>1079</v>
      </c>
      <c r="L31" s="242" t="s">
        <v>1079</v>
      </c>
    </row>
    <row r="32" spans="2:12" ht="20.100000000000001" customHeight="1" x14ac:dyDescent="0.4">
      <c r="B32" s="221"/>
      <c r="C32" s="298" t="s">
        <v>1082</v>
      </c>
      <c r="D32" s="266"/>
      <c r="E32" s="266"/>
      <c r="F32" s="266"/>
      <c r="G32" s="266"/>
      <c r="H32" s="266"/>
      <c r="I32" s="266"/>
      <c r="J32" s="267"/>
      <c r="K32" s="268"/>
      <c r="L32" s="223"/>
    </row>
    <row r="33" spans="2:12" ht="20.100000000000001" customHeight="1" x14ac:dyDescent="0.4">
      <c r="B33" s="221"/>
      <c r="C33" s="787" t="s">
        <v>1087</v>
      </c>
      <c r="D33" s="788"/>
      <c r="E33" s="663">
        <f>計算シート③!U43</f>
        <v>0</v>
      </c>
      <c r="F33" s="269" t="s">
        <v>1067</v>
      </c>
      <c r="G33" s="270"/>
      <c r="H33" s="270"/>
      <c r="I33" s="270"/>
      <c r="J33" s="271"/>
      <c r="K33" s="272"/>
      <c r="L33" s="223"/>
    </row>
    <row r="34" spans="2:12" ht="20.100000000000001" customHeight="1" x14ac:dyDescent="0.4">
      <c r="B34" s="221"/>
      <c r="C34" s="273"/>
      <c r="D34" s="274" t="s">
        <v>1313</v>
      </c>
      <c r="E34" s="270"/>
      <c r="F34" s="270"/>
      <c r="G34" s="473" t="s">
        <v>1095</v>
      </c>
      <c r="H34" s="270"/>
      <c r="I34" s="270"/>
      <c r="J34" s="271"/>
      <c r="K34" s="272"/>
      <c r="L34" s="223"/>
    </row>
    <row r="35" spans="2:12" ht="20.100000000000001" customHeight="1" x14ac:dyDescent="0.4">
      <c r="B35" s="221"/>
      <c r="C35" s="787" t="s">
        <v>1086</v>
      </c>
      <c r="D35" s="788"/>
      <c r="E35" s="663">
        <f>計算シート③!V43</f>
        <v>0</v>
      </c>
      <c r="F35" s="269" t="s">
        <v>1067</v>
      </c>
      <c r="G35" s="274"/>
      <c r="H35" s="787" t="s">
        <v>1094</v>
      </c>
      <c r="I35" s="788"/>
      <c r="J35" s="663">
        <f>計算シート③!Z43</f>
        <v>0</v>
      </c>
      <c r="K35" s="276" t="s">
        <v>1093</v>
      </c>
      <c r="L35" s="223"/>
    </row>
    <row r="36" spans="2:12" ht="20.100000000000001" customHeight="1" x14ac:dyDescent="0.4">
      <c r="B36" s="221"/>
      <c r="C36" s="273"/>
      <c r="D36" s="274" t="s">
        <v>1314</v>
      </c>
      <c r="E36" s="270"/>
      <c r="F36" s="270"/>
      <c r="G36" s="473" t="s">
        <v>1077</v>
      </c>
      <c r="H36" s="270"/>
      <c r="I36" s="270"/>
      <c r="J36" s="271"/>
      <c r="K36" s="272"/>
      <c r="L36" s="223"/>
    </row>
    <row r="37" spans="2:12" ht="20.100000000000001" customHeight="1" x14ac:dyDescent="0.4">
      <c r="B37" s="221"/>
      <c r="C37" s="787" t="s">
        <v>1080</v>
      </c>
      <c r="D37" s="788"/>
      <c r="E37" s="663">
        <f>計算シート③!W43</f>
        <v>0</v>
      </c>
      <c r="F37" s="269" t="s">
        <v>1083</v>
      </c>
      <c r="G37" s="275" t="s">
        <v>1070</v>
      </c>
      <c r="H37" s="787" t="s">
        <v>1076</v>
      </c>
      <c r="I37" s="788"/>
      <c r="J37" s="663">
        <f>計算シート③!Y43</f>
        <v>0</v>
      </c>
      <c r="K37" s="276" t="s">
        <v>1067</v>
      </c>
      <c r="L37" s="223"/>
    </row>
    <row r="38" spans="2:12" ht="20.100000000000001" customHeight="1" thickBot="1" x14ac:dyDescent="0.45">
      <c r="B38" s="56"/>
      <c r="C38" s="57"/>
      <c r="D38" s="57"/>
      <c r="E38" s="57"/>
      <c r="F38" s="57"/>
      <c r="G38" s="57"/>
      <c r="H38" s="57"/>
      <c r="I38" s="57"/>
      <c r="J38" s="224"/>
      <c r="K38" s="224"/>
      <c r="L38" s="225"/>
    </row>
    <row r="39" spans="2:12" ht="18" customHeight="1" x14ac:dyDescent="0.4">
      <c r="B39" s="55"/>
      <c r="C39" s="55"/>
      <c r="D39" s="55"/>
      <c r="E39" s="55"/>
      <c r="F39" s="55"/>
      <c r="G39" s="55"/>
      <c r="H39" s="55"/>
      <c r="I39" s="55"/>
      <c r="J39" s="55"/>
      <c r="K39" s="29"/>
      <c r="L39" s="29"/>
    </row>
    <row r="40" spans="2:12" ht="26.25" customHeight="1" x14ac:dyDescent="0.4">
      <c r="B40" s="55"/>
      <c r="C40" s="55"/>
      <c r="D40" s="55"/>
      <c r="E40" s="55"/>
      <c r="F40" s="55"/>
      <c r="G40" s="55"/>
      <c r="H40" s="55"/>
      <c r="I40" s="55"/>
      <c r="J40" s="55"/>
      <c r="K40" s="29"/>
      <c r="L40" s="29"/>
    </row>
    <row r="41" spans="2:12" ht="26.25" customHeight="1" x14ac:dyDescent="0.4">
      <c r="B41" s="55"/>
      <c r="C41" s="55"/>
      <c r="D41" s="55"/>
      <c r="E41" s="55"/>
      <c r="F41" s="55"/>
      <c r="G41" s="55"/>
      <c r="H41" s="55"/>
      <c r="I41" s="55"/>
      <c r="J41" s="55"/>
      <c r="K41" s="29"/>
      <c r="L41" s="29"/>
    </row>
    <row r="42" spans="2:12" ht="26.25" customHeight="1" x14ac:dyDescent="0.4">
      <c r="B42" s="55"/>
      <c r="C42" s="55"/>
      <c r="D42" s="55"/>
      <c r="E42" s="55"/>
      <c r="F42" s="55"/>
      <c r="G42" s="55"/>
      <c r="H42" s="55"/>
      <c r="I42" s="55"/>
      <c r="J42" s="55"/>
      <c r="K42" s="29"/>
      <c r="L42" s="29"/>
    </row>
    <row r="43" spans="2:12" ht="26.25" customHeight="1" x14ac:dyDescent="0.4">
      <c r="B43" s="55"/>
      <c r="C43" s="55"/>
      <c r="D43" s="55"/>
      <c r="E43" s="55"/>
      <c r="F43" s="55"/>
      <c r="G43" s="55"/>
      <c r="H43" s="55"/>
      <c r="I43" s="55"/>
      <c r="J43" s="55"/>
      <c r="K43" s="29"/>
      <c r="L43" s="29"/>
    </row>
    <row r="44" spans="2:12" ht="26.25" customHeight="1" x14ac:dyDescent="0.4">
      <c r="B44" s="55"/>
      <c r="C44" s="55"/>
      <c r="D44" s="55"/>
      <c r="E44" s="55"/>
      <c r="F44" s="55"/>
      <c r="G44" s="55"/>
      <c r="H44" s="55"/>
      <c r="I44" s="55"/>
      <c r="J44" s="55"/>
      <c r="K44" s="29"/>
      <c r="L44" s="29"/>
    </row>
    <row r="45" spans="2:12" ht="26.25" customHeight="1" x14ac:dyDescent="0.4">
      <c r="B45" s="55"/>
      <c r="C45" s="55"/>
      <c r="D45" s="55"/>
      <c r="E45" s="55"/>
      <c r="F45" s="55"/>
      <c r="G45" s="55"/>
      <c r="H45" s="55"/>
      <c r="I45" s="55"/>
      <c r="J45" s="55"/>
      <c r="K45" s="29"/>
      <c r="L45" s="29"/>
    </row>
    <row r="46" spans="2:12" ht="26.25" customHeight="1" x14ac:dyDescent="0.4">
      <c r="B46" s="55"/>
      <c r="C46" s="55"/>
      <c r="D46" s="55"/>
      <c r="E46" s="55"/>
      <c r="F46" s="55"/>
      <c r="G46" s="55"/>
      <c r="H46" s="55"/>
      <c r="I46" s="55"/>
      <c r="J46" s="55"/>
      <c r="K46" s="29"/>
      <c r="L46" s="29"/>
    </row>
    <row r="47" spans="2:12" ht="26.25" customHeight="1" x14ac:dyDescent="0.4">
      <c r="B47" s="55"/>
      <c r="C47" s="55"/>
      <c r="D47" s="55"/>
      <c r="E47" s="55"/>
      <c r="F47" s="55"/>
      <c r="G47" s="55"/>
      <c r="H47" s="55"/>
      <c r="I47" s="55"/>
      <c r="J47" s="55"/>
      <c r="K47" s="29"/>
      <c r="L47" s="29"/>
    </row>
    <row r="48" spans="2:12" ht="26.25" customHeight="1" x14ac:dyDescent="0.4">
      <c r="B48" s="55"/>
      <c r="C48" s="55"/>
      <c r="D48" s="55"/>
      <c r="E48" s="55"/>
      <c r="F48" s="55"/>
      <c r="G48" s="55"/>
      <c r="H48" s="55"/>
      <c r="I48" s="55"/>
      <c r="J48" s="55"/>
      <c r="K48" s="29"/>
      <c r="L48" s="29"/>
    </row>
    <row r="49" spans="2:12" ht="26.25" customHeight="1" x14ac:dyDescent="0.4">
      <c r="B49" s="55"/>
      <c r="C49" s="55"/>
      <c r="D49" s="55"/>
      <c r="E49" s="55"/>
      <c r="F49" s="55"/>
      <c r="G49" s="55"/>
      <c r="H49" s="55"/>
      <c r="I49" s="55"/>
      <c r="J49" s="55"/>
      <c r="K49" s="29"/>
      <c r="L49" s="29"/>
    </row>
    <row r="50" spans="2:12" ht="26.25" customHeight="1" x14ac:dyDescent="0.4">
      <c r="B50" s="55"/>
      <c r="C50" s="55"/>
      <c r="D50" s="55"/>
      <c r="E50" s="55"/>
      <c r="F50" s="55"/>
      <c r="G50" s="55"/>
      <c r="H50" s="55"/>
      <c r="I50" s="55"/>
      <c r="J50" s="55"/>
      <c r="K50" s="29"/>
      <c r="L50" s="29"/>
    </row>
    <row r="51" spans="2:12" ht="26.25" customHeight="1" x14ac:dyDescent="0.4">
      <c r="B51" s="55"/>
      <c r="C51" s="55"/>
      <c r="D51" s="55"/>
      <c r="E51" s="55"/>
      <c r="F51" s="55"/>
      <c r="G51" s="55"/>
      <c r="H51" s="55"/>
      <c r="I51" s="55"/>
      <c r="J51" s="55"/>
      <c r="K51" s="29"/>
      <c r="L51" s="29"/>
    </row>
    <row r="52" spans="2:12" ht="26.25" customHeight="1" x14ac:dyDescent="0.4">
      <c r="B52" s="55"/>
      <c r="C52" s="55"/>
      <c r="D52" s="55"/>
      <c r="E52" s="55"/>
      <c r="F52" s="55"/>
      <c r="G52" s="55"/>
      <c r="H52" s="55"/>
      <c r="I52" s="55"/>
      <c r="J52" s="55"/>
      <c r="K52" s="29"/>
      <c r="L52" s="29"/>
    </row>
    <row r="53" spans="2:12" ht="26.25" customHeight="1" x14ac:dyDescent="0.4">
      <c r="B53" s="55"/>
      <c r="C53" s="55"/>
      <c r="D53" s="55"/>
      <c r="E53" s="55"/>
      <c r="F53" s="55"/>
      <c r="G53" s="55"/>
      <c r="H53" s="55"/>
      <c r="I53" s="55"/>
      <c r="J53" s="55"/>
      <c r="K53" s="29"/>
      <c r="L53" s="29"/>
    </row>
    <row r="54" spans="2:12" ht="26.25" customHeight="1" x14ac:dyDescent="0.4">
      <c r="B54" s="55"/>
      <c r="C54" s="55"/>
      <c r="D54" s="55"/>
      <c r="E54" s="55"/>
      <c r="F54" s="55"/>
      <c r="G54" s="55"/>
      <c r="H54" s="55"/>
      <c r="I54" s="55"/>
      <c r="J54" s="55"/>
      <c r="K54" s="29"/>
      <c r="L54" s="29"/>
    </row>
    <row r="55" spans="2:12" ht="26.25" customHeight="1" x14ac:dyDescent="0.4">
      <c r="B55" s="55"/>
      <c r="C55" s="55"/>
      <c r="D55" s="55"/>
      <c r="E55" s="55"/>
      <c r="F55" s="55"/>
      <c r="G55" s="55"/>
      <c r="H55" s="55"/>
      <c r="I55" s="55"/>
      <c r="J55" s="55"/>
      <c r="K55" s="29"/>
      <c r="L55" s="29"/>
    </row>
    <row r="56" spans="2:12" ht="26.25" customHeight="1" x14ac:dyDescent="0.4">
      <c r="B56" s="55"/>
      <c r="C56" s="55"/>
      <c r="D56" s="55"/>
      <c r="E56" s="55"/>
      <c r="F56" s="55"/>
      <c r="G56" s="55"/>
      <c r="H56" s="55"/>
      <c r="I56" s="55"/>
      <c r="J56" s="55"/>
      <c r="K56" s="29"/>
      <c r="L56" s="29"/>
    </row>
    <row r="57" spans="2:12" ht="26.25" customHeight="1" x14ac:dyDescent="0.4">
      <c r="B57" s="55"/>
      <c r="C57" s="55"/>
      <c r="D57" s="55"/>
      <c r="E57" s="55"/>
      <c r="F57" s="55"/>
      <c r="G57" s="55"/>
      <c r="H57" s="55"/>
      <c r="I57" s="55"/>
      <c r="J57" s="55"/>
      <c r="K57" s="29"/>
      <c r="L57" s="29"/>
    </row>
    <row r="58" spans="2:12" ht="26.25" customHeight="1" x14ac:dyDescent="0.4">
      <c r="B58" s="55"/>
      <c r="C58" s="55"/>
      <c r="D58" s="55"/>
      <c r="E58" s="55"/>
      <c r="F58" s="55"/>
      <c r="G58" s="55"/>
      <c r="H58" s="55"/>
      <c r="I58" s="55"/>
      <c r="J58" s="55"/>
      <c r="K58" s="29"/>
      <c r="L58" s="29"/>
    </row>
    <row r="59" spans="2:12" ht="26.25" customHeight="1" x14ac:dyDescent="0.4">
      <c r="B59" s="55"/>
      <c r="C59" s="55"/>
      <c r="D59" s="55"/>
      <c r="E59" s="55"/>
      <c r="F59" s="55"/>
      <c r="G59" s="55"/>
      <c r="H59" s="55"/>
      <c r="I59" s="55"/>
      <c r="J59" s="55"/>
      <c r="K59" s="29"/>
      <c r="L59" s="29"/>
    </row>
    <row r="60" spans="2:12" ht="26.25" customHeight="1" x14ac:dyDescent="0.4">
      <c r="B60" s="55"/>
      <c r="C60" s="55"/>
      <c r="D60" s="55"/>
      <c r="E60" s="55"/>
      <c r="F60" s="55"/>
      <c r="G60" s="55"/>
      <c r="H60" s="55"/>
      <c r="I60" s="55"/>
      <c r="J60" s="55"/>
      <c r="K60" s="29"/>
      <c r="L60" s="29"/>
    </row>
    <row r="61" spans="2:12" ht="14.25" customHeight="1" thickBot="1" x14ac:dyDescent="0.45">
      <c r="B61" s="55"/>
      <c r="C61" s="55"/>
      <c r="D61" s="55"/>
      <c r="E61" s="55"/>
      <c r="F61" s="55"/>
      <c r="G61" s="55"/>
      <c r="H61" s="55"/>
      <c r="I61" s="55"/>
      <c r="J61" s="55"/>
      <c r="K61" s="29"/>
      <c r="L61" s="29"/>
    </row>
    <row r="62" spans="2:12" ht="20.100000000000001" customHeight="1" x14ac:dyDescent="0.4">
      <c r="B62" s="418" t="s">
        <v>1044</v>
      </c>
      <c r="C62" s="219"/>
      <c r="D62" s="219"/>
      <c r="E62" s="219"/>
      <c r="F62" s="219"/>
      <c r="G62" s="219"/>
      <c r="H62" s="219"/>
      <c r="I62" s="219"/>
      <c r="J62" s="219"/>
      <c r="K62" s="277" t="s">
        <v>964</v>
      </c>
      <c r="L62" s="220"/>
    </row>
    <row r="63" spans="2:12" ht="38.25" customHeight="1" x14ac:dyDescent="0.4">
      <c r="B63" s="221"/>
      <c r="C63" s="781" t="s">
        <v>1043</v>
      </c>
      <c r="D63" s="782"/>
      <c r="E63" s="792" t="s">
        <v>965</v>
      </c>
      <c r="F63" s="779" t="s">
        <v>966</v>
      </c>
      <c r="G63" s="779" t="s">
        <v>967</v>
      </c>
      <c r="H63" s="794" t="s">
        <v>976</v>
      </c>
      <c r="I63" s="794"/>
      <c r="J63" s="794"/>
      <c r="K63" s="779" t="s">
        <v>963</v>
      </c>
      <c r="L63" s="222"/>
    </row>
    <row r="64" spans="2:12" x14ac:dyDescent="0.4">
      <c r="B64" s="221"/>
      <c r="C64" s="781"/>
      <c r="D64" s="782"/>
      <c r="E64" s="792"/>
      <c r="F64" s="779"/>
      <c r="G64" s="779"/>
      <c r="H64" s="795"/>
      <c r="I64" s="797" t="s">
        <v>962</v>
      </c>
      <c r="J64" s="798"/>
      <c r="K64" s="779"/>
      <c r="L64" s="222"/>
    </row>
    <row r="65" spans="2:12" ht="37.5" customHeight="1" thickBot="1" x14ac:dyDescent="0.45">
      <c r="B65" s="221"/>
      <c r="C65" s="783"/>
      <c r="D65" s="784"/>
      <c r="E65" s="793"/>
      <c r="F65" s="780"/>
      <c r="G65" s="780"/>
      <c r="H65" s="796"/>
      <c r="I65" s="49"/>
      <c r="J65" s="50" t="s">
        <v>968</v>
      </c>
      <c r="K65" s="780"/>
      <c r="L65" s="222"/>
    </row>
    <row r="66" spans="2:12" ht="20.100000000000001" customHeight="1" thickTop="1" x14ac:dyDescent="0.4">
      <c r="B66" s="221"/>
      <c r="C66" s="279">
        <v>1</v>
      </c>
      <c r="D66" s="410" t="s">
        <v>0</v>
      </c>
      <c r="E66" s="664">
        <f>計算シート③!D5</f>
        <v>0</v>
      </c>
      <c r="F66" s="665">
        <f>計算シート③!M5</f>
        <v>0</v>
      </c>
      <c r="G66" s="665">
        <f>計算シート③!W5</f>
        <v>0</v>
      </c>
      <c r="H66" s="666">
        <f>計算シート③!AA5</f>
        <v>0</v>
      </c>
      <c r="I66" s="667">
        <f>計算シート③!AB5</f>
        <v>0</v>
      </c>
      <c r="J66" s="664">
        <f>計算シート③!AC5</f>
        <v>0</v>
      </c>
      <c r="K66" s="665">
        <f>計算シート③!AD5</f>
        <v>0</v>
      </c>
      <c r="L66" s="222"/>
    </row>
    <row r="67" spans="2:12" ht="20.100000000000001" customHeight="1" x14ac:dyDescent="0.4">
      <c r="B67" s="221"/>
      <c r="C67" s="280">
        <v>2</v>
      </c>
      <c r="D67" s="134" t="s">
        <v>1</v>
      </c>
      <c r="E67" s="668">
        <f>計算シート③!D6</f>
        <v>0</v>
      </c>
      <c r="F67" s="669">
        <f>計算シート③!M6</f>
        <v>0</v>
      </c>
      <c r="G67" s="669">
        <f>計算シート③!W6</f>
        <v>0</v>
      </c>
      <c r="H67" s="670">
        <f>計算シート③!AA6</f>
        <v>0</v>
      </c>
      <c r="I67" s="671">
        <f>計算シート③!AB6</f>
        <v>0</v>
      </c>
      <c r="J67" s="668">
        <f>計算シート③!AC6</f>
        <v>0</v>
      </c>
      <c r="K67" s="669">
        <f>計算シート③!AD6</f>
        <v>0</v>
      </c>
      <c r="L67" s="222"/>
    </row>
    <row r="68" spans="2:12" ht="20.100000000000001" customHeight="1" x14ac:dyDescent="0.4">
      <c r="B68" s="221"/>
      <c r="C68" s="280">
        <v>3</v>
      </c>
      <c r="D68" s="134" t="s">
        <v>2</v>
      </c>
      <c r="E68" s="668">
        <f>計算シート③!D7</f>
        <v>0</v>
      </c>
      <c r="F68" s="669">
        <f>計算シート③!M7</f>
        <v>0</v>
      </c>
      <c r="G68" s="669">
        <f>計算シート③!W7</f>
        <v>0</v>
      </c>
      <c r="H68" s="670">
        <f>計算シート③!AA7</f>
        <v>0</v>
      </c>
      <c r="I68" s="671">
        <f>計算シート③!AB7</f>
        <v>0</v>
      </c>
      <c r="J68" s="668">
        <f>計算シート③!AC7</f>
        <v>0</v>
      </c>
      <c r="K68" s="669">
        <f>計算シート③!AD7</f>
        <v>0</v>
      </c>
      <c r="L68" s="222"/>
    </row>
    <row r="69" spans="2:12" ht="20.100000000000001" customHeight="1" x14ac:dyDescent="0.4">
      <c r="B69" s="221"/>
      <c r="C69" s="280">
        <v>4</v>
      </c>
      <c r="D69" s="134" t="s">
        <v>3</v>
      </c>
      <c r="E69" s="668">
        <f>計算シート③!D8</f>
        <v>0</v>
      </c>
      <c r="F69" s="669">
        <f>計算シート③!M8</f>
        <v>0</v>
      </c>
      <c r="G69" s="669">
        <f>計算シート③!W8</f>
        <v>0</v>
      </c>
      <c r="H69" s="670">
        <f>計算シート③!AA8</f>
        <v>0</v>
      </c>
      <c r="I69" s="671">
        <f>計算シート③!AB8</f>
        <v>0</v>
      </c>
      <c r="J69" s="668">
        <f>計算シート③!AC8</f>
        <v>0</v>
      </c>
      <c r="K69" s="669">
        <f>計算シート③!AD8</f>
        <v>0</v>
      </c>
      <c r="L69" s="222"/>
    </row>
    <row r="70" spans="2:12" ht="20.100000000000001" customHeight="1" x14ac:dyDescent="0.4">
      <c r="B70" s="221"/>
      <c r="C70" s="281">
        <v>5</v>
      </c>
      <c r="D70" s="411" t="s">
        <v>4</v>
      </c>
      <c r="E70" s="672">
        <f>計算シート③!D9</f>
        <v>0</v>
      </c>
      <c r="F70" s="673">
        <f>計算シート③!M9</f>
        <v>0</v>
      </c>
      <c r="G70" s="673">
        <f>計算シート③!W9</f>
        <v>0</v>
      </c>
      <c r="H70" s="674">
        <f>計算シート③!AA9</f>
        <v>0</v>
      </c>
      <c r="I70" s="675">
        <f>計算シート③!AB9</f>
        <v>0</v>
      </c>
      <c r="J70" s="672">
        <f>計算シート③!AC9</f>
        <v>0</v>
      </c>
      <c r="K70" s="673">
        <f>計算シート③!AD9</f>
        <v>0</v>
      </c>
      <c r="L70" s="222"/>
    </row>
    <row r="71" spans="2:12" ht="20.100000000000001" customHeight="1" x14ac:dyDescent="0.4">
      <c r="B71" s="221"/>
      <c r="C71" s="282">
        <v>6</v>
      </c>
      <c r="D71" s="136" t="s">
        <v>5</v>
      </c>
      <c r="E71" s="676">
        <f>計算シート③!D10</f>
        <v>0</v>
      </c>
      <c r="F71" s="677">
        <f>計算シート③!M10</f>
        <v>0</v>
      </c>
      <c r="G71" s="677">
        <f>計算シート③!W10</f>
        <v>0</v>
      </c>
      <c r="H71" s="678">
        <f>計算シート③!AA10</f>
        <v>0</v>
      </c>
      <c r="I71" s="679">
        <f>計算シート③!AB10</f>
        <v>0</v>
      </c>
      <c r="J71" s="676">
        <f>計算シート③!AC10</f>
        <v>0</v>
      </c>
      <c r="K71" s="677">
        <f>計算シート③!AD10</f>
        <v>0</v>
      </c>
      <c r="L71" s="222"/>
    </row>
    <row r="72" spans="2:12" ht="20.100000000000001" customHeight="1" x14ac:dyDescent="0.4">
      <c r="B72" s="221"/>
      <c r="C72" s="283">
        <v>7</v>
      </c>
      <c r="D72" s="137" t="s">
        <v>6</v>
      </c>
      <c r="E72" s="668">
        <f>計算シート③!D11</f>
        <v>0</v>
      </c>
      <c r="F72" s="669">
        <f>計算シート③!M11</f>
        <v>0</v>
      </c>
      <c r="G72" s="669">
        <f>計算シート③!W11</f>
        <v>0</v>
      </c>
      <c r="H72" s="670">
        <f>計算シート③!AA11</f>
        <v>0</v>
      </c>
      <c r="I72" s="671">
        <f>計算シート③!AB11</f>
        <v>0</v>
      </c>
      <c r="J72" s="668">
        <f>計算シート③!AC11</f>
        <v>0</v>
      </c>
      <c r="K72" s="669">
        <f>計算シート③!AD11</f>
        <v>0</v>
      </c>
      <c r="L72" s="222"/>
    </row>
    <row r="73" spans="2:12" ht="20.100000000000001" customHeight="1" x14ac:dyDescent="0.4">
      <c r="B73" s="221"/>
      <c r="C73" s="284">
        <v>8</v>
      </c>
      <c r="D73" s="412" t="s">
        <v>7</v>
      </c>
      <c r="E73" s="680">
        <f>計算シート③!D12</f>
        <v>0</v>
      </c>
      <c r="F73" s="681">
        <f>計算シート③!M12</f>
        <v>0</v>
      </c>
      <c r="G73" s="681">
        <f>計算シート③!W12</f>
        <v>0</v>
      </c>
      <c r="H73" s="682">
        <f>計算シート③!AA12</f>
        <v>0</v>
      </c>
      <c r="I73" s="683">
        <f>計算シート③!AB12</f>
        <v>0</v>
      </c>
      <c r="J73" s="680">
        <f>計算シート③!AC12</f>
        <v>0</v>
      </c>
      <c r="K73" s="681">
        <f>計算シート③!AD12</f>
        <v>0</v>
      </c>
      <c r="L73" s="222"/>
    </row>
    <row r="74" spans="2:12" ht="20.100000000000001" customHeight="1" x14ac:dyDescent="0.4">
      <c r="B74" s="221"/>
      <c r="C74" s="283">
        <v>9</v>
      </c>
      <c r="D74" s="137" t="s">
        <v>8</v>
      </c>
      <c r="E74" s="668">
        <f>計算シート③!D13</f>
        <v>0</v>
      </c>
      <c r="F74" s="669">
        <f>計算シート③!M13</f>
        <v>0</v>
      </c>
      <c r="G74" s="669">
        <f>計算シート③!W13</f>
        <v>0</v>
      </c>
      <c r="H74" s="670">
        <f>計算シート③!AA13</f>
        <v>0</v>
      </c>
      <c r="I74" s="671">
        <f>計算シート③!AB13</f>
        <v>0</v>
      </c>
      <c r="J74" s="668">
        <f>計算シート③!AC13</f>
        <v>0</v>
      </c>
      <c r="K74" s="669">
        <f>計算シート③!AD13</f>
        <v>0</v>
      </c>
      <c r="L74" s="222"/>
    </row>
    <row r="75" spans="2:12" ht="20.100000000000001" customHeight="1" x14ac:dyDescent="0.4">
      <c r="B75" s="221"/>
      <c r="C75" s="284">
        <v>10</v>
      </c>
      <c r="D75" s="412" t="s">
        <v>9</v>
      </c>
      <c r="E75" s="680">
        <f>計算シート③!D14</f>
        <v>0</v>
      </c>
      <c r="F75" s="681">
        <f>計算シート③!M14</f>
        <v>0</v>
      </c>
      <c r="G75" s="681">
        <f>計算シート③!W14</f>
        <v>0</v>
      </c>
      <c r="H75" s="682">
        <f>計算シート③!AA14</f>
        <v>0</v>
      </c>
      <c r="I75" s="683">
        <f>計算シート③!AB14</f>
        <v>0</v>
      </c>
      <c r="J75" s="680">
        <f>計算シート③!AC14</f>
        <v>0</v>
      </c>
      <c r="K75" s="681">
        <f>計算シート③!AD14</f>
        <v>0</v>
      </c>
      <c r="L75" s="222"/>
    </row>
    <row r="76" spans="2:12" ht="20.100000000000001" customHeight="1" x14ac:dyDescent="0.4">
      <c r="B76" s="221"/>
      <c r="C76" s="283">
        <v>11</v>
      </c>
      <c r="D76" s="137" t="s">
        <v>10</v>
      </c>
      <c r="E76" s="668">
        <f>計算シート③!D15</f>
        <v>0</v>
      </c>
      <c r="F76" s="669">
        <f>計算シート③!M15</f>
        <v>0</v>
      </c>
      <c r="G76" s="669">
        <f>計算シート③!W15</f>
        <v>0</v>
      </c>
      <c r="H76" s="670">
        <f>計算シート③!AA15</f>
        <v>0</v>
      </c>
      <c r="I76" s="671">
        <f>計算シート③!AB15</f>
        <v>0</v>
      </c>
      <c r="J76" s="668">
        <f>計算シート③!AC15</f>
        <v>0</v>
      </c>
      <c r="K76" s="669">
        <f>計算シート③!AD15</f>
        <v>0</v>
      </c>
      <c r="L76" s="222"/>
    </row>
    <row r="77" spans="2:12" ht="20.100000000000001" customHeight="1" x14ac:dyDescent="0.4">
      <c r="B77" s="221"/>
      <c r="C77" s="284">
        <v>12</v>
      </c>
      <c r="D77" s="412" t="s">
        <v>11</v>
      </c>
      <c r="E77" s="680">
        <f>計算シート③!D16</f>
        <v>0</v>
      </c>
      <c r="F77" s="681">
        <f>計算シート③!M16</f>
        <v>0</v>
      </c>
      <c r="G77" s="681">
        <f>計算シート③!W16</f>
        <v>0</v>
      </c>
      <c r="H77" s="682">
        <f>計算シート③!AA16</f>
        <v>0</v>
      </c>
      <c r="I77" s="683">
        <f>計算シート③!AB16</f>
        <v>0</v>
      </c>
      <c r="J77" s="680">
        <f>計算シート③!AC16</f>
        <v>0</v>
      </c>
      <c r="K77" s="681">
        <f>計算シート③!AD16</f>
        <v>0</v>
      </c>
      <c r="L77" s="222"/>
    </row>
    <row r="78" spans="2:12" ht="20.100000000000001" customHeight="1" x14ac:dyDescent="0.4">
      <c r="B78" s="221"/>
      <c r="C78" s="283">
        <v>13</v>
      </c>
      <c r="D78" s="137" t="s">
        <v>12</v>
      </c>
      <c r="E78" s="668">
        <f>計算シート③!D17</f>
        <v>0</v>
      </c>
      <c r="F78" s="669">
        <f>計算シート③!M17</f>
        <v>0</v>
      </c>
      <c r="G78" s="669">
        <f>計算シート③!W17</f>
        <v>0</v>
      </c>
      <c r="H78" s="670">
        <f>計算シート③!AA17</f>
        <v>0</v>
      </c>
      <c r="I78" s="671">
        <f>計算シート③!AB17</f>
        <v>0</v>
      </c>
      <c r="J78" s="668">
        <f>計算シート③!AC17</f>
        <v>0</v>
      </c>
      <c r="K78" s="669">
        <f>計算シート③!AD17</f>
        <v>0</v>
      </c>
      <c r="L78" s="222"/>
    </row>
    <row r="79" spans="2:12" ht="20.100000000000001" customHeight="1" x14ac:dyDescent="0.4">
      <c r="B79" s="221"/>
      <c r="C79" s="283">
        <v>14</v>
      </c>
      <c r="D79" s="137" t="s">
        <v>37</v>
      </c>
      <c r="E79" s="668">
        <f>計算シート③!D18</f>
        <v>0</v>
      </c>
      <c r="F79" s="669">
        <f>計算シート③!M18</f>
        <v>0</v>
      </c>
      <c r="G79" s="669">
        <f>計算シート③!W18</f>
        <v>0</v>
      </c>
      <c r="H79" s="670">
        <f>計算シート③!AA18</f>
        <v>0</v>
      </c>
      <c r="I79" s="671">
        <f>計算シート③!AB18</f>
        <v>0</v>
      </c>
      <c r="J79" s="668">
        <f>計算シート③!AC18</f>
        <v>0</v>
      </c>
      <c r="K79" s="669">
        <f>計算シート③!AD18</f>
        <v>0</v>
      </c>
      <c r="L79" s="222"/>
    </row>
    <row r="80" spans="2:12" ht="20.100000000000001" customHeight="1" x14ac:dyDescent="0.4">
      <c r="B80" s="221"/>
      <c r="C80" s="283">
        <v>15</v>
      </c>
      <c r="D80" s="137" t="s">
        <v>13</v>
      </c>
      <c r="E80" s="668">
        <f>計算シート③!D19</f>
        <v>0</v>
      </c>
      <c r="F80" s="669">
        <f>計算シート③!M19</f>
        <v>0</v>
      </c>
      <c r="G80" s="669">
        <f>計算シート③!W19</f>
        <v>0</v>
      </c>
      <c r="H80" s="670">
        <f>計算シート③!AA19</f>
        <v>0</v>
      </c>
      <c r="I80" s="671">
        <f>計算シート③!AB19</f>
        <v>0</v>
      </c>
      <c r="J80" s="668">
        <f>計算シート③!AC19</f>
        <v>0</v>
      </c>
      <c r="K80" s="669">
        <f>計算シート③!AD19</f>
        <v>0</v>
      </c>
      <c r="L80" s="222"/>
    </row>
    <row r="81" spans="2:12" ht="20.100000000000001" customHeight="1" x14ac:dyDescent="0.4">
      <c r="B81" s="221"/>
      <c r="C81" s="283">
        <v>16</v>
      </c>
      <c r="D81" s="137" t="s">
        <v>14</v>
      </c>
      <c r="E81" s="668">
        <f>計算シート③!D20</f>
        <v>0</v>
      </c>
      <c r="F81" s="669">
        <f>計算シート③!M20</f>
        <v>0</v>
      </c>
      <c r="G81" s="669">
        <f>計算シート③!W20</f>
        <v>0</v>
      </c>
      <c r="H81" s="670">
        <f>計算シート③!AA20</f>
        <v>0</v>
      </c>
      <c r="I81" s="671">
        <f>計算シート③!AB20</f>
        <v>0</v>
      </c>
      <c r="J81" s="668">
        <f>計算シート③!AC20</f>
        <v>0</v>
      </c>
      <c r="K81" s="669">
        <f>計算シート③!AD20</f>
        <v>0</v>
      </c>
      <c r="L81" s="222"/>
    </row>
    <row r="82" spans="2:12" ht="20.100000000000001" customHeight="1" x14ac:dyDescent="0.4">
      <c r="B82" s="221"/>
      <c r="C82" s="283">
        <v>17</v>
      </c>
      <c r="D82" s="137" t="s">
        <v>15</v>
      </c>
      <c r="E82" s="668">
        <f>計算シート③!D21</f>
        <v>0</v>
      </c>
      <c r="F82" s="669">
        <f>計算シート③!M21</f>
        <v>0</v>
      </c>
      <c r="G82" s="669">
        <f>計算シート③!W21</f>
        <v>0</v>
      </c>
      <c r="H82" s="670">
        <f>計算シート③!AA21</f>
        <v>0</v>
      </c>
      <c r="I82" s="671">
        <f>計算シート③!AB21</f>
        <v>0</v>
      </c>
      <c r="J82" s="668">
        <f>計算シート③!AC21</f>
        <v>0</v>
      </c>
      <c r="K82" s="669">
        <f>計算シート③!AD21</f>
        <v>0</v>
      </c>
      <c r="L82" s="222"/>
    </row>
    <row r="83" spans="2:12" ht="20.100000000000001" customHeight="1" x14ac:dyDescent="0.4">
      <c r="B83" s="221"/>
      <c r="C83" s="283">
        <v>18</v>
      </c>
      <c r="D83" s="137" t="s">
        <v>16</v>
      </c>
      <c r="E83" s="668">
        <f>計算シート③!D22</f>
        <v>0</v>
      </c>
      <c r="F83" s="669">
        <f>計算シート③!M22</f>
        <v>0</v>
      </c>
      <c r="G83" s="669">
        <f>計算シート③!W22</f>
        <v>0</v>
      </c>
      <c r="H83" s="670">
        <f>計算シート③!AA22</f>
        <v>0</v>
      </c>
      <c r="I83" s="671">
        <f>計算シート③!AB22</f>
        <v>0</v>
      </c>
      <c r="J83" s="668">
        <f>計算シート③!AC22</f>
        <v>0</v>
      </c>
      <c r="K83" s="669">
        <f>計算シート③!AD22</f>
        <v>0</v>
      </c>
      <c r="L83" s="222"/>
    </row>
    <row r="84" spans="2:12" ht="20.100000000000001" customHeight="1" x14ac:dyDescent="0.4">
      <c r="B84" s="221"/>
      <c r="C84" s="283">
        <v>19</v>
      </c>
      <c r="D84" s="137" t="s">
        <v>17</v>
      </c>
      <c r="E84" s="668">
        <f>計算シート③!D23</f>
        <v>0</v>
      </c>
      <c r="F84" s="669">
        <f>計算シート③!M23</f>
        <v>0</v>
      </c>
      <c r="G84" s="669">
        <f>計算シート③!W23</f>
        <v>0</v>
      </c>
      <c r="H84" s="670">
        <f>計算シート③!AA23</f>
        <v>0</v>
      </c>
      <c r="I84" s="671">
        <f>計算シート③!AB23</f>
        <v>0</v>
      </c>
      <c r="J84" s="668">
        <f>計算シート③!AC23</f>
        <v>0</v>
      </c>
      <c r="K84" s="669">
        <f>計算シート③!AD23</f>
        <v>0</v>
      </c>
      <c r="L84" s="222"/>
    </row>
    <row r="85" spans="2:12" ht="20.100000000000001" customHeight="1" x14ac:dyDescent="0.4">
      <c r="B85" s="221"/>
      <c r="C85" s="283">
        <v>20</v>
      </c>
      <c r="D85" s="137" t="s">
        <v>18</v>
      </c>
      <c r="E85" s="668">
        <f>計算シート③!D24</f>
        <v>0</v>
      </c>
      <c r="F85" s="669">
        <f>計算シート③!M24</f>
        <v>0</v>
      </c>
      <c r="G85" s="669">
        <f>計算シート③!W24</f>
        <v>0</v>
      </c>
      <c r="H85" s="670">
        <f>計算シート③!AA24</f>
        <v>0</v>
      </c>
      <c r="I85" s="671">
        <f>計算シート③!AB24</f>
        <v>0</v>
      </c>
      <c r="J85" s="668">
        <f>計算シート③!AC24</f>
        <v>0</v>
      </c>
      <c r="K85" s="669">
        <f>計算シート③!AD24</f>
        <v>0</v>
      </c>
      <c r="L85" s="222"/>
    </row>
    <row r="86" spans="2:12" ht="20.100000000000001" customHeight="1" x14ac:dyDescent="0.4">
      <c r="B86" s="221"/>
      <c r="C86" s="283">
        <v>21</v>
      </c>
      <c r="D86" s="137" t="s">
        <v>19</v>
      </c>
      <c r="E86" s="668">
        <f>計算シート③!D25</f>
        <v>0</v>
      </c>
      <c r="F86" s="669">
        <f>計算シート③!M25</f>
        <v>0</v>
      </c>
      <c r="G86" s="669">
        <f>計算シート③!W25</f>
        <v>0</v>
      </c>
      <c r="H86" s="670">
        <f>計算シート③!AA25</f>
        <v>0</v>
      </c>
      <c r="I86" s="671">
        <f>計算シート③!AB25</f>
        <v>0</v>
      </c>
      <c r="J86" s="668">
        <f>計算シート③!AC25</f>
        <v>0</v>
      </c>
      <c r="K86" s="669">
        <f>計算シート③!AD25</f>
        <v>0</v>
      </c>
      <c r="L86" s="222"/>
    </row>
    <row r="87" spans="2:12" ht="20.100000000000001" customHeight="1" x14ac:dyDescent="0.4">
      <c r="B87" s="221"/>
      <c r="C87" s="285">
        <v>22</v>
      </c>
      <c r="D87" s="413" t="s">
        <v>20</v>
      </c>
      <c r="E87" s="672">
        <f>計算シート③!D26</f>
        <v>0</v>
      </c>
      <c r="F87" s="673">
        <f>計算シート③!M26</f>
        <v>0</v>
      </c>
      <c r="G87" s="673">
        <f>計算シート③!W26</f>
        <v>0</v>
      </c>
      <c r="H87" s="674">
        <f>計算シート③!AA26</f>
        <v>0</v>
      </c>
      <c r="I87" s="675">
        <f>計算シート③!AB26</f>
        <v>0</v>
      </c>
      <c r="J87" s="672">
        <f>計算シート③!AC26</f>
        <v>0</v>
      </c>
      <c r="K87" s="673">
        <f>計算シート③!AD26</f>
        <v>0</v>
      </c>
      <c r="L87" s="222"/>
    </row>
    <row r="88" spans="2:12" ht="20.100000000000001" customHeight="1" x14ac:dyDescent="0.4">
      <c r="B88" s="221"/>
      <c r="C88" s="286">
        <v>23</v>
      </c>
      <c r="D88" s="139" t="s">
        <v>21</v>
      </c>
      <c r="E88" s="676">
        <f>計算シート③!D27</f>
        <v>0</v>
      </c>
      <c r="F88" s="677">
        <f>計算シート③!M27</f>
        <v>0</v>
      </c>
      <c r="G88" s="677">
        <f>計算シート③!W27</f>
        <v>0</v>
      </c>
      <c r="H88" s="678">
        <f>計算シート③!AA27</f>
        <v>0</v>
      </c>
      <c r="I88" s="679">
        <f>計算シート③!AB27</f>
        <v>0</v>
      </c>
      <c r="J88" s="676">
        <f>計算シート③!AC27</f>
        <v>0</v>
      </c>
      <c r="K88" s="677">
        <f>計算シート③!AD27</f>
        <v>0</v>
      </c>
      <c r="L88" s="222"/>
    </row>
    <row r="89" spans="2:12" ht="20.100000000000001" customHeight="1" x14ac:dyDescent="0.4">
      <c r="B89" s="221"/>
      <c r="C89" s="287">
        <v>24</v>
      </c>
      <c r="D89" s="141" t="s">
        <v>22</v>
      </c>
      <c r="E89" s="684">
        <f>計算シート③!D28</f>
        <v>0</v>
      </c>
      <c r="F89" s="685">
        <f>計算シート③!M28</f>
        <v>0</v>
      </c>
      <c r="G89" s="685">
        <f>計算シート③!W28</f>
        <v>0</v>
      </c>
      <c r="H89" s="686">
        <f>計算シート③!AA28</f>
        <v>0</v>
      </c>
      <c r="I89" s="687">
        <f>計算シート③!AB28</f>
        <v>0</v>
      </c>
      <c r="J89" s="684">
        <f>計算シート③!AC28</f>
        <v>0</v>
      </c>
      <c r="K89" s="685">
        <f>計算シート③!AD28</f>
        <v>0</v>
      </c>
      <c r="L89" s="222"/>
    </row>
    <row r="90" spans="2:12" ht="20.100000000000001" customHeight="1" x14ac:dyDescent="0.4">
      <c r="B90" s="221"/>
      <c r="C90" s="287">
        <v>25</v>
      </c>
      <c r="D90" s="141" t="s">
        <v>23</v>
      </c>
      <c r="E90" s="684">
        <f>計算シート③!D29</f>
        <v>0</v>
      </c>
      <c r="F90" s="685">
        <f>計算シート③!M29</f>
        <v>0</v>
      </c>
      <c r="G90" s="685">
        <f>計算シート③!W29</f>
        <v>0</v>
      </c>
      <c r="H90" s="686">
        <f>計算シート③!AA29</f>
        <v>0</v>
      </c>
      <c r="I90" s="687">
        <f>計算シート③!AB29</f>
        <v>0</v>
      </c>
      <c r="J90" s="684">
        <f>計算シート③!AC29</f>
        <v>0</v>
      </c>
      <c r="K90" s="685">
        <f>計算シート③!AD29</f>
        <v>0</v>
      </c>
      <c r="L90" s="222"/>
    </row>
    <row r="91" spans="2:12" ht="20.100000000000001" customHeight="1" x14ac:dyDescent="0.4">
      <c r="B91" s="221"/>
      <c r="C91" s="287">
        <v>26</v>
      </c>
      <c r="D91" s="141" t="s">
        <v>24</v>
      </c>
      <c r="E91" s="684">
        <f>計算シート③!D30</f>
        <v>0</v>
      </c>
      <c r="F91" s="685">
        <f>計算シート③!M30</f>
        <v>0</v>
      </c>
      <c r="G91" s="685">
        <f>計算シート③!W30</f>
        <v>0</v>
      </c>
      <c r="H91" s="686">
        <f>計算シート③!AA30</f>
        <v>0</v>
      </c>
      <c r="I91" s="687">
        <f>計算シート③!AB30</f>
        <v>0</v>
      </c>
      <c r="J91" s="684">
        <f>計算シート③!AC30</f>
        <v>0</v>
      </c>
      <c r="K91" s="685">
        <f>計算シート③!AD30</f>
        <v>0</v>
      </c>
      <c r="L91" s="222"/>
    </row>
    <row r="92" spans="2:12" ht="20.100000000000001" customHeight="1" x14ac:dyDescent="0.4">
      <c r="B92" s="221"/>
      <c r="C92" s="287">
        <v>27</v>
      </c>
      <c r="D92" s="141" t="s">
        <v>25</v>
      </c>
      <c r="E92" s="684">
        <f>計算シート③!D31</f>
        <v>0</v>
      </c>
      <c r="F92" s="685">
        <f>計算シート③!M31</f>
        <v>0</v>
      </c>
      <c r="G92" s="685">
        <f>計算シート③!W31</f>
        <v>0</v>
      </c>
      <c r="H92" s="686">
        <f>計算シート③!AA31</f>
        <v>0</v>
      </c>
      <c r="I92" s="687">
        <f>計算シート③!AB31</f>
        <v>0</v>
      </c>
      <c r="J92" s="684">
        <f>計算シート③!AC31</f>
        <v>0</v>
      </c>
      <c r="K92" s="685">
        <f>計算シート③!AD31</f>
        <v>0</v>
      </c>
      <c r="L92" s="222"/>
    </row>
    <row r="93" spans="2:12" ht="20.100000000000001" customHeight="1" x14ac:dyDescent="0.4">
      <c r="B93" s="221"/>
      <c r="C93" s="287">
        <v>28</v>
      </c>
      <c r="D93" s="141" t="s">
        <v>26</v>
      </c>
      <c r="E93" s="684">
        <f>計算シート③!D32</f>
        <v>0</v>
      </c>
      <c r="F93" s="685">
        <f>計算シート③!M32</f>
        <v>0</v>
      </c>
      <c r="G93" s="685">
        <f>計算シート③!W32</f>
        <v>0</v>
      </c>
      <c r="H93" s="686">
        <f>計算シート③!AA32</f>
        <v>0</v>
      </c>
      <c r="I93" s="687">
        <f>計算シート③!AB32</f>
        <v>0</v>
      </c>
      <c r="J93" s="684">
        <f>計算シート③!AC32</f>
        <v>0</v>
      </c>
      <c r="K93" s="685">
        <f>計算シート③!AD32</f>
        <v>0</v>
      </c>
      <c r="L93" s="222"/>
    </row>
    <row r="94" spans="2:12" ht="20.100000000000001" customHeight="1" x14ac:dyDescent="0.4">
      <c r="B94" s="221"/>
      <c r="C94" s="287">
        <v>29</v>
      </c>
      <c r="D94" s="140" t="s">
        <v>27</v>
      </c>
      <c r="E94" s="684">
        <f>計算シート③!D33</f>
        <v>0</v>
      </c>
      <c r="F94" s="685">
        <f>計算シート③!M33</f>
        <v>0</v>
      </c>
      <c r="G94" s="685">
        <f>計算シート③!W33</f>
        <v>0</v>
      </c>
      <c r="H94" s="686">
        <f>計算シート③!AA33</f>
        <v>0</v>
      </c>
      <c r="I94" s="687">
        <f>計算シート③!AB33</f>
        <v>0</v>
      </c>
      <c r="J94" s="684">
        <f>計算シート③!AC33</f>
        <v>0</v>
      </c>
      <c r="K94" s="685">
        <f>計算シート③!AD33</f>
        <v>0</v>
      </c>
      <c r="L94" s="222"/>
    </row>
    <row r="95" spans="2:12" ht="20.100000000000001" customHeight="1" x14ac:dyDescent="0.4">
      <c r="B95" s="221"/>
      <c r="C95" s="288">
        <v>30</v>
      </c>
      <c r="D95" s="140" t="s">
        <v>28</v>
      </c>
      <c r="E95" s="668">
        <f>計算シート③!D34</f>
        <v>0</v>
      </c>
      <c r="F95" s="669">
        <f>計算シート③!M34</f>
        <v>0</v>
      </c>
      <c r="G95" s="669">
        <f>計算シート③!W34</f>
        <v>0</v>
      </c>
      <c r="H95" s="670">
        <f>計算シート③!AA34</f>
        <v>0</v>
      </c>
      <c r="I95" s="671">
        <f>計算シート③!AB34</f>
        <v>0</v>
      </c>
      <c r="J95" s="668">
        <f>計算シート③!AC34</f>
        <v>0</v>
      </c>
      <c r="K95" s="669">
        <f>計算シート③!AD34</f>
        <v>0</v>
      </c>
      <c r="L95" s="222"/>
    </row>
    <row r="96" spans="2:12" ht="20.100000000000001" customHeight="1" x14ac:dyDescent="0.4">
      <c r="B96" s="221"/>
      <c r="C96" s="288">
        <v>31</v>
      </c>
      <c r="D96" s="140" t="s">
        <v>29</v>
      </c>
      <c r="E96" s="668">
        <f>計算シート③!D35</f>
        <v>0</v>
      </c>
      <c r="F96" s="669">
        <f>計算シート③!M35</f>
        <v>0</v>
      </c>
      <c r="G96" s="669">
        <f>計算シート③!W35</f>
        <v>0</v>
      </c>
      <c r="H96" s="670">
        <f>計算シート③!AA35</f>
        <v>0</v>
      </c>
      <c r="I96" s="688">
        <f>計算シート③!AB35</f>
        <v>0</v>
      </c>
      <c r="J96" s="668">
        <f>計算シート③!AC35</f>
        <v>0</v>
      </c>
      <c r="K96" s="669">
        <f>計算シート③!AD35</f>
        <v>0</v>
      </c>
      <c r="L96" s="222"/>
    </row>
    <row r="97" spans="2:12" ht="20.100000000000001" customHeight="1" x14ac:dyDescent="0.4">
      <c r="B97" s="221"/>
      <c r="C97" s="288">
        <v>32</v>
      </c>
      <c r="D97" s="140" t="s">
        <v>30</v>
      </c>
      <c r="E97" s="668">
        <f>計算シート③!D36</f>
        <v>0</v>
      </c>
      <c r="F97" s="669">
        <f>計算シート③!M36</f>
        <v>0</v>
      </c>
      <c r="G97" s="669">
        <f>計算シート③!W36</f>
        <v>0</v>
      </c>
      <c r="H97" s="670">
        <f>計算シート③!AA36</f>
        <v>0</v>
      </c>
      <c r="I97" s="688">
        <f>計算シート③!AB36</f>
        <v>0</v>
      </c>
      <c r="J97" s="668">
        <f>計算シート③!AC36</f>
        <v>0</v>
      </c>
      <c r="K97" s="669">
        <f>計算シート③!AD36</f>
        <v>0</v>
      </c>
      <c r="L97" s="222"/>
    </row>
    <row r="98" spans="2:12" ht="20.100000000000001" customHeight="1" x14ac:dyDescent="0.4">
      <c r="B98" s="221"/>
      <c r="C98" s="288">
        <v>33</v>
      </c>
      <c r="D98" s="140" t="s">
        <v>31</v>
      </c>
      <c r="E98" s="668">
        <f>計算シート③!D37</f>
        <v>0</v>
      </c>
      <c r="F98" s="669">
        <f>計算シート③!M37</f>
        <v>0</v>
      </c>
      <c r="G98" s="669">
        <f>計算シート③!W37</f>
        <v>0</v>
      </c>
      <c r="H98" s="670">
        <f>計算シート③!AA37</f>
        <v>0</v>
      </c>
      <c r="I98" s="688">
        <f>計算シート③!AB37</f>
        <v>0</v>
      </c>
      <c r="J98" s="668">
        <f>計算シート③!AC37</f>
        <v>0</v>
      </c>
      <c r="K98" s="669">
        <f>計算シート③!AD37</f>
        <v>0</v>
      </c>
      <c r="L98" s="222"/>
    </row>
    <row r="99" spans="2:12" ht="20.100000000000001" customHeight="1" x14ac:dyDescent="0.4">
      <c r="B99" s="221"/>
      <c r="C99" s="288">
        <v>34</v>
      </c>
      <c r="D99" s="140" t="s">
        <v>32</v>
      </c>
      <c r="E99" s="668">
        <f>計算シート③!D38</f>
        <v>0</v>
      </c>
      <c r="F99" s="669">
        <f>計算シート③!M38</f>
        <v>0</v>
      </c>
      <c r="G99" s="669">
        <f>計算シート③!W38</f>
        <v>0</v>
      </c>
      <c r="H99" s="670">
        <f>計算シート③!AA38</f>
        <v>0</v>
      </c>
      <c r="I99" s="688">
        <f>計算シート③!AB38</f>
        <v>0</v>
      </c>
      <c r="J99" s="668">
        <f>計算シート③!AC38</f>
        <v>0</v>
      </c>
      <c r="K99" s="669">
        <f>計算シート③!AD38</f>
        <v>0</v>
      </c>
      <c r="L99" s="222"/>
    </row>
    <row r="100" spans="2:12" ht="20.100000000000001" customHeight="1" x14ac:dyDescent="0.4">
      <c r="B100" s="221"/>
      <c r="C100" s="288">
        <v>35</v>
      </c>
      <c r="D100" s="140" t="s">
        <v>33</v>
      </c>
      <c r="E100" s="668">
        <f>計算シート③!D39</f>
        <v>0</v>
      </c>
      <c r="F100" s="669">
        <f>計算シート③!M39</f>
        <v>0</v>
      </c>
      <c r="G100" s="669">
        <f>計算シート③!W39</f>
        <v>0</v>
      </c>
      <c r="H100" s="670">
        <f>計算シート③!AA39</f>
        <v>0</v>
      </c>
      <c r="I100" s="688">
        <f>計算シート③!AB39</f>
        <v>0</v>
      </c>
      <c r="J100" s="668">
        <f>計算シート③!AC39</f>
        <v>0</v>
      </c>
      <c r="K100" s="669">
        <f>計算シート③!AD39</f>
        <v>0</v>
      </c>
      <c r="L100" s="222"/>
    </row>
    <row r="101" spans="2:12" ht="20.100000000000001" customHeight="1" x14ac:dyDescent="0.4">
      <c r="B101" s="221"/>
      <c r="C101" s="289">
        <v>36</v>
      </c>
      <c r="D101" s="393" t="s">
        <v>34</v>
      </c>
      <c r="E101" s="689">
        <f>計算シート③!D40</f>
        <v>0</v>
      </c>
      <c r="F101" s="690">
        <f>計算シート③!M40</f>
        <v>0</v>
      </c>
      <c r="G101" s="690">
        <f>計算シート③!W40</f>
        <v>0</v>
      </c>
      <c r="H101" s="691">
        <f>計算シート③!AA40</f>
        <v>0</v>
      </c>
      <c r="I101" s="692">
        <f>計算シート③!AB40</f>
        <v>0</v>
      </c>
      <c r="J101" s="689">
        <f>計算シート③!AC40</f>
        <v>0</v>
      </c>
      <c r="K101" s="690">
        <f>計算シート③!AD40</f>
        <v>0</v>
      </c>
      <c r="L101" s="222"/>
    </row>
    <row r="102" spans="2:12" ht="20.100000000000001" customHeight="1" x14ac:dyDescent="0.4">
      <c r="B102" s="221"/>
      <c r="C102" s="290">
        <v>37</v>
      </c>
      <c r="D102" s="142" t="s">
        <v>35</v>
      </c>
      <c r="E102" s="693">
        <f>計算シート③!D41</f>
        <v>0</v>
      </c>
      <c r="F102" s="694">
        <f>計算シート③!M41</f>
        <v>0</v>
      </c>
      <c r="G102" s="694">
        <f>計算シート③!W41</f>
        <v>0</v>
      </c>
      <c r="H102" s="695">
        <f>計算シート③!AA41</f>
        <v>0</v>
      </c>
      <c r="I102" s="696">
        <f>計算シート③!AB41</f>
        <v>0</v>
      </c>
      <c r="J102" s="693">
        <f>計算シート③!AC41</f>
        <v>0</v>
      </c>
      <c r="K102" s="694">
        <f>計算シート③!AD41</f>
        <v>0</v>
      </c>
      <c r="L102" s="222"/>
    </row>
    <row r="103" spans="2:12" ht="20.100000000000001" customHeight="1" x14ac:dyDescent="0.4">
      <c r="B103" s="221"/>
      <c r="C103" s="291">
        <v>38</v>
      </c>
      <c r="D103" s="143" t="s">
        <v>36</v>
      </c>
      <c r="E103" s="693">
        <f>計算シート③!D42</f>
        <v>0</v>
      </c>
      <c r="F103" s="694">
        <f>計算シート③!M42</f>
        <v>0</v>
      </c>
      <c r="G103" s="694">
        <f>計算シート③!W42</f>
        <v>0</v>
      </c>
      <c r="H103" s="695">
        <f>計算シート③!AA42</f>
        <v>0</v>
      </c>
      <c r="I103" s="696">
        <f>計算シート③!AB42</f>
        <v>0</v>
      </c>
      <c r="J103" s="693">
        <f>計算シート③!AC42</f>
        <v>0</v>
      </c>
      <c r="K103" s="694">
        <f>計算シート③!AD42</f>
        <v>0</v>
      </c>
      <c r="L103" s="222"/>
    </row>
    <row r="104" spans="2:12" ht="20.100000000000001" customHeight="1" x14ac:dyDescent="0.4">
      <c r="B104" s="221"/>
      <c r="C104" s="790" t="s">
        <v>843</v>
      </c>
      <c r="D104" s="791"/>
      <c r="E104" s="697">
        <f>SUM(E66:E103)</f>
        <v>0</v>
      </c>
      <c r="F104" s="698">
        <f t="shared" ref="F104:K104" si="0">SUM(F66:F103)</f>
        <v>0</v>
      </c>
      <c r="G104" s="698">
        <f t="shared" si="0"/>
        <v>0</v>
      </c>
      <c r="H104" s="699">
        <f t="shared" si="0"/>
        <v>0</v>
      </c>
      <c r="I104" s="700">
        <f t="shared" si="0"/>
        <v>0</v>
      </c>
      <c r="J104" s="701">
        <f t="shared" si="0"/>
        <v>0</v>
      </c>
      <c r="K104" s="698">
        <f t="shared" si="0"/>
        <v>0</v>
      </c>
      <c r="L104" s="222"/>
    </row>
    <row r="105" spans="2:12" ht="12.75" customHeight="1" thickBot="1" x14ac:dyDescent="0.45">
      <c r="B105" s="278"/>
      <c r="C105" s="224"/>
      <c r="D105" s="224"/>
      <c r="E105" s="224"/>
      <c r="F105" s="224"/>
      <c r="G105" s="224"/>
      <c r="H105" s="224"/>
      <c r="I105" s="224"/>
      <c r="J105" s="224"/>
      <c r="K105" s="224"/>
      <c r="L105" s="225"/>
    </row>
  </sheetData>
  <sheetProtection sheet="1" objects="1" scenarios="1"/>
  <mergeCells count="25">
    <mergeCell ref="B3:L3"/>
    <mergeCell ref="C104:D104"/>
    <mergeCell ref="E63:E65"/>
    <mergeCell ref="F63:F65"/>
    <mergeCell ref="G63:G65"/>
    <mergeCell ref="H63:J63"/>
    <mergeCell ref="H64:H65"/>
    <mergeCell ref="I64:J64"/>
    <mergeCell ref="F31:G31"/>
    <mergeCell ref="H35:I35"/>
    <mergeCell ref="C20:D20"/>
    <mergeCell ref="C22:D22"/>
    <mergeCell ref="C24:D24"/>
    <mergeCell ref="C37:D37"/>
    <mergeCell ref="H37:I37"/>
    <mergeCell ref="H29:I29"/>
    <mergeCell ref="H27:I27"/>
    <mergeCell ref="K63:K65"/>
    <mergeCell ref="C63:D65"/>
    <mergeCell ref="H22:I22"/>
    <mergeCell ref="H20:I20"/>
    <mergeCell ref="C35:D35"/>
    <mergeCell ref="C33:D33"/>
    <mergeCell ref="C29:D29"/>
    <mergeCell ref="C27:D27"/>
  </mergeCells>
  <phoneticPr fontId="2"/>
  <pageMargins left="0.6692913385826772" right="0.70866141732283472" top="0.74803149606299213" bottom="0.74803149606299213" header="0.31496062992125984" footer="0.31496062992125984"/>
  <pageSetup paperSize="9" scale="60" fitToHeight="0" orientation="portrait" r:id="rId1"/>
  <rowBreaks count="1" manualBreakCount="1">
    <brk id="47" max="12"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92D050"/>
    <pageSetUpPr fitToPage="1"/>
  </sheetPr>
  <dimension ref="B1:M46"/>
  <sheetViews>
    <sheetView zoomScaleNormal="100" workbookViewId="0">
      <pane xSplit="3" ySplit="7" topLeftCell="D8" activePane="bottomRight" state="frozen"/>
      <selection pane="topRight"/>
      <selection pane="bottomLeft"/>
      <selection pane="bottomRight"/>
    </sheetView>
  </sheetViews>
  <sheetFormatPr defaultRowHeight="13.5" x14ac:dyDescent="0.4"/>
  <cols>
    <col min="1" max="1" width="1.625" style="2" customWidth="1"/>
    <col min="2" max="2" width="3.625" style="2" customWidth="1"/>
    <col min="3" max="3" width="24.625" style="2" customWidth="1"/>
    <col min="4" max="13" width="15.625" style="2" customWidth="1"/>
    <col min="14" max="16384" width="9" style="2"/>
  </cols>
  <sheetData>
    <row r="1" spans="2:13" ht="9.75" customHeight="1" x14ac:dyDescent="0.4"/>
    <row r="2" spans="2:13" ht="20.100000000000001" customHeight="1" x14ac:dyDescent="0.4">
      <c r="B2" s="58" t="s">
        <v>978</v>
      </c>
    </row>
    <row r="3" spans="2:13" ht="20.100000000000001" customHeight="1" x14ac:dyDescent="0.4">
      <c r="B3" s="2" t="s">
        <v>1097</v>
      </c>
    </row>
    <row r="4" spans="2:13" ht="20.100000000000001" customHeight="1" x14ac:dyDescent="0.4">
      <c r="B4" s="2" t="s">
        <v>1061</v>
      </c>
    </row>
    <row r="5" spans="2:13" ht="20.100000000000001" customHeight="1" thickBot="1" x14ac:dyDescent="0.45">
      <c r="B5" s="2" t="s">
        <v>1062</v>
      </c>
    </row>
    <row r="6" spans="2:13" ht="24" x14ac:dyDescent="0.4">
      <c r="B6" s="732" t="s">
        <v>1007</v>
      </c>
      <c r="C6" s="771"/>
      <c r="D6" s="65" t="s">
        <v>833</v>
      </c>
      <c r="E6" s="61" t="s">
        <v>979</v>
      </c>
      <c r="F6" s="61" t="s">
        <v>980</v>
      </c>
      <c r="G6" s="61" t="s">
        <v>981</v>
      </c>
      <c r="H6" s="61" t="s">
        <v>982</v>
      </c>
      <c r="I6" s="61" t="s">
        <v>431</v>
      </c>
      <c r="J6" s="61" t="s">
        <v>432</v>
      </c>
      <c r="K6" s="61" t="s">
        <v>983</v>
      </c>
      <c r="L6" s="66" t="s">
        <v>984</v>
      </c>
      <c r="M6" s="62" t="s">
        <v>433</v>
      </c>
    </row>
    <row r="7" spans="2:13" ht="19.5" customHeight="1" thickBot="1" x14ac:dyDescent="0.45">
      <c r="B7" s="734"/>
      <c r="C7" s="806"/>
      <c r="D7" s="67" t="s">
        <v>834</v>
      </c>
      <c r="E7" s="60" t="s">
        <v>1332</v>
      </c>
      <c r="F7" s="60" t="s">
        <v>1332</v>
      </c>
      <c r="G7" s="60" t="s">
        <v>1333</v>
      </c>
      <c r="H7" s="60" t="s">
        <v>1333</v>
      </c>
      <c r="I7" s="60" t="s">
        <v>1333</v>
      </c>
      <c r="J7" s="60" t="s">
        <v>1333</v>
      </c>
      <c r="K7" s="60" t="s">
        <v>1333</v>
      </c>
      <c r="L7" s="60" t="s">
        <v>1333</v>
      </c>
      <c r="M7" s="68" t="s">
        <v>1333</v>
      </c>
    </row>
    <row r="8" spans="2:13" ht="20.100000000000001" customHeight="1" thickTop="1" x14ac:dyDescent="0.4">
      <c r="B8" s="43">
        <v>1</v>
      </c>
      <c r="C8" s="410" t="s">
        <v>0</v>
      </c>
      <c r="D8" s="69">
        <f>分析結果!$H66*'3EID組替表'!BH4</f>
        <v>0</v>
      </c>
      <c r="E8" s="70">
        <f>分析結果!$H66*'3EID組替表'!BI4</f>
        <v>0</v>
      </c>
      <c r="F8" s="70">
        <f>分析結果!$H66*'3EID組替表'!BJ4</f>
        <v>0</v>
      </c>
      <c r="G8" s="70">
        <f>分析結果!$H66*'3EID組替表'!BK4</f>
        <v>0</v>
      </c>
      <c r="H8" s="70">
        <f>分析結果!$H66*'3EID組替表'!BL4</f>
        <v>0</v>
      </c>
      <c r="I8" s="70">
        <f>分析結果!$H66*'3EID組替表'!BM4</f>
        <v>0</v>
      </c>
      <c r="J8" s="70">
        <f>分析結果!$H66*'3EID組替表'!BN4</f>
        <v>0</v>
      </c>
      <c r="K8" s="70">
        <f>分析結果!$H66*'3EID組替表'!BO4</f>
        <v>0</v>
      </c>
      <c r="L8" s="70">
        <f>分析結果!$H66*'3EID組替表'!BP4</f>
        <v>0</v>
      </c>
      <c r="M8" s="71">
        <f>分析結果!$H66*'3EID組替表'!BQ4</f>
        <v>0</v>
      </c>
    </row>
    <row r="9" spans="2:13" ht="20.100000000000001" customHeight="1" x14ac:dyDescent="0.4">
      <c r="B9" s="44">
        <v>2</v>
      </c>
      <c r="C9" s="134" t="s">
        <v>1</v>
      </c>
      <c r="D9" s="72">
        <f>分析結果!$H67*'3EID組替表'!BH5</f>
        <v>0</v>
      </c>
      <c r="E9" s="73">
        <f>分析結果!$H67*'3EID組替表'!BI5</f>
        <v>0</v>
      </c>
      <c r="F9" s="73">
        <f>分析結果!$H67*'3EID組替表'!BJ5</f>
        <v>0</v>
      </c>
      <c r="G9" s="73">
        <f>分析結果!$H67*'3EID組替表'!BK5</f>
        <v>0</v>
      </c>
      <c r="H9" s="73">
        <f>分析結果!$H67*'3EID組替表'!BL5</f>
        <v>0</v>
      </c>
      <c r="I9" s="73">
        <f>分析結果!$H67*'3EID組替表'!BM5</f>
        <v>0</v>
      </c>
      <c r="J9" s="73">
        <f>分析結果!$H67*'3EID組替表'!BN5</f>
        <v>0</v>
      </c>
      <c r="K9" s="73">
        <f>分析結果!$H67*'3EID組替表'!BO5</f>
        <v>0</v>
      </c>
      <c r="L9" s="73">
        <f>分析結果!$H67*'3EID組替表'!BP5</f>
        <v>0</v>
      </c>
      <c r="M9" s="74">
        <f>分析結果!$H67*'3EID組替表'!BQ5</f>
        <v>0</v>
      </c>
    </row>
    <row r="10" spans="2:13" ht="20.100000000000001" customHeight="1" x14ac:dyDescent="0.4">
      <c r="B10" s="44">
        <v>3</v>
      </c>
      <c r="C10" s="134" t="s">
        <v>2</v>
      </c>
      <c r="D10" s="72">
        <f>分析結果!$H68*'3EID組替表'!BH6</f>
        <v>0</v>
      </c>
      <c r="E10" s="73">
        <f>分析結果!$H68*'3EID組替表'!BI6</f>
        <v>0</v>
      </c>
      <c r="F10" s="73">
        <f>分析結果!$H68*'3EID組替表'!BJ6</f>
        <v>0</v>
      </c>
      <c r="G10" s="73">
        <f>分析結果!$H68*'3EID組替表'!BK6</f>
        <v>0</v>
      </c>
      <c r="H10" s="73">
        <f>分析結果!$H68*'3EID組替表'!BL6</f>
        <v>0</v>
      </c>
      <c r="I10" s="73">
        <f>分析結果!$H68*'3EID組替表'!BM6</f>
        <v>0</v>
      </c>
      <c r="J10" s="73">
        <f>分析結果!$H68*'3EID組替表'!BN6</f>
        <v>0</v>
      </c>
      <c r="K10" s="73">
        <f>分析結果!$H68*'3EID組替表'!BO6</f>
        <v>0</v>
      </c>
      <c r="L10" s="73">
        <f>分析結果!$H68*'3EID組替表'!BP6</f>
        <v>0</v>
      </c>
      <c r="M10" s="74">
        <f>分析結果!$H68*'3EID組替表'!BQ6</f>
        <v>0</v>
      </c>
    </row>
    <row r="11" spans="2:13" ht="20.100000000000001" customHeight="1" x14ac:dyDescent="0.4">
      <c r="B11" s="44">
        <v>4</v>
      </c>
      <c r="C11" s="134" t="s">
        <v>3</v>
      </c>
      <c r="D11" s="72">
        <f>分析結果!$H69*'3EID組替表'!BH7</f>
        <v>0</v>
      </c>
      <c r="E11" s="73">
        <f>分析結果!$H69*'3EID組替表'!BI7</f>
        <v>0</v>
      </c>
      <c r="F11" s="73">
        <f>分析結果!$H69*'3EID組替表'!BJ7</f>
        <v>0</v>
      </c>
      <c r="G11" s="73">
        <f>分析結果!$H69*'3EID組替表'!BK7</f>
        <v>0</v>
      </c>
      <c r="H11" s="73">
        <f>分析結果!$H69*'3EID組替表'!BL7</f>
        <v>0</v>
      </c>
      <c r="I11" s="73">
        <f>分析結果!$H69*'3EID組替表'!BM7</f>
        <v>0</v>
      </c>
      <c r="J11" s="73">
        <f>分析結果!$H69*'3EID組替表'!BN7</f>
        <v>0</v>
      </c>
      <c r="K11" s="73">
        <f>分析結果!$H69*'3EID組替表'!BO7</f>
        <v>0</v>
      </c>
      <c r="L11" s="73">
        <f>分析結果!$H69*'3EID組替表'!BP7</f>
        <v>0</v>
      </c>
      <c r="M11" s="74">
        <f>分析結果!$H69*'3EID組替表'!BQ7</f>
        <v>0</v>
      </c>
    </row>
    <row r="12" spans="2:13" ht="20.100000000000001" customHeight="1" x14ac:dyDescent="0.4">
      <c r="B12" s="63">
        <v>5</v>
      </c>
      <c r="C12" s="135" t="s">
        <v>4</v>
      </c>
      <c r="D12" s="75">
        <f>分析結果!$H70*'3EID組替表'!BH8</f>
        <v>0</v>
      </c>
      <c r="E12" s="76">
        <f>分析結果!$H70*'3EID組替表'!BI8</f>
        <v>0</v>
      </c>
      <c r="F12" s="76">
        <f>分析結果!$H70*'3EID組替表'!BJ8</f>
        <v>0</v>
      </c>
      <c r="G12" s="76">
        <f>分析結果!$H70*'3EID組替表'!BK8</f>
        <v>0</v>
      </c>
      <c r="H12" s="76">
        <f>分析結果!$H70*'3EID組替表'!BL8</f>
        <v>0</v>
      </c>
      <c r="I12" s="76">
        <f>分析結果!$H70*'3EID組替表'!BM8</f>
        <v>0</v>
      </c>
      <c r="J12" s="76">
        <f>分析結果!$H70*'3EID組替表'!BN8</f>
        <v>0</v>
      </c>
      <c r="K12" s="76">
        <f>分析結果!$H70*'3EID組替表'!BO8</f>
        <v>0</v>
      </c>
      <c r="L12" s="76">
        <f>分析結果!$H70*'3EID組替表'!BP8</f>
        <v>0</v>
      </c>
      <c r="M12" s="77">
        <f>分析結果!$H70*'3EID組替表'!BQ8</f>
        <v>0</v>
      </c>
    </row>
    <row r="13" spans="2:13" ht="20.100000000000001" customHeight="1" x14ac:dyDescent="0.4">
      <c r="B13" s="45">
        <v>6</v>
      </c>
      <c r="C13" s="136" t="s">
        <v>5</v>
      </c>
      <c r="D13" s="78">
        <f>分析結果!$H71*'3EID組替表'!BH9</f>
        <v>0</v>
      </c>
      <c r="E13" s="79">
        <f>分析結果!$H71*'3EID組替表'!BI9</f>
        <v>0</v>
      </c>
      <c r="F13" s="79">
        <f>分析結果!$H71*'3EID組替表'!BJ9</f>
        <v>0</v>
      </c>
      <c r="G13" s="79">
        <f>分析結果!$H71*'3EID組替表'!BK9</f>
        <v>0</v>
      </c>
      <c r="H13" s="79">
        <f>分析結果!$H71*'3EID組替表'!BL9</f>
        <v>0</v>
      </c>
      <c r="I13" s="79">
        <f>分析結果!$H71*'3EID組替表'!BM9</f>
        <v>0</v>
      </c>
      <c r="J13" s="79">
        <f>分析結果!$H71*'3EID組替表'!BN9</f>
        <v>0</v>
      </c>
      <c r="K13" s="79">
        <f>分析結果!$H71*'3EID組替表'!BO9</f>
        <v>0</v>
      </c>
      <c r="L13" s="79">
        <f>分析結果!$H71*'3EID組替表'!BP9</f>
        <v>0</v>
      </c>
      <c r="M13" s="80">
        <f>分析結果!$H71*'3EID組替表'!BQ9</f>
        <v>0</v>
      </c>
    </row>
    <row r="14" spans="2:13" ht="20.100000000000001" customHeight="1" x14ac:dyDescent="0.4">
      <c r="B14" s="46">
        <v>7</v>
      </c>
      <c r="C14" s="137" t="s">
        <v>6</v>
      </c>
      <c r="D14" s="72">
        <f>分析結果!$H72*'3EID組替表'!BH10</f>
        <v>0</v>
      </c>
      <c r="E14" s="73">
        <f>分析結果!$H72*'3EID組替表'!BI10</f>
        <v>0</v>
      </c>
      <c r="F14" s="73">
        <f>分析結果!$H72*'3EID組替表'!BJ10</f>
        <v>0</v>
      </c>
      <c r="G14" s="73">
        <f>分析結果!$H72*'3EID組替表'!BK10</f>
        <v>0</v>
      </c>
      <c r="H14" s="73">
        <f>分析結果!$H72*'3EID組替表'!BL10</f>
        <v>0</v>
      </c>
      <c r="I14" s="73">
        <f>分析結果!$H72*'3EID組替表'!BM10</f>
        <v>0</v>
      </c>
      <c r="J14" s="73">
        <f>分析結果!$H72*'3EID組替表'!BN10</f>
        <v>0</v>
      </c>
      <c r="K14" s="73">
        <f>分析結果!$H72*'3EID組替表'!BO10</f>
        <v>0</v>
      </c>
      <c r="L14" s="73">
        <f>分析結果!$H72*'3EID組替表'!BP10</f>
        <v>0</v>
      </c>
      <c r="M14" s="74">
        <f>分析結果!$H72*'3EID組替表'!BQ10</f>
        <v>0</v>
      </c>
    </row>
    <row r="15" spans="2:13" ht="20.100000000000001" customHeight="1" x14ac:dyDescent="0.4">
      <c r="B15" s="46">
        <v>8</v>
      </c>
      <c r="C15" s="137" t="s">
        <v>7</v>
      </c>
      <c r="D15" s="72">
        <f>分析結果!$H73*'3EID組替表'!BH11</f>
        <v>0</v>
      </c>
      <c r="E15" s="73">
        <f>分析結果!$H73*'3EID組替表'!BI11</f>
        <v>0</v>
      </c>
      <c r="F15" s="73">
        <f>分析結果!$H73*'3EID組替表'!BJ11</f>
        <v>0</v>
      </c>
      <c r="G15" s="73">
        <f>分析結果!$H73*'3EID組替表'!BK11</f>
        <v>0</v>
      </c>
      <c r="H15" s="73">
        <f>分析結果!$H73*'3EID組替表'!BL11</f>
        <v>0</v>
      </c>
      <c r="I15" s="73">
        <f>分析結果!$H73*'3EID組替表'!BM11</f>
        <v>0</v>
      </c>
      <c r="J15" s="73">
        <f>分析結果!$H73*'3EID組替表'!BN11</f>
        <v>0</v>
      </c>
      <c r="K15" s="73">
        <f>分析結果!$H73*'3EID組替表'!BO11</f>
        <v>0</v>
      </c>
      <c r="L15" s="73">
        <f>分析結果!$H73*'3EID組替表'!BP11</f>
        <v>0</v>
      </c>
      <c r="M15" s="74">
        <f>分析結果!$H73*'3EID組替表'!BQ11</f>
        <v>0</v>
      </c>
    </row>
    <row r="16" spans="2:13" ht="20.100000000000001" customHeight="1" x14ac:dyDescent="0.4">
      <c r="B16" s="46">
        <v>9</v>
      </c>
      <c r="C16" s="137" t="s">
        <v>8</v>
      </c>
      <c r="D16" s="72">
        <f>分析結果!$H74*'3EID組替表'!BH12</f>
        <v>0</v>
      </c>
      <c r="E16" s="73">
        <f>分析結果!$H74*'3EID組替表'!BI12</f>
        <v>0</v>
      </c>
      <c r="F16" s="73">
        <f>分析結果!$H74*'3EID組替表'!BJ12</f>
        <v>0</v>
      </c>
      <c r="G16" s="73">
        <f>分析結果!$H74*'3EID組替表'!BK12</f>
        <v>0</v>
      </c>
      <c r="H16" s="73">
        <f>分析結果!$H74*'3EID組替表'!BL12</f>
        <v>0</v>
      </c>
      <c r="I16" s="73">
        <f>分析結果!$H74*'3EID組替表'!BM12</f>
        <v>0</v>
      </c>
      <c r="J16" s="73">
        <f>分析結果!$H74*'3EID組替表'!BN12</f>
        <v>0</v>
      </c>
      <c r="K16" s="73">
        <f>分析結果!$H74*'3EID組替表'!BO12</f>
        <v>0</v>
      </c>
      <c r="L16" s="73">
        <f>分析結果!$H74*'3EID組替表'!BP12</f>
        <v>0</v>
      </c>
      <c r="M16" s="74">
        <f>分析結果!$H74*'3EID組替表'!BQ12</f>
        <v>0</v>
      </c>
    </row>
    <row r="17" spans="2:13" ht="20.100000000000001" customHeight="1" x14ac:dyDescent="0.4">
      <c r="B17" s="46">
        <v>10</v>
      </c>
      <c r="C17" s="137" t="s">
        <v>9</v>
      </c>
      <c r="D17" s="72">
        <f>分析結果!$H75*'3EID組替表'!BH13</f>
        <v>0</v>
      </c>
      <c r="E17" s="73">
        <f>分析結果!$H75*'3EID組替表'!BI13</f>
        <v>0</v>
      </c>
      <c r="F17" s="73">
        <f>分析結果!$H75*'3EID組替表'!BJ13</f>
        <v>0</v>
      </c>
      <c r="G17" s="73">
        <f>分析結果!$H75*'3EID組替表'!BK13</f>
        <v>0</v>
      </c>
      <c r="H17" s="73">
        <f>分析結果!$H75*'3EID組替表'!BL13</f>
        <v>0</v>
      </c>
      <c r="I17" s="73">
        <f>分析結果!$H75*'3EID組替表'!BM13</f>
        <v>0</v>
      </c>
      <c r="J17" s="73">
        <f>分析結果!$H75*'3EID組替表'!BN13</f>
        <v>0</v>
      </c>
      <c r="K17" s="73">
        <f>分析結果!$H75*'3EID組替表'!BO13</f>
        <v>0</v>
      </c>
      <c r="L17" s="73">
        <f>分析結果!$H75*'3EID組替表'!BP13</f>
        <v>0</v>
      </c>
      <c r="M17" s="74">
        <f>分析結果!$H75*'3EID組替表'!BQ13</f>
        <v>0</v>
      </c>
    </row>
    <row r="18" spans="2:13" ht="20.100000000000001" customHeight="1" x14ac:dyDescent="0.4">
      <c r="B18" s="46">
        <v>11</v>
      </c>
      <c r="C18" s="137" t="s">
        <v>10</v>
      </c>
      <c r="D18" s="72">
        <f>分析結果!$H76*'3EID組替表'!BH14</f>
        <v>0</v>
      </c>
      <c r="E18" s="73">
        <f>分析結果!$H76*'3EID組替表'!BI14</f>
        <v>0</v>
      </c>
      <c r="F18" s="73">
        <f>分析結果!$H76*'3EID組替表'!BJ14</f>
        <v>0</v>
      </c>
      <c r="G18" s="73">
        <f>分析結果!$H76*'3EID組替表'!BK14</f>
        <v>0</v>
      </c>
      <c r="H18" s="73">
        <f>分析結果!$H76*'3EID組替表'!BL14</f>
        <v>0</v>
      </c>
      <c r="I18" s="73">
        <f>分析結果!$H76*'3EID組替表'!BM14</f>
        <v>0</v>
      </c>
      <c r="J18" s="73">
        <f>分析結果!$H76*'3EID組替表'!BN14</f>
        <v>0</v>
      </c>
      <c r="K18" s="73">
        <f>分析結果!$H76*'3EID組替表'!BO14</f>
        <v>0</v>
      </c>
      <c r="L18" s="73">
        <f>分析結果!$H76*'3EID組替表'!BP14</f>
        <v>0</v>
      </c>
      <c r="M18" s="74">
        <f>分析結果!$H76*'3EID組替表'!BQ14</f>
        <v>0</v>
      </c>
    </row>
    <row r="19" spans="2:13" ht="20.100000000000001" customHeight="1" x14ac:dyDescent="0.4">
      <c r="B19" s="46">
        <v>12</v>
      </c>
      <c r="C19" s="137" t="s">
        <v>11</v>
      </c>
      <c r="D19" s="72">
        <f>分析結果!$H77*'3EID組替表'!BH15</f>
        <v>0</v>
      </c>
      <c r="E19" s="73">
        <f>分析結果!$H77*'3EID組替表'!BI15</f>
        <v>0</v>
      </c>
      <c r="F19" s="73">
        <f>分析結果!$H77*'3EID組替表'!BJ15</f>
        <v>0</v>
      </c>
      <c r="G19" s="73">
        <f>分析結果!$H77*'3EID組替表'!BK15</f>
        <v>0</v>
      </c>
      <c r="H19" s="73">
        <f>分析結果!$H77*'3EID組替表'!BL15</f>
        <v>0</v>
      </c>
      <c r="I19" s="73">
        <f>分析結果!$H77*'3EID組替表'!BM15</f>
        <v>0</v>
      </c>
      <c r="J19" s="73">
        <f>分析結果!$H77*'3EID組替表'!BN15</f>
        <v>0</v>
      </c>
      <c r="K19" s="73">
        <f>分析結果!$H77*'3EID組替表'!BO15</f>
        <v>0</v>
      </c>
      <c r="L19" s="73">
        <f>分析結果!$H77*'3EID組替表'!BP15</f>
        <v>0</v>
      </c>
      <c r="M19" s="74">
        <f>分析結果!$H77*'3EID組替表'!BQ15</f>
        <v>0</v>
      </c>
    </row>
    <row r="20" spans="2:13" ht="20.100000000000001" customHeight="1" x14ac:dyDescent="0.4">
      <c r="B20" s="46">
        <v>13</v>
      </c>
      <c r="C20" s="137" t="s">
        <v>12</v>
      </c>
      <c r="D20" s="72">
        <f>分析結果!$H78*'3EID組替表'!BH16</f>
        <v>0</v>
      </c>
      <c r="E20" s="73">
        <f>分析結果!$H78*'3EID組替表'!BI16</f>
        <v>0</v>
      </c>
      <c r="F20" s="73">
        <f>分析結果!$H78*'3EID組替表'!BJ16</f>
        <v>0</v>
      </c>
      <c r="G20" s="73">
        <f>分析結果!$H78*'3EID組替表'!BK16</f>
        <v>0</v>
      </c>
      <c r="H20" s="73">
        <f>分析結果!$H78*'3EID組替表'!BL16</f>
        <v>0</v>
      </c>
      <c r="I20" s="73">
        <f>分析結果!$H78*'3EID組替表'!BM16</f>
        <v>0</v>
      </c>
      <c r="J20" s="73">
        <f>分析結果!$H78*'3EID組替表'!BN16</f>
        <v>0</v>
      </c>
      <c r="K20" s="73">
        <f>分析結果!$H78*'3EID組替表'!BO16</f>
        <v>0</v>
      </c>
      <c r="L20" s="73">
        <f>分析結果!$H78*'3EID組替表'!BP16</f>
        <v>0</v>
      </c>
      <c r="M20" s="74">
        <f>分析結果!$H78*'3EID組替表'!BQ16</f>
        <v>0</v>
      </c>
    </row>
    <row r="21" spans="2:13" ht="20.100000000000001" customHeight="1" x14ac:dyDescent="0.4">
      <c r="B21" s="46">
        <v>14</v>
      </c>
      <c r="C21" s="137" t="s">
        <v>37</v>
      </c>
      <c r="D21" s="72">
        <f>分析結果!$H79*'3EID組替表'!BH17</f>
        <v>0</v>
      </c>
      <c r="E21" s="73">
        <f>分析結果!$H79*'3EID組替表'!BI17</f>
        <v>0</v>
      </c>
      <c r="F21" s="73">
        <f>分析結果!$H79*'3EID組替表'!BJ17</f>
        <v>0</v>
      </c>
      <c r="G21" s="73">
        <f>分析結果!$H79*'3EID組替表'!BK17</f>
        <v>0</v>
      </c>
      <c r="H21" s="73">
        <f>分析結果!$H79*'3EID組替表'!BL17</f>
        <v>0</v>
      </c>
      <c r="I21" s="73">
        <f>分析結果!$H79*'3EID組替表'!BM17</f>
        <v>0</v>
      </c>
      <c r="J21" s="73">
        <f>分析結果!$H79*'3EID組替表'!BN17</f>
        <v>0</v>
      </c>
      <c r="K21" s="73">
        <f>分析結果!$H79*'3EID組替表'!BO17</f>
        <v>0</v>
      </c>
      <c r="L21" s="73">
        <f>分析結果!$H79*'3EID組替表'!BP17</f>
        <v>0</v>
      </c>
      <c r="M21" s="74">
        <f>分析結果!$H79*'3EID組替表'!BQ17</f>
        <v>0</v>
      </c>
    </row>
    <row r="22" spans="2:13" ht="20.100000000000001" customHeight="1" x14ac:dyDescent="0.4">
      <c r="B22" s="46">
        <v>15</v>
      </c>
      <c r="C22" s="137" t="s">
        <v>13</v>
      </c>
      <c r="D22" s="72">
        <f>分析結果!$H80*'3EID組替表'!BH18</f>
        <v>0</v>
      </c>
      <c r="E22" s="73">
        <f>分析結果!$H80*'3EID組替表'!BI18</f>
        <v>0</v>
      </c>
      <c r="F22" s="73">
        <f>分析結果!$H80*'3EID組替表'!BJ18</f>
        <v>0</v>
      </c>
      <c r="G22" s="73">
        <f>分析結果!$H80*'3EID組替表'!BK18</f>
        <v>0</v>
      </c>
      <c r="H22" s="73">
        <f>分析結果!$H80*'3EID組替表'!BL18</f>
        <v>0</v>
      </c>
      <c r="I22" s="73">
        <f>分析結果!$H80*'3EID組替表'!BM18</f>
        <v>0</v>
      </c>
      <c r="J22" s="73">
        <f>分析結果!$H80*'3EID組替表'!BN18</f>
        <v>0</v>
      </c>
      <c r="K22" s="73">
        <f>分析結果!$H80*'3EID組替表'!BO18</f>
        <v>0</v>
      </c>
      <c r="L22" s="73">
        <f>分析結果!$H80*'3EID組替表'!BP18</f>
        <v>0</v>
      </c>
      <c r="M22" s="74">
        <f>分析結果!$H80*'3EID組替表'!BQ18</f>
        <v>0</v>
      </c>
    </row>
    <row r="23" spans="2:13" ht="20.100000000000001" customHeight="1" x14ac:dyDescent="0.4">
      <c r="B23" s="46">
        <v>16</v>
      </c>
      <c r="C23" s="137" t="s">
        <v>14</v>
      </c>
      <c r="D23" s="72">
        <f>分析結果!$H81*'3EID組替表'!BH19</f>
        <v>0</v>
      </c>
      <c r="E23" s="73">
        <f>分析結果!$H81*'3EID組替表'!BI19</f>
        <v>0</v>
      </c>
      <c r="F23" s="73">
        <f>分析結果!$H81*'3EID組替表'!BJ19</f>
        <v>0</v>
      </c>
      <c r="G23" s="73">
        <f>分析結果!$H81*'3EID組替表'!BK19</f>
        <v>0</v>
      </c>
      <c r="H23" s="73">
        <f>分析結果!$H81*'3EID組替表'!BL19</f>
        <v>0</v>
      </c>
      <c r="I23" s="73">
        <f>分析結果!$H81*'3EID組替表'!BM19</f>
        <v>0</v>
      </c>
      <c r="J23" s="73">
        <f>分析結果!$H81*'3EID組替表'!BN19</f>
        <v>0</v>
      </c>
      <c r="K23" s="73">
        <f>分析結果!$H81*'3EID組替表'!BO19</f>
        <v>0</v>
      </c>
      <c r="L23" s="73">
        <f>分析結果!$H81*'3EID組替表'!BP19</f>
        <v>0</v>
      </c>
      <c r="M23" s="74">
        <f>分析結果!$H81*'3EID組替表'!BQ19</f>
        <v>0</v>
      </c>
    </row>
    <row r="24" spans="2:13" ht="20.100000000000001" customHeight="1" x14ac:dyDescent="0.4">
      <c r="B24" s="46">
        <v>17</v>
      </c>
      <c r="C24" s="137" t="s">
        <v>15</v>
      </c>
      <c r="D24" s="72">
        <f>分析結果!$H82*'3EID組替表'!BH20</f>
        <v>0</v>
      </c>
      <c r="E24" s="73">
        <f>分析結果!$H82*'3EID組替表'!BI20</f>
        <v>0</v>
      </c>
      <c r="F24" s="73">
        <f>分析結果!$H82*'3EID組替表'!BJ20</f>
        <v>0</v>
      </c>
      <c r="G24" s="73">
        <f>分析結果!$H82*'3EID組替表'!BK20</f>
        <v>0</v>
      </c>
      <c r="H24" s="73">
        <f>分析結果!$H82*'3EID組替表'!BL20</f>
        <v>0</v>
      </c>
      <c r="I24" s="73">
        <f>分析結果!$H82*'3EID組替表'!BM20</f>
        <v>0</v>
      </c>
      <c r="J24" s="73">
        <f>分析結果!$H82*'3EID組替表'!BN20</f>
        <v>0</v>
      </c>
      <c r="K24" s="73">
        <f>分析結果!$H82*'3EID組替表'!BO20</f>
        <v>0</v>
      </c>
      <c r="L24" s="73">
        <f>分析結果!$H82*'3EID組替表'!BP20</f>
        <v>0</v>
      </c>
      <c r="M24" s="74">
        <f>分析結果!$H82*'3EID組替表'!BQ20</f>
        <v>0</v>
      </c>
    </row>
    <row r="25" spans="2:13" ht="20.100000000000001" customHeight="1" x14ac:dyDescent="0.4">
      <c r="B25" s="46">
        <v>18</v>
      </c>
      <c r="C25" s="137" t="s">
        <v>16</v>
      </c>
      <c r="D25" s="72">
        <f>分析結果!$H83*'3EID組替表'!BH21</f>
        <v>0</v>
      </c>
      <c r="E25" s="73">
        <f>分析結果!$H83*'3EID組替表'!BI21</f>
        <v>0</v>
      </c>
      <c r="F25" s="73">
        <f>分析結果!$H83*'3EID組替表'!BJ21</f>
        <v>0</v>
      </c>
      <c r="G25" s="73">
        <f>分析結果!$H83*'3EID組替表'!BK21</f>
        <v>0</v>
      </c>
      <c r="H25" s="73">
        <f>分析結果!$H83*'3EID組替表'!BL21</f>
        <v>0</v>
      </c>
      <c r="I25" s="73">
        <f>分析結果!$H83*'3EID組替表'!BM21</f>
        <v>0</v>
      </c>
      <c r="J25" s="73">
        <f>分析結果!$H83*'3EID組替表'!BN21</f>
        <v>0</v>
      </c>
      <c r="K25" s="73">
        <f>分析結果!$H83*'3EID組替表'!BO21</f>
        <v>0</v>
      </c>
      <c r="L25" s="73">
        <f>分析結果!$H83*'3EID組替表'!BP21</f>
        <v>0</v>
      </c>
      <c r="M25" s="74">
        <f>分析結果!$H83*'3EID組替表'!BQ21</f>
        <v>0</v>
      </c>
    </row>
    <row r="26" spans="2:13" ht="20.100000000000001" customHeight="1" x14ac:dyDescent="0.4">
      <c r="B26" s="46">
        <v>19</v>
      </c>
      <c r="C26" s="137" t="s">
        <v>17</v>
      </c>
      <c r="D26" s="72">
        <f>分析結果!$H84*'3EID組替表'!BH22</f>
        <v>0</v>
      </c>
      <c r="E26" s="73">
        <f>分析結果!$H84*'3EID組替表'!BI22</f>
        <v>0</v>
      </c>
      <c r="F26" s="73">
        <f>分析結果!$H84*'3EID組替表'!BJ22</f>
        <v>0</v>
      </c>
      <c r="G26" s="73">
        <f>分析結果!$H84*'3EID組替表'!BK22</f>
        <v>0</v>
      </c>
      <c r="H26" s="73">
        <f>分析結果!$H84*'3EID組替表'!BL22</f>
        <v>0</v>
      </c>
      <c r="I26" s="73">
        <f>分析結果!$H84*'3EID組替表'!BM22</f>
        <v>0</v>
      </c>
      <c r="J26" s="73">
        <f>分析結果!$H84*'3EID組替表'!BN22</f>
        <v>0</v>
      </c>
      <c r="K26" s="73">
        <f>分析結果!$H84*'3EID組替表'!BO22</f>
        <v>0</v>
      </c>
      <c r="L26" s="73">
        <f>分析結果!$H84*'3EID組替表'!BP22</f>
        <v>0</v>
      </c>
      <c r="M26" s="74">
        <f>分析結果!$H84*'3EID組替表'!BQ22</f>
        <v>0</v>
      </c>
    </row>
    <row r="27" spans="2:13" ht="20.100000000000001" customHeight="1" x14ac:dyDescent="0.4">
      <c r="B27" s="46">
        <v>20</v>
      </c>
      <c r="C27" s="137" t="s">
        <v>18</v>
      </c>
      <c r="D27" s="72">
        <f>分析結果!$H85*'3EID組替表'!BH23</f>
        <v>0</v>
      </c>
      <c r="E27" s="73">
        <f>分析結果!$H85*'3EID組替表'!BI23</f>
        <v>0</v>
      </c>
      <c r="F27" s="73">
        <f>分析結果!$H85*'3EID組替表'!BJ23</f>
        <v>0</v>
      </c>
      <c r="G27" s="73">
        <f>分析結果!$H85*'3EID組替表'!BK23</f>
        <v>0</v>
      </c>
      <c r="H27" s="73">
        <f>分析結果!$H85*'3EID組替表'!BL23</f>
        <v>0</v>
      </c>
      <c r="I27" s="73">
        <f>分析結果!$H85*'3EID組替表'!BM23</f>
        <v>0</v>
      </c>
      <c r="J27" s="73">
        <f>分析結果!$H85*'3EID組替表'!BN23</f>
        <v>0</v>
      </c>
      <c r="K27" s="73">
        <f>分析結果!$H85*'3EID組替表'!BO23</f>
        <v>0</v>
      </c>
      <c r="L27" s="73">
        <f>分析結果!$H85*'3EID組替表'!BP23</f>
        <v>0</v>
      </c>
      <c r="M27" s="74">
        <f>分析結果!$H85*'3EID組替表'!BQ23</f>
        <v>0</v>
      </c>
    </row>
    <row r="28" spans="2:13" ht="20.100000000000001" customHeight="1" x14ac:dyDescent="0.4">
      <c r="B28" s="46">
        <v>21</v>
      </c>
      <c r="C28" s="137" t="s">
        <v>19</v>
      </c>
      <c r="D28" s="72">
        <f>分析結果!$H86*'3EID組替表'!BH24</f>
        <v>0</v>
      </c>
      <c r="E28" s="73">
        <f>分析結果!$H86*'3EID組替表'!BI24</f>
        <v>0</v>
      </c>
      <c r="F28" s="73">
        <f>分析結果!$H86*'3EID組替表'!BJ24</f>
        <v>0</v>
      </c>
      <c r="G28" s="73">
        <f>分析結果!$H86*'3EID組替表'!BK24</f>
        <v>0</v>
      </c>
      <c r="H28" s="73">
        <f>分析結果!$H86*'3EID組替表'!BL24</f>
        <v>0</v>
      </c>
      <c r="I28" s="73">
        <f>分析結果!$H86*'3EID組替表'!BM24</f>
        <v>0</v>
      </c>
      <c r="J28" s="73">
        <f>分析結果!$H86*'3EID組替表'!BN24</f>
        <v>0</v>
      </c>
      <c r="K28" s="73">
        <f>分析結果!$H86*'3EID組替表'!BO24</f>
        <v>0</v>
      </c>
      <c r="L28" s="73">
        <f>分析結果!$H86*'3EID組替表'!BP24</f>
        <v>0</v>
      </c>
      <c r="M28" s="74">
        <f>分析結果!$H86*'3EID組替表'!BQ24</f>
        <v>0</v>
      </c>
    </row>
    <row r="29" spans="2:13" ht="20.100000000000001" customHeight="1" x14ac:dyDescent="0.4">
      <c r="B29" s="64">
        <v>22</v>
      </c>
      <c r="C29" s="138" t="s">
        <v>20</v>
      </c>
      <c r="D29" s="75">
        <f>分析結果!$H87*'3EID組替表'!BH25</f>
        <v>0</v>
      </c>
      <c r="E29" s="76">
        <f>分析結果!$H87*'3EID組替表'!BI25</f>
        <v>0</v>
      </c>
      <c r="F29" s="76">
        <f>分析結果!$H87*'3EID組替表'!BJ25</f>
        <v>0</v>
      </c>
      <c r="G29" s="76">
        <f>分析結果!$H87*'3EID組替表'!BK25</f>
        <v>0</v>
      </c>
      <c r="H29" s="76">
        <f>分析結果!$H87*'3EID組替表'!BL25</f>
        <v>0</v>
      </c>
      <c r="I29" s="76">
        <f>分析結果!$H87*'3EID組替表'!BM25</f>
        <v>0</v>
      </c>
      <c r="J29" s="76">
        <f>分析結果!$H87*'3EID組替表'!BN25</f>
        <v>0</v>
      </c>
      <c r="K29" s="76">
        <f>分析結果!$H87*'3EID組替表'!BO25</f>
        <v>0</v>
      </c>
      <c r="L29" s="76">
        <f>分析結果!$H87*'3EID組替表'!BP25</f>
        <v>0</v>
      </c>
      <c r="M29" s="77">
        <f>分析結果!$H87*'3EID組替表'!BQ25</f>
        <v>0</v>
      </c>
    </row>
    <row r="30" spans="2:13" ht="20.100000000000001" customHeight="1" x14ac:dyDescent="0.4">
      <c r="B30" s="47">
        <v>23</v>
      </c>
      <c r="C30" s="139" t="s">
        <v>21</v>
      </c>
      <c r="D30" s="78">
        <f>分析結果!$H88*'3EID組替表'!BH26</f>
        <v>0</v>
      </c>
      <c r="E30" s="79">
        <f>分析結果!$H88*'3EID組替表'!BI26</f>
        <v>0</v>
      </c>
      <c r="F30" s="79">
        <f>分析結果!$H88*'3EID組替表'!BJ26</f>
        <v>0</v>
      </c>
      <c r="G30" s="79">
        <f>分析結果!$H88*'3EID組替表'!BK26</f>
        <v>0</v>
      </c>
      <c r="H30" s="79">
        <f>分析結果!$H88*'3EID組替表'!BL26</f>
        <v>0</v>
      </c>
      <c r="I30" s="79">
        <f>分析結果!$H88*'3EID組替表'!BM26</f>
        <v>0</v>
      </c>
      <c r="J30" s="79">
        <f>分析結果!$H88*'3EID組替表'!BN26</f>
        <v>0</v>
      </c>
      <c r="K30" s="79">
        <f>分析結果!$H88*'3EID組替表'!BO26</f>
        <v>0</v>
      </c>
      <c r="L30" s="79">
        <f>分析結果!$H88*'3EID組替表'!BP26</f>
        <v>0</v>
      </c>
      <c r="M30" s="80">
        <f>分析結果!$H88*'3EID組替表'!BQ26</f>
        <v>0</v>
      </c>
    </row>
    <row r="31" spans="2:13" ht="20.100000000000001" customHeight="1" x14ac:dyDescent="0.4">
      <c r="B31" s="48">
        <v>24</v>
      </c>
      <c r="C31" s="140" t="s">
        <v>22</v>
      </c>
      <c r="D31" s="72">
        <f>分析結果!$H89*'3EID組替表'!BH27</f>
        <v>0</v>
      </c>
      <c r="E31" s="73">
        <f>分析結果!$H89*'3EID組替表'!BI27</f>
        <v>0</v>
      </c>
      <c r="F31" s="73">
        <f>分析結果!$H89*'3EID組替表'!BJ27</f>
        <v>0</v>
      </c>
      <c r="G31" s="73">
        <f>分析結果!$H89*'3EID組替表'!BK27</f>
        <v>0</v>
      </c>
      <c r="H31" s="73">
        <f>分析結果!$H89*'3EID組替表'!BL27</f>
        <v>0</v>
      </c>
      <c r="I31" s="73">
        <f>分析結果!$H89*'3EID組替表'!BM27</f>
        <v>0</v>
      </c>
      <c r="J31" s="73">
        <f>分析結果!$H89*'3EID組替表'!BN27</f>
        <v>0</v>
      </c>
      <c r="K31" s="73">
        <f>分析結果!$H89*'3EID組替表'!BO27</f>
        <v>0</v>
      </c>
      <c r="L31" s="73">
        <f>分析結果!$H89*'3EID組替表'!BP27</f>
        <v>0</v>
      </c>
      <c r="M31" s="74">
        <f>分析結果!$H89*'3EID組替表'!BQ27</f>
        <v>0</v>
      </c>
    </row>
    <row r="32" spans="2:13" ht="20.100000000000001" customHeight="1" x14ac:dyDescent="0.4">
      <c r="B32" s="48">
        <v>25</v>
      </c>
      <c r="C32" s="140" t="s">
        <v>23</v>
      </c>
      <c r="D32" s="72">
        <f>分析結果!$H90*'3EID組替表'!BH28</f>
        <v>0</v>
      </c>
      <c r="E32" s="73">
        <f>分析結果!$H90*'3EID組替表'!BI28</f>
        <v>0</v>
      </c>
      <c r="F32" s="73">
        <f>分析結果!$H90*'3EID組替表'!BJ28</f>
        <v>0</v>
      </c>
      <c r="G32" s="73">
        <f>分析結果!$H90*'3EID組替表'!BK28</f>
        <v>0</v>
      </c>
      <c r="H32" s="73">
        <f>分析結果!$H90*'3EID組替表'!BL28</f>
        <v>0</v>
      </c>
      <c r="I32" s="73">
        <f>分析結果!$H90*'3EID組替表'!BM28</f>
        <v>0</v>
      </c>
      <c r="J32" s="73">
        <f>分析結果!$H90*'3EID組替表'!BN28</f>
        <v>0</v>
      </c>
      <c r="K32" s="73">
        <f>分析結果!$H90*'3EID組替表'!BO28</f>
        <v>0</v>
      </c>
      <c r="L32" s="73">
        <f>分析結果!$H90*'3EID組替表'!BP28</f>
        <v>0</v>
      </c>
      <c r="M32" s="74">
        <f>分析結果!$H90*'3EID組替表'!BQ28</f>
        <v>0</v>
      </c>
    </row>
    <row r="33" spans="2:13" ht="20.100000000000001" customHeight="1" x14ac:dyDescent="0.4">
      <c r="B33" s="48">
        <v>26</v>
      </c>
      <c r="C33" s="140" t="s">
        <v>24</v>
      </c>
      <c r="D33" s="72">
        <f>分析結果!$H91*'3EID組替表'!BH29</f>
        <v>0</v>
      </c>
      <c r="E33" s="73">
        <f>分析結果!$H91*'3EID組替表'!BI29</f>
        <v>0</v>
      </c>
      <c r="F33" s="73">
        <f>分析結果!$H91*'3EID組替表'!BJ29</f>
        <v>0</v>
      </c>
      <c r="G33" s="73">
        <f>分析結果!$H91*'3EID組替表'!BK29</f>
        <v>0</v>
      </c>
      <c r="H33" s="73">
        <f>分析結果!$H91*'3EID組替表'!BL29</f>
        <v>0</v>
      </c>
      <c r="I33" s="73">
        <f>分析結果!$H91*'3EID組替表'!BM29</f>
        <v>0</v>
      </c>
      <c r="J33" s="73">
        <f>分析結果!$H91*'3EID組替表'!BN29</f>
        <v>0</v>
      </c>
      <c r="K33" s="73">
        <f>分析結果!$H91*'3EID組替表'!BO29</f>
        <v>0</v>
      </c>
      <c r="L33" s="73">
        <f>分析結果!$H91*'3EID組替表'!BP29</f>
        <v>0</v>
      </c>
      <c r="M33" s="74">
        <f>分析結果!$H91*'3EID組替表'!BQ29</f>
        <v>0</v>
      </c>
    </row>
    <row r="34" spans="2:13" ht="20.100000000000001" customHeight="1" x14ac:dyDescent="0.4">
      <c r="B34" s="48">
        <v>27</v>
      </c>
      <c r="C34" s="140" t="s">
        <v>25</v>
      </c>
      <c r="D34" s="72">
        <f>分析結果!$H92*'3EID組替表'!BH30</f>
        <v>0</v>
      </c>
      <c r="E34" s="73">
        <f>分析結果!$H92*'3EID組替表'!BI30</f>
        <v>0</v>
      </c>
      <c r="F34" s="73">
        <f>分析結果!$H92*'3EID組替表'!BJ30</f>
        <v>0</v>
      </c>
      <c r="G34" s="73">
        <f>分析結果!$H92*'3EID組替表'!BK30</f>
        <v>0</v>
      </c>
      <c r="H34" s="73">
        <f>分析結果!$H92*'3EID組替表'!BL30</f>
        <v>0</v>
      </c>
      <c r="I34" s="73">
        <f>分析結果!$H92*'3EID組替表'!BM30</f>
        <v>0</v>
      </c>
      <c r="J34" s="73">
        <f>分析結果!$H92*'3EID組替表'!BN30</f>
        <v>0</v>
      </c>
      <c r="K34" s="73">
        <f>分析結果!$H92*'3EID組替表'!BO30</f>
        <v>0</v>
      </c>
      <c r="L34" s="73">
        <f>分析結果!$H92*'3EID組替表'!BP30</f>
        <v>0</v>
      </c>
      <c r="M34" s="74">
        <f>分析結果!$H92*'3EID組替表'!BQ30</f>
        <v>0</v>
      </c>
    </row>
    <row r="35" spans="2:13" ht="20.100000000000001" customHeight="1" x14ac:dyDescent="0.4">
      <c r="B35" s="48">
        <v>28</v>
      </c>
      <c r="C35" s="140" t="s">
        <v>26</v>
      </c>
      <c r="D35" s="72">
        <f>分析結果!$H93*'3EID組替表'!BH31</f>
        <v>0</v>
      </c>
      <c r="E35" s="73">
        <f>分析結果!$H93*'3EID組替表'!BI31</f>
        <v>0</v>
      </c>
      <c r="F35" s="73">
        <f>分析結果!$H93*'3EID組替表'!BJ31</f>
        <v>0</v>
      </c>
      <c r="G35" s="73">
        <f>分析結果!$H93*'3EID組替表'!BK31</f>
        <v>0</v>
      </c>
      <c r="H35" s="73">
        <f>分析結果!$H93*'3EID組替表'!BL31</f>
        <v>0</v>
      </c>
      <c r="I35" s="73">
        <f>分析結果!$H93*'3EID組替表'!BM31</f>
        <v>0</v>
      </c>
      <c r="J35" s="73">
        <f>分析結果!$H93*'3EID組替表'!BN31</f>
        <v>0</v>
      </c>
      <c r="K35" s="73">
        <f>分析結果!$H93*'3EID組替表'!BO31</f>
        <v>0</v>
      </c>
      <c r="L35" s="73">
        <f>分析結果!$H93*'3EID組替表'!BP31</f>
        <v>0</v>
      </c>
      <c r="M35" s="74">
        <f>分析結果!$H93*'3EID組替表'!BQ31</f>
        <v>0</v>
      </c>
    </row>
    <row r="36" spans="2:13" ht="20.100000000000001" customHeight="1" x14ac:dyDescent="0.4">
      <c r="B36" s="48">
        <v>29</v>
      </c>
      <c r="C36" s="140" t="s">
        <v>27</v>
      </c>
      <c r="D36" s="72">
        <f>分析結果!$H94*'3EID組替表'!BH32</f>
        <v>0</v>
      </c>
      <c r="E36" s="73">
        <f>分析結果!$H94*'3EID組替表'!BI32</f>
        <v>0</v>
      </c>
      <c r="F36" s="73">
        <f>分析結果!$H94*'3EID組替表'!BJ32</f>
        <v>0</v>
      </c>
      <c r="G36" s="73">
        <f>分析結果!$H94*'3EID組替表'!BK32</f>
        <v>0</v>
      </c>
      <c r="H36" s="73">
        <f>分析結果!$H94*'3EID組替表'!BL32</f>
        <v>0</v>
      </c>
      <c r="I36" s="73">
        <f>分析結果!$H94*'3EID組替表'!BM32</f>
        <v>0</v>
      </c>
      <c r="J36" s="73">
        <f>分析結果!$H94*'3EID組替表'!BN32</f>
        <v>0</v>
      </c>
      <c r="K36" s="73">
        <f>分析結果!$H94*'3EID組替表'!BO32</f>
        <v>0</v>
      </c>
      <c r="L36" s="73">
        <f>分析結果!$H94*'3EID組替表'!BP32</f>
        <v>0</v>
      </c>
      <c r="M36" s="74">
        <f>分析結果!$H94*'3EID組替表'!BQ32</f>
        <v>0</v>
      </c>
    </row>
    <row r="37" spans="2:13" ht="20.100000000000001" customHeight="1" x14ac:dyDescent="0.4">
      <c r="B37" s="48">
        <v>30</v>
      </c>
      <c r="C37" s="140" t="s">
        <v>28</v>
      </c>
      <c r="D37" s="72">
        <f>分析結果!$H95*'3EID組替表'!BH33</f>
        <v>0</v>
      </c>
      <c r="E37" s="73">
        <f>分析結果!$H95*'3EID組替表'!BI33</f>
        <v>0</v>
      </c>
      <c r="F37" s="73">
        <f>分析結果!$H95*'3EID組替表'!BJ33</f>
        <v>0</v>
      </c>
      <c r="G37" s="73">
        <f>分析結果!$H95*'3EID組替表'!BK33</f>
        <v>0</v>
      </c>
      <c r="H37" s="73">
        <f>分析結果!$H95*'3EID組替表'!BL33</f>
        <v>0</v>
      </c>
      <c r="I37" s="73">
        <f>分析結果!$H95*'3EID組替表'!BM33</f>
        <v>0</v>
      </c>
      <c r="J37" s="73">
        <f>分析結果!$H95*'3EID組替表'!BN33</f>
        <v>0</v>
      </c>
      <c r="K37" s="73">
        <f>分析結果!$H95*'3EID組替表'!BO33</f>
        <v>0</v>
      </c>
      <c r="L37" s="73">
        <f>分析結果!$H95*'3EID組替表'!BP33</f>
        <v>0</v>
      </c>
      <c r="M37" s="74">
        <f>分析結果!$H95*'3EID組替表'!BQ33</f>
        <v>0</v>
      </c>
    </row>
    <row r="38" spans="2:13" ht="20.100000000000001" customHeight="1" x14ac:dyDescent="0.4">
      <c r="B38" s="48">
        <v>31</v>
      </c>
      <c r="C38" s="140" t="s">
        <v>29</v>
      </c>
      <c r="D38" s="72">
        <f>分析結果!$H96*'3EID組替表'!BH34</f>
        <v>0</v>
      </c>
      <c r="E38" s="73">
        <f>分析結果!$H96*'3EID組替表'!BI34</f>
        <v>0</v>
      </c>
      <c r="F38" s="73">
        <f>分析結果!$H96*'3EID組替表'!BJ34</f>
        <v>0</v>
      </c>
      <c r="G38" s="73">
        <f>分析結果!$H96*'3EID組替表'!BK34</f>
        <v>0</v>
      </c>
      <c r="H38" s="73">
        <f>分析結果!$H96*'3EID組替表'!BL34</f>
        <v>0</v>
      </c>
      <c r="I38" s="73">
        <f>分析結果!$H96*'3EID組替表'!BM34</f>
        <v>0</v>
      </c>
      <c r="J38" s="73">
        <f>分析結果!$H96*'3EID組替表'!BN34</f>
        <v>0</v>
      </c>
      <c r="K38" s="73">
        <f>分析結果!$H96*'3EID組替表'!BO34</f>
        <v>0</v>
      </c>
      <c r="L38" s="73">
        <f>分析結果!$H96*'3EID組替表'!BP34</f>
        <v>0</v>
      </c>
      <c r="M38" s="74">
        <f>分析結果!$H96*'3EID組替表'!BQ34</f>
        <v>0</v>
      </c>
    </row>
    <row r="39" spans="2:13" ht="20.100000000000001" customHeight="1" x14ac:dyDescent="0.4">
      <c r="B39" s="48">
        <v>32</v>
      </c>
      <c r="C39" s="140" t="s">
        <v>30</v>
      </c>
      <c r="D39" s="72">
        <f>分析結果!$H97*'3EID組替表'!BH35</f>
        <v>0</v>
      </c>
      <c r="E39" s="73">
        <f>分析結果!$H97*'3EID組替表'!BI35</f>
        <v>0</v>
      </c>
      <c r="F39" s="73">
        <f>分析結果!$H97*'3EID組替表'!BJ35</f>
        <v>0</v>
      </c>
      <c r="G39" s="73">
        <f>分析結果!$H97*'3EID組替表'!BK35</f>
        <v>0</v>
      </c>
      <c r="H39" s="73">
        <f>分析結果!$H97*'3EID組替表'!BL35</f>
        <v>0</v>
      </c>
      <c r="I39" s="73">
        <f>分析結果!$H97*'3EID組替表'!BM35</f>
        <v>0</v>
      </c>
      <c r="J39" s="73">
        <f>分析結果!$H97*'3EID組替表'!BN35</f>
        <v>0</v>
      </c>
      <c r="K39" s="73">
        <f>分析結果!$H97*'3EID組替表'!BO35</f>
        <v>0</v>
      </c>
      <c r="L39" s="73">
        <f>分析結果!$H97*'3EID組替表'!BP35</f>
        <v>0</v>
      </c>
      <c r="M39" s="74">
        <f>分析結果!$H97*'3EID組替表'!BQ35</f>
        <v>0</v>
      </c>
    </row>
    <row r="40" spans="2:13" ht="20.100000000000001" customHeight="1" x14ac:dyDescent="0.4">
      <c r="B40" s="48">
        <v>33</v>
      </c>
      <c r="C40" s="140" t="s">
        <v>31</v>
      </c>
      <c r="D40" s="72">
        <f>分析結果!$H98*'3EID組替表'!BH36</f>
        <v>0</v>
      </c>
      <c r="E40" s="73">
        <f>分析結果!$H98*'3EID組替表'!BI36</f>
        <v>0</v>
      </c>
      <c r="F40" s="73">
        <f>分析結果!$H98*'3EID組替表'!BJ36</f>
        <v>0</v>
      </c>
      <c r="G40" s="73">
        <f>分析結果!$H98*'3EID組替表'!BK36</f>
        <v>0</v>
      </c>
      <c r="H40" s="73">
        <f>分析結果!$H98*'3EID組替表'!BL36</f>
        <v>0</v>
      </c>
      <c r="I40" s="73">
        <f>分析結果!$H98*'3EID組替表'!BM36</f>
        <v>0</v>
      </c>
      <c r="J40" s="73">
        <f>分析結果!$H98*'3EID組替表'!BN36</f>
        <v>0</v>
      </c>
      <c r="K40" s="73">
        <f>分析結果!$H98*'3EID組替表'!BO36</f>
        <v>0</v>
      </c>
      <c r="L40" s="73">
        <f>分析結果!$H98*'3EID組替表'!BP36</f>
        <v>0</v>
      </c>
      <c r="M40" s="74">
        <f>分析結果!$H98*'3EID組替表'!BQ36</f>
        <v>0</v>
      </c>
    </row>
    <row r="41" spans="2:13" ht="20.100000000000001" customHeight="1" x14ac:dyDescent="0.4">
      <c r="B41" s="48">
        <v>34</v>
      </c>
      <c r="C41" s="140" t="s">
        <v>32</v>
      </c>
      <c r="D41" s="72">
        <f>分析結果!$H99*'3EID組替表'!BH37</f>
        <v>0</v>
      </c>
      <c r="E41" s="73">
        <f>分析結果!$H99*'3EID組替表'!BI37</f>
        <v>0</v>
      </c>
      <c r="F41" s="73">
        <f>分析結果!$H99*'3EID組替表'!BJ37</f>
        <v>0</v>
      </c>
      <c r="G41" s="73">
        <f>分析結果!$H99*'3EID組替表'!BK37</f>
        <v>0</v>
      </c>
      <c r="H41" s="73">
        <f>分析結果!$H99*'3EID組替表'!BL37</f>
        <v>0</v>
      </c>
      <c r="I41" s="73">
        <f>分析結果!$H99*'3EID組替表'!BM37</f>
        <v>0</v>
      </c>
      <c r="J41" s="73">
        <f>分析結果!$H99*'3EID組替表'!BN37</f>
        <v>0</v>
      </c>
      <c r="K41" s="73">
        <f>分析結果!$H99*'3EID組替表'!BO37</f>
        <v>0</v>
      </c>
      <c r="L41" s="73">
        <f>分析結果!$H99*'3EID組替表'!BP37</f>
        <v>0</v>
      </c>
      <c r="M41" s="74">
        <f>分析結果!$H99*'3EID組替表'!BQ37</f>
        <v>0</v>
      </c>
    </row>
    <row r="42" spans="2:13" ht="20.100000000000001" customHeight="1" x14ac:dyDescent="0.4">
      <c r="B42" s="48">
        <v>35</v>
      </c>
      <c r="C42" s="140" t="s">
        <v>33</v>
      </c>
      <c r="D42" s="72">
        <f>分析結果!$H100*'3EID組替表'!BH38</f>
        <v>0</v>
      </c>
      <c r="E42" s="73">
        <f>分析結果!$H100*'3EID組替表'!BI38</f>
        <v>0</v>
      </c>
      <c r="F42" s="73">
        <f>分析結果!$H100*'3EID組替表'!BJ38</f>
        <v>0</v>
      </c>
      <c r="G42" s="73">
        <f>分析結果!$H100*'3EID組替表'!BK38</f>
        <v>0</v>
      </c>
      <c r="H42" s="73">
        <f>分析結果!$H100*'3EID組替表'!BL38</f>
        <v>0</v>
      </c>
      <c r="I42" s="73">
        <f>分析結果!$H100*'3EID組替表'!BM38</f>
        <v>0</v>
      </c>
      <c r="J42" s="73">
        <f>分析結果!$H100*'3EID組替表'!BN38</f>
        <v>0</v>
      </c>
      <c r="K42" s="73">
        <f>分析結果!$H100*'3EID組替表'!BO38</f>
        <v>0</v>
      </c>
      <c r="L42" s="73">
        <f>分析結果!$H100*'3EID組替表'!BP38</f>
        <v>0</v>
      </c>
      <c r="M42" s="74">
        <f>分析結果!$H100*'3EID組替表'!BQ38</f>
        <v>0</v>
      </c>
    </row>
    <row r="43" spans="2:13" ht="20.100000000000001" customHeight="1" x14ac:dyDescent="0.4">
      <c r="B43" s="51">
        <v>36</v>
      </c>
      <c r="C43" s="419" t="s">
        <v>34</v>
      </c>
      <c r="D43" s="81">
        <f>分析結果!$H101*'3EID組替表'!BH39</f>
        <v>0</v>
      </c>
      <c r="E43" s="82">
        <f>分析結果!$H101*'3EID組替表'!BI39</f>
        <v>0</v>
      </c>
      <c r="F43" s="82">
        <f>分析結果!$H101*'3EID組替表'!BJ39</f>
        <v>0</v>
      </c>
      <c r="G43" s="82">
        <f>分析結果!$H101*'3EID組替表'!BK39</f>
        <v>0</v>
      </c>
      <c r="H43" s="82">
        <f>分析結果!$H101*'3EID組替表'!BL39</f>
        <v>0</v>
      </c>
      <c r="I43" s="82">
        <f>分析結果!$H101*'3EID組替表'!BM39</f>
        <v>0</v>
      </c>
      <c r="J43" s="82">
        <f>分析結果!$H101*'3EID組替表'!BN39</f>
        <v>0</v>
      </c>
      <c r="K43" s="82">
        <f>分析結果!$H101*'3EID組替表'!BO39</f>
        <v>0</v>
      </c>
      <c r="L43" s="82">
        <f>分析結果!$H101*'3EID組替表'!BP39</f>
        <v>0</v>
      </c>
      <c r="M43" s="83">
        <f>分析結果!$H101*'3EID組替表'!BQ39</f>
        <v>0</v>
      </c>
    </row>
    <row r="44" spans="2:13" ht="20.100000000000001" customHeight="1" x14ac:dyDescent="0.4">
      <c r="B44" s="52">
        <v>37</v>
      </c>
      <c r="C44" s="412" t="s">
        <v>35</v>
      </c>
      <c r="D44" s="84">
        <f>分析結果!$H102*'3EID組替表'!BH40</f>
        <v>0</v>
      </c>
      <c r="E44" s="85">
        <f>分析結果!$H102*'3EID組替表'!BI40</f>
        <v>0</v>
      </c>
      <c r="F44" s="85">
        <f>分析結果!$H102*'3EID組替表'!BJ40</f>
        <v>0</v>
      </c>
      <c r="G44" s="85">
        <f>分析結果!$H102*'3EID組替表'!BK40</f>
        <v>0</v>
      </c>
      <c r="H44" s="85">
        <f>分析結果!$H102*'3EID組替表'!BL40</f>
        <v>0</v>
      </c>
      <c r="I44" s="85">
        <f>分析結果!$H102*'3EID組替表'!BM40</f>
        <v>0</v>
      </c>
      <c r="J44" s="85">
        <f>分析結果!$H102*'3EID組替表'!BN40</f>
        <v>0</v>
      </c>
      <c r="K44" s="85">
        <f>分析結果!$H102*'3EID組替表'!BO40</f>
        <v>0</v>
      </c>
      <c r="L44" s="85">
        <f>分析結果!$H102*'3EID組替表'!BP40</f>
        <v>0</v>
      </c>
      <c r="M44" s="86">
        <f>分析結果!$H102*'3EID組替表'!BQ40</f>
        <v>0</v>
      </c>
    </row>
    <row r="45" spans="2:13" ht="20.100000000000001" customHeight="1" x14ac:dyDescent="0.4">
      <c r="B45" s="53">
        <v>38</v>
      </c>
      <c r="C45" s="143" t="s">
        <v>36</v>
      </c>
      <c r="D45" s="87">
        <f>分析結果!$H103*'3EID組替表'!BH41</f>
        <v>0</v>
      </c>
      <c r="E45" s="88">
        <f>分析結果!$H103*'3EID組替表'!BI41</f>
        <v>0</v>
      </c>
      <c r="F45" s="88">
        <f>分析結果!$H103*'3EID組替表'!BJ41</f>
        <v>0</v>
      </c>
      <c r="G45" s="88">
        <f>分析結果!$H103*'3EID組替表'!BK41</f>
        <v>0</v>
      </c>
      <c r="H45" s="88">
        <f>分析結果!$H103*'3EID組替表'!BL41</f>
        <v>0</v>
      </c>
      <c r="I45" s="88">
        <f>分析結果!$H103*'3EID組替表'!BM41</f>
        <v>0</v>
      </c>
      <c r="J45" s="88">
        <f>分析結果!$H103*'3EID組替表'!BN41</f>
        <v>0</v>
      </c>
      <c r="K45" s="88">
        <f>分析結果!$H103*'3EID組替表'!BO41</f>
        <v>0</v>
      </c>
      <c r="L45" s="88">
        <f>分析結果!$H103*'3EID組替表'!BP41</f>
        <v>0</v>
      </c>
      <c r="M45" s="89">
        <f>分析結果!$H103*'3EID組替表'!BQ41</f>
        <v>0</v>
      </c>
    </row>
    <row r="46" spans="2:13" ht="20.100000000000001" customHeight="1" thickBot="1" x14ac:dyDescent="0.45">
      <c r="B46" s="804" t="s">
        <v>843</v>
      </c>
      <c r="C46" s="805"/>
      <c r="D46" s="90">
        <f>SUM(D8:D45)</f>
        <v>0</v>
      </c>
      <c r="E46" s="91">
        <f t="shared" ref="E46:M46" si="0">SUM(E8:E45)</f>
        <v>0</v>
      </c>
      <c r="F46" s="91">
        <f t="shared" si="0"/>
        <v>0</v>
      </c>
      <c r="G46" s="91">
        <f t="shared" si="0"/>
        <v>0</v>
      </c>
      <c r="H46" s="91">
        <f t="shared" si="0"/>
        <v>0</v>
      </c>
      <c r="I46" s="91">
        <f t="shared" si="0"/>
        <v>0</v>
      </c>
      <c r="J46" s="91">
        <f t="shared" si="0"/>
        <v>0</v>
      </c>
      <c r="K46" s="91">
        <f t="shared" si="0"/>
        <v>0</v>
      </c>
      <c r="L46" s="91">
        <f t="shared" si="0"/>
        <v>0</v>
      </c>
      <c r="M46" s="92">
        <f t="shared" si="0"/>
        <v>0</v>
      </c>
    </row>
  </sheetData>
  <sheetProtection sheet="1" objects="1" scenarios="1"/>
  <mergeCells count="2">
    <mergeCell ref="B46:C46"/>
    <mergeCell ref="B6:C7"/>
  </mergeCells>
  <phoneticPr fontId="2"/>
  <pageMargins left="0.7" right="0.7" top="0.75" bottom="0.75" header="0.3" footer="0.3"/>
  <pageSetup paperSize="9" scale="65"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利用の手引き</vt:lpstr>
      <vt:lpstr>入力シート①(簡易版)</vt:lpstr>
      <vt:lpstr>入力シート①(詳細版)</vt:lpstr>
      <vt:lpstr>入力シート②</vt:lpstr>
      <vt:lpstr>計算シート①</vt:lpstr>
      <vt:lpstr>計算シート②</vt:lpstr>
      <vt:lpstr>計算シート③</vt:lpstr>
      <vt:lpstr>分析結果</vt:lpstr>
      <vt:lpstr>環境負荷</vt:lpstr>
      <vt:lpstr>旅行・観光消費動向調査 </vt:lpstr>
      <vt:lpstr>消費額構成比</vt:lpstr>
      <vt:lpstr>取引基本表(38・101部門)</vt:lpstr>
      <vt:lpstr>投入係数表(38･101部門)</vt:lpstr>
      <vt:lpstr>逆行列係数表(38・101部門)</vt:lpstr>
      <vt:lpstr>雇用表(38・101部門)</vt:lpstr>
      <vt:lpstr>3EID組替表</vt:lpstr>
      <vt:lpstr>マージン率表(38・101部門)</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2023-08-08T00:15:22Z</dcterms:created>
  <dcterms:modified xsi:type="dcterms:W3CDTF">2025-09-03T01:20:36Z</dcterms:modified>
</cp:coreProperties>
</file>