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350" windowHeight="8580" tabRatio="806" activeTab="10"/>
  </bookViews>
  <sheets>
    <sheet name="㈱塩釜" sheetId="1" r:id="rId1"/>
    <sheet name="機船" sheetId="2" r:id="rId2"/>
    <sheet name="気仙沼漁協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牡鹿" sheetId="10" r:id="rId10"/>
    <sheet name="七ヶ浜" sheetId="11" r:id="rId11"/>
    <sheet name="総括表" sheetId="12" r:id="rId12"/>
    <sheet name="塩釜合計" sheetId="13" r:id="rId13"/>
    <sheet name="石巻合計" sheetId="14" r:id="rId14"/>
  </sheets>
  <definedNames>
    <definedName name="_xlnm.Print_Area" localSheetId="12">'塩釜合計'!$A$1:$P$138</definedName>
    <definedName name="_xlnm.Print_Area" localSheetId="9">'牡鹿'!$A$1:$P$138</definedName>
    <definedName name="_xlnm.Print_Area" localSheetId="0">'㈱塩釜'!$A$1:$P$138</definedName>
    <definedName name="_xlnm.Print_Area" localSheetId="1">'機船'!$A$1:$P$138</definedName>
    <definedName name="_xlnm.Print_Area" localSheetId="2">'気仙沼漁協'!$A$1:$P$138</definedName>
    <definedName name="_xlnm.Print_Area" localSheetId="10">'七ヶ浜'!$A$1:$P$138</definedName>
    <definedName name="_xlnm.Print_Area" localSheetId="5">'女川'!$A$1:$P$138</definedName>
    <definedName name="_xlnm.Print_Area" localSheetId="13">'石巻合計'!$A$1:$P$138</definedName>
    <definedName name="_xlnm.Print_Area" localSheetId="4">'石巻第２'!$A$1:$P$138</definedName>
    <definedName name="_xlnm.Print_Area" localSheetId="11">'総括表'!$A$1:$P$138</definedName>
    <definedName name="_xlnm.Print_Area" localSheetId="6">'南三陸'!$A$1:$P$138</definedName>
    <definedName name="_xlnm.Print_Area" localSheetId="8">'亘理'!$A$1:$P$138</definedName>
    <definedName name="_xlnm.Print_Area" localSheetId="7">'閖上'!$A$1:$P$138</definedName>
  </definedNames>
  <calcPr fullCalcOnLoad="1"/>
</workbook>
</file>

<file path=xl/sharedStrings.xml><?xml version="1.0" encoding="utf-8"?>
<sst xmlns="http://schemas.openxmlformats.org/spreadsheetml/2006/main" count="4122" uniqueCount="224">
  <si>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</si>
  <si>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</si>
  <si>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</si>
  <si>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</si>
  <si>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</si>
  <si>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</si>
  <si>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</si>
  <si>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</si>
  <si>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</si>
  <si>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</si>
  <si>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</si>
  <si>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</si>
  <si>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</si>
  <si>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</si>
  <si>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</si>
  <si>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</si>
  <si>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</si>
  <si>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</si>
  <si>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</si>
  <si>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</si>
  <si>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</si>
  <si>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</si>
  <si>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</si>
  <si>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</si>
  <si>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</si>
  <si>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</si>
  <si>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</si>
  <si>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</si>
  <si>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</si>
  <si>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</si>
  <si>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</si>
  <si>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</si>
  <si>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</si>
  <si>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</si>
  <si>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</si>
  <si>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</si>
  <si>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</si>
  <si>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</si>
  <si>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</si>
  <si>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</si>
  <si>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</si>
  <si>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</si>
  <si>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</si>
  <si>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</si>
  <si>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</si>
  <si>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</si>
  <si>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</si>
  <si>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</si>
  <si>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</si>
  <si>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</si>
  <si>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</si>
  <si>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</si>
  <si>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</si>
  <si>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</si>
  <si>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</si>
  <si>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</si>
  <si>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</si>
  <si>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</si>
  <si>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</si>
  <si>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</si>
  <si>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</si>
  <si>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</si>
  <si>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</si>
  <si>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</si>
  <si>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</si>
  <si>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</si>
  <si>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</si>
  <si>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</si>
  <si>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</si>
  <si>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</si>
  <si>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</si>
  <si>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</si>
  <si>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</si>
  <si>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</si>
  <si>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</si>
  <si>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</si>
  <si>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</si>
  <si>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</si>
  <si>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</si>
  <si>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</si>
  <si>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</si>
  <si>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</si>
  <si>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</si>
  <si>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</si>
  <si>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</si>
  <si>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</si>
  <si>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</si>
  <si>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</si>
  <si>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</si>
  <si>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</si>
  <si>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</si>
  <si>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石巻第１＋石巻第２</t>
  </si>
  <si>
    <t>のり取扱量 単位：千枚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</si>
  <si>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</si>
  <si>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</si>
  <si>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</si>
  <si>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</si>
  <si>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</si>
  <si>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</si>
  <si>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</si>
  <si>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</si>
  <si>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</si>
  <si>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</si>
  <si>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</si>
  <si>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８．魚種別・魚市場別・月別水揚高</t>
  </si>
  <si>
    <t>株式会社女川魚市場</t>
  </si>
  <si>
    <t>合    計</t>
  </si>
  <si>
    <t>　小  　計</t>
  </si>
  <si>
    <t>き  は  だ</t>
  </si>
  <si>
    <t>　　ま  ぐ  ろ</t>
  </si>
  <si>
    <t>　　か  じ  き</t>
  </si>
  <si>
    <t>　　　た  ら</t>
  </si>
  <si>
    <t>ま だ い</t>
  </si>
  <si>
    <t>　　　た  い</t>
  </si>
  <si>
    <t>　小　  計</t>
  </si>
  <si>
    <t>油  さ  め</t>
  </si>
  <si>
    <t>　　　さ  め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</si>
  <si>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</si>
  <si>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</si>
  <si>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</si>
  <si>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</si>
  <si>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</si>
  <si>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</si>
  <si>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    　こ</t>
  </si>
  <si>
    <t>　い  か  類</t>
  </si>
  <si>
    <t>　え  び  類</t>
  </si>
  <si>
    <t>　か  に  類</t>
  </si>
  <si>
    <t>　い  さ  だ</t>
  </si>
  <si>
    <t>　な  ま  こ</t>
  </si>
  <si>
    <t>　か     　き</t>
  </si>
  <si>
    <t>　巻  貝  類</t>
  </si>
  <si>
    <t>　小　  計</t>
  </si>
  <si>
    <t>合　  　計</t>
  </si>
  <si>
    <t>ま  だ  い</t>
  </si>
  <si>
    <t>株式会社女川魚市場</t>
  </si>
  <si>
    <t>　く  じ  ら</t>
  </si>
  <si>
    <t>　た　    こ</t>
  </si>
  <si>
    <t>　か  に 類</t>
  </si>
  <si>
    <t>　か    　き</t>
  </si>
  <si>
    <t>　小  　計</t>
  </si>
  <si>
    <t>　き  ち じ</t>
  </si>
  <si>
    <t>　す ず  き</t>
  </si>
  <si>
    <t>　た  　こ</t>
  </si>
  <si>
    <t>　か　  き</t>
  </si>
  <si>
    <t>合  　　計</t>
  </si>
  <si>
    <t>　か　    き</t>
  </si>
  <si>
    <t>合　    計</t>
  </si>
  <si>
    <t>　小　  計</t>
  </si>
  <si>
    <t>（単位：トン，千円）</t>
  </si>
  <si>
    <t>　め ぬけ</t>
  </si>
  <si>
    <t>　い か 類</t>
  </si>
  <si>
    <t>　え び 類</t>
  </si>
  <si>
    <t>　か に 類</t>
  </si>
  <si>
    <t>　　　た   い</t>
  </si>
  <si>
    <t>　あ なご</t>
  </si>
  <si>
    <t>　　い わ し</t>
  </si>
  <si>
    <t>1月</t>
  </si>
  <si>
    <t>　　か れ い</t>
  </si>
  <si>
    <t>　小    　計</t>
  </si>
  <si>
    <t>　い か類</t>
  </si>
  <si>
    <t>　え び類</t>
  </si>
  <si>
    <t>　い さ だ</t>
  </si>
  <si>
    <t>　な ま こ</t>
  </si>
  <si>
    <t>合　　  計</t>
  </si>
  <si>
    <t>　　か じ き</t>
  </si>
  <si>
    <t>か らす</t>
  </si>
  <si>
    <t>　　が れ い</t>
  </si>
  <si>
    <t>あかうお</t>
  </si>
  <si>
    <t>す ず き</t>
  </si>
  <si>
    <t>く  じ  ら</t>
  </si>
  <si>
    <t xml:space="preserve">た　  こ </t>
  </si>
  <si>
    <t>い か 類</t>
  </si>
  <si>
    <t xml:space="preserve">え び 類 </t>
  </si>
  <si>
    <t>か に 類</t>
  </si>
  <si>
    <t>い さ だ</t>
  </si>
  <si>
    <t>な ま こ</t>
  </si>
  <si>
    <t>か  　き</t>
  </si>
  <si>
    <t>二枚貝類</t>
  </si>
  <si>
    <t>巻 貝 類</t>
  </si>
  <si>
    <t>小　  計</t>
  </si>
  <si>
    <t>　　海 草 類</t>
  </si>
  <si>
    <t>小　  計</t>
  </si>
  <si>
    <t xml:space="preserve"> </t>
  </si>
  <si>
    <t>い</t>
  </si>
  <si>
    <t>１月</t>
  </si>
  <si>
    <t>か ら す</t>
  </si>
  <si>
    <t>　小　 計</t>
  </si>
  <si>
    <t>あ な ご</t>
  </si>
  <si>
    <t>めろうど</t>
  </si>
  <si>
    <t>め ぬ け</t>
  </si>
  <si>
    <t>き ち じ</t>
  </si>
  <si>
    <t>た    　こ</t>
  </si>
  <si>
    <t>え び 類</t>
  </si>
  <si>
    <t>い  さ  だ</t>
  </si>
  <si>
    <t>な  ま  こ</t>
  </si>
  <si>
    <t>か    　き</t>
  </si>
  <si>
    <t>巻  貝  類</t>
  </si>
  <si>
    <t>小  　計</t>
  </si>
  <si>
    <t>小  　計</t>
  </si>
  <si>
    <t>７．魚種別・月別水揚高  （総括表）</t>
  </si>
  <si>
    <t>（単位：トン，千円）</t>
  </si>
  <si>
    <t>か　つ　お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</si>
  <si>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</si>
  <si>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</si>
  <si>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</si>
  <si>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</si>
  <si>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</si>
  <si>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</si>
  <si>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</si>
  <si>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さけ・ます</t>
  </si>
  <si>
    <t>た</t>
  </si>
  <si>
    <t>小  　計</t>
  </si>
  <si>
    <t>ま　ぐ　ろ</t>
  </si>
  <si>
    <t>か  ら  す</t>
  </si>
  <si>
    <t>　　が  れ  い</t>
  </si>
  <si>
    <t>　　か  れ  い</t>
  </si>
  <si>
    <t>き  ち  じ</t>
  </si>
  <si>
    <t>　　海  草  類</t>
  </si>
  <si>
    <t>数 量</t>
  </si>
  <si>
    <t>　さけ・ます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</si>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</sst>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theme="1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204" fontId="1" fillId="0" borderId="10" xfId="48" applyNumberFormat="1" applyFont="1" applyBorder="1" applyAlignment="1" applyProtection="1">
      <alignment/>
      <protection/>
    </xf>
    <xf numFmtId="204" fontId="1" fillId="0" borderId="15" xfId="48" applyNumberFormat="1" applyFont="1" applyBorder="1" applyAlignment="1" applyProtection="1">
      <alignment/>
      <protection/>
    </xf>
    <xf numFmtId="204" fontId="1" fillId="0" borderId="15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29" xfId="48" applyNumberFormat="1" applyFont="1" applyBorder="1" applyAlignment="1" applyProtection="1">
      <alignment/>
      <protection locked="0"/>
    </xf>
    <xf numFmtId="41" fontId="1" fillId="0" borderId="30" xfId="48" applyNumberFormat="1" applyFont="1" applyBorder="1" applyAlignment="1" applyProtection="1">
      <alignment/>
      <protection locked="0"/>
    </xf>
    <xf numFmtId="41" fontId="1" fillId="0" borderId="31" xfId="48" applyNumberFormat="1" applyFont="1" applyBorder="1" applyAlignment="1" applyProtection="1">
      <alignment/>
      <protection locked="0"/>
    </xf>
    <xf numFmtId="41" fontId="1" fillId="0" borderId="32" xfId="48" applyNumberFormat="1" applyFont="1" applyBorder="1" applyAlignment="1" applyProtection="1">
      <alignment/>
      <protection locked="0"/>
    </xf>
    <xf numFmtId="41" fontId="1" fillId="0" borderId="33" xfId="48" applyNumberFormat="1" applyFont="1" applyBorder="1" applyAlignment="1" applyProtection="1">
      <alignment/>
      <protection locked="0"/>
    </xf>
    <xf numFmtId="41" fontId="1" fillId="0" borderId="29" xfId="48" applyNumberFormat="1" applyFont="1" applyBorder="1" applyAlignment="1" applyProtection="1">
      <alignment/>
      <protection/>
    </xf>
    <xf numFmtId="41" fontId="1" fillId="0" borderId="34" xfId="0" applyNumberFormat="1" applyFont="1" applyBorder="1" applyAlignment="1" applyProtection="1">
      <alignment/>
      <protection locked="0"/>
    </xf>
    <xf numFmtId="41" fontId="1" fillId="0" borderId="35" xfId="0" applyNumberFormat="1" applyFont="1" applyBorder="1" applyAlignment="1" applyProtection="1">
      <alignment/>
      <protection locked="0"/>
    </xf>
    <xf numFmtId="41" fontId="1" fillId="0" borderId="35" xfId="0" applyNumberFormat="1" applyFont="1" applyBorder="1" applyAlignment="1" applyProtection="1">
      <alignment/>
      <protection/>
    </xf>
    <xf numFmtId="41" fontId="1" fillId="0" borderId="34" xfId="0" applyNumberFormat="1" applyFont="1" applyBorder="1" applyAlignment="1" applyProtection="1">
      <alignment/>
      <protection/>
    </xf>
    <xf numFmtId="41" fontId="1" fillId="0" borderId="30" xfId="48" applyNumberFormat="1" applyFont="1" applyBorder="1" applyAlignment="1" applyProtection="1">
      <alignment/>
      <protection/>
    </xf>
    <xf numFmtId="41" fontId="1" fillId="0" borderId="30" xfId="0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/>
    </xf>
    <xf numFmtId="41" fontId="1" fillId="0" borderId="34" xfId="48" applyNumberFormat="1" applyFont="1" applyBorder="1" applyAlignment="1" applyProtection="1">
      <alignment/>
      <protection/>
    </xf>
    <xf numFmtId="41" fontId="1" fillId="0" borderId="35" xfId="48" applyNumberFormat="1" applyFont="1" applyBorder="1" applyAlignment="1" applyProtection="1">
      <alignment/>
      <protection/>
    </xf>
    <xf numFmtId="41" fontId="1" fillId="0" borderId="37" xfId="0" applyNumberFormat="1" applyFont="1" applyBorder="1" applyAlignment="1" applyProtection="1">
      <alignment/>
      <protection locked="0"/>
    </xf>
    <xf numFmtId="204" fontId="1" fillId="0" borderId="27" xfId="48" applyNumberFormat="1" applyFont="1" applyBorder="1" applyAlignment="1" applyProtection="1">
      <alignment/>
      <protection/>
    </xf>
    <xf numFmtId="41" fontId="1" fillId="0" borderId="33" xfId="48" applyNumberFormat="1" applyFont="1" applyBorder="1" applyAlignment="1" applyProtection="1">
      <alignment/>
      <protection/>
    </xf>
    <xf numFmtId="41" fontId="1" fillId="0" borderId="33" xfId="48" applyNumberFormat="1" applyFont="1" applyFill="1" applyBorder="1" applyAlignment="1" applyProtection="1">
      <alignment/>
      <protection/>
    </xf>
    <xf numFmtId="41" fontId="1" fillId="0" borderId="29" xfId="48" applyNumberFormat="1" applyFont="1" applyFill="1" applyBorder="1" applyAlignment="1" applyProtection="1">
      <alignment/>
      <protection/>
    </xf>
    <xf numFmtId="41" fontId="1" fillId="0" borderId="32" xfId="48" applyNumberFormat="1" applyFont="1" applyFill="1" applyBorder="1" applyAlignment="1" applyProtection="1">
      <alignment/>
      <protection/>
    </xf>
    <xf numFmtId="41" fontId="1" fillId="0" borderId="34" xfId="48" applyNumberFormat="1" applyFont="1" applyBorder="1" applyAlignment="1">
      <alignment vertical="center" shrinkToFit="1"/>
    </xf>
    <xf numFmtId="41" fontId="1" fillId="0" borderId="31" xfId="48" applyNumberFormat="1" applyFont="1" applyBorder="1" applyAlignment="1">
      <alignment vertical="center" shrinkToFit="1"/>
    </xf>
    <xf numFmtId="41" fontId="1" fillId="0" borderId="38" xfId="48" applyNumberFormat="1" applyFont="1" applyBorder="1" applyAlignment="1">
      <alignment vertical="center" shrinkToFit="1"/>
    </xf>
    <xf numFmtId="41" fontId="1" fillId="0" borderId="39" xfId="48" applyNumberFormat="1" applyFont="1" applyBorder="1" applyAlignment="1">
      <alignment vertical="center" shrinkToFit="1"/>
    </xf>
    <xf numFmtId="41" fontId="1" fillId="0" borderId="0" xfId="48" applyNumberFormat="1" applyFont="1" applyAlignment="1">
      <alignment vertical="center" shrinkToFit="1"/>
    </xf>
    <xf numFmtId="41" fontId="1" fillId="0" borderId="40" xfId="48" applyNumberFormat="1" applyFont="1" applyBorder="1" applyAlignment="1">
      <alignment vertical="center" shrinkToFit="1"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 horizontal="right"/>
      <protection locked="0"/>
    </xf>
    <xf numFmtId="41" fontId="1" fillId="0" borderId="42" xfId="48" applyNumberFormat="1" applyFont="1" applyBorder="1" applyAlignment="1">
      <alignment vertical="center" shrinkToFit="1"/>
    </xf>
    <xf numFmtId="41" fontId="1" fillId="0" borderId="43" xfId="48" applyNumberFormat="1" applyFont="1" applyBorder="1" applyAlignment="1" applyProtection="1">
      <alignment/>
      <protection/>
    </xf>
    <xf numFmtId="41" fontId="1" fillId="0" borderId="43" xfId="48" applyNumberFormat="1" applyFont="1" applyFill="1" applyBorder="1" applyAlignment="1" applyProtection="1">
      <alignment/>
      <protection/>
    </xf>
    <xf numFmtId="41" fontId="1" fillId="0" borderId="22" xfId="48" applyNumberFormat="1" applyFont="1" applyFill="1" applyBorder="1" applyAlignment="1" applyProtection="1">
      <alignment/>
      <protection/>
    </xf>
    <xf numFmtId="41" fontId="1" fillId="0" borderId="25" xfId="48" applyNumberFormat="1" applyFont="1" applyFill="1" applyBorder="1" applyAlignment="1" applyProtection="1">
      <alignment/>
      <protection/>
    </xf>
    <xf numFmtId="195" fontId="1" fillId="0" borderId="35" xfId="0" applyNumberFormat="1" applyFont="1" applyBorder="1" applyAlignment="1" applyProtection="1">
      <alignment/>
      <protection/>
    </xf>
    <xf numFmtId="180" fontId="1" fillId="0" borderId="34" xfId="0" applyNumberFormat="1" applyFont="1" applyBorder="1" applyAlignment="1" applyProtection="1">
      <alignment/>
      <protection/>
    </xf>
    <xf numFmtId="41" fontId="1" fillId="0" borderId="38" xfId="0" applyNumberFormat="1" applyFont="1" applyBorder="1" applyAlignment="1" applyProtection="1">
      <alignment/>
      <protection locked="0"/>
    </xf>
    <xf numFmtId="41" fontId="1" fillId="0" borderId="44" xfId="0" applyNumberFormat="1" applyFont="1" applyBorder="1" applyAlignment="1" applyProtection="1">
      <alignment/>
      <protection locked="0"/>
    </xf>
    <xf numFmtId="41" fontId="1" fillId="0" borderId="45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 locked="0"/>
    </xf>
    <xf numFmtId="41" fontId="1" fillId="0" borderId="47" xfId="48" applyNumberFormat="1" applyFont="1" applyBorder="1" applyAlignment="1" applyProtection="1">
      <alignment/>
      <protection/>
    </xf>
    <xf numFmtId="41" fontId="1" fillId="0" borderId="45" xfId="48" applyNumberFormat="1" applyFont="1" applyBorder="1" applyAlignment="1" applyProtection="1">
      <alignment/>
      <protection/>
    </xf>
    <xf numFmtId="41" fontId="1" fillId="0" borderId="46" xfId="0" applyNumberFormat="1" applyFont="1" applyBorder="1" applyAlignment="1" applyProtection="1">
      <alignment/>
      <protection/>
    </xf>
    <xf numFmtId="41" fontId="1" fillId="0" borderId="45" xfId="0" applyNumberFormat="1" applyFont="1" applyBorder="1" applyAlignment="1" applyProtection="1">
      <alignment/>
      <protection/>
    </xf>
    <xf numFmtId="41" fontId="1" fillId="0" borderId="48" xfId="0" applyNumberFormat="1" applyFont="1" applyBorder="1" applyAlignment="1" applyProtection="1">
      <alignment/>
      <protection locked="0"/>
    </xf>
    <xf numFmtId="195" fontId="1" fillId="0" borderId="35" xfId="48" applyNumberFormat="1" applyFont="1" applyBorder="1" applyAlignment="1" applyProtection="1">
      <alignment/>
      <protection/>
    </xf>
    <xf numFmtId="180" fontId="1" fillId="0" borderId="34" xfId="48" applyNumberFormat="1" applyFont="1" applyBorder="1" applyAlignment="1" applyProtection="1">
      <alignment/>
      <protection/>
    </xf>
    <xf numFmtId="41" fontId="1" fillId="0" borderId="49" xfId="0" applyNumberFormat="1" applyFont="1" applyBorder="1" applyAlignment="1" applyProtection="1">
      <alignment/>
      <protection locked="0"/>
    </xf>
    <xf numFmtId="41" fontId="1" fillId="0" borderId="50" xfId="0" applyNumberFormat="1" applyFont="1" applyBorder="1" applyAlignment="1" applyProtection="1">
      <alignment/>
      <protection locked="0"/>
    </xf>
    <xf numFmtId="41" fontId="1" fillId="0" borderId="37" xfId="0" applyNumberFormat="1" applyFont="1" applyBorder="1" applyAlignment="1" applyProtection="1">
      <alignment/>
      <protection/>
    </xf>
    <xf numFmtId="41" fontId="1" fillId="0" borderId="35" xfId="48" applyNumberFormat="1" applyFont="1" applyBorder="1" applyAlignment="1" applyProtection="1">
      <alignment/>
      <protection locked="0"/>
    </xf>
    <xf numFmtId="41" fontId="1" fillId="0" borderId="51" xfId="48" applyNumberFormat="1" applyFont="1" applyBorder="1" applyAlignment="1" applyProtection="1">
      <alignment shrinkToFit="1"/>
      <protection locked="0"/>
    </xf>
    <xf numFmtId="41" fontId="1" fillId="0" borderId="34" xfId="48" applyNumberFormat="1" applyFont="1" applyBorder="1" applyAlignment="1" applyProtection="1">
      <alignment/>
      <protection locked="0"/>
    </xf>
    <xf numFmtId="41" fontId="1" fillId="0" borderId="52" xfId="48" applyNumberFormat="1" applyFont="1" applyBorder="1" applyAlignment="1" applyProtection="1">
      <alignment shrinkToFit="1"/>
      <protection locked="0"/>
    </xf>
    <xf numFmtId="41" fontId="1" fillId="0" borderId="51" xfId="48" applyNumberFormat="1" applyFont="1" applyBorder="1" applyAlignment="1" applyProtection="1">
      <alignment shrinkToFit="1"/>
      <protection/>
    </xf>
    <xf numFmtId="41" fontId="1" fillId="0" borderId="52" xfId="48" applyNumberFormat="1" applyFont="1" applyBorder="1" applyAlignment="1" applyProtection="1">
      <alignment shrinkToFit="1"/>
      <protection/>
    </xf>
    <xf numFmtId="41" fontId="1" fillId="0" borderId="36" xfId="48" applyNumberFormat="1" applyFont="1" applyBorder="1" applyAlignment="1" applyProtection="1">
      <alignment/>
      <protection locked="0"/>
    </xf>
    <xf numFmtId="41" fontId="1" fillId="0" borderId="53" xfId="48" applyNumberFormat="1" applyFont="1" applyBorder="1" applyAlignment="1" applyProtection="1">
      <alignment shrinkToFit="1"/>
      <protection/>
    </xf>
    <xf numFmtId="41" fontId="1" fillId="0" borderId="54" xfId="48" applyNumberFormat="1" applyFont="1" applyBorder="1" applyAlignment="1" applyProtection="1">
      <alignment shrinkToFit="1"/>
      <protection/>
    </xf>
    <xf numFmtId="41" fontId="1" fillId="0" borderId="36" xfId="48" applyNumberFormat="1" applyFont="1" applyBorder="1" applyAlignment="1" applyProtection="1">
      <alignment shrinkToFit="1"/>
      <protection locked="0"/>
    </xf>
    <xf numFmtId="41" fontId="1" fillId="0" borderId="35" xfId="48" applyNumberFormat="1" applyFont="1" applyBorder="1" applyAlignment="1" applyProtection="1">
      <alignment shrinkToFit="1"/>
      <protection/>
    </xf>
    <xf numFmtId="41" fontId="1" fillId="0" borderId="34" xfId="48" applyNumberFormat="1" applyFont="1" applyBorder="1" applyAlignment="1" applyProtection="1">
      <alignment shrinkToFit="1"/>
      <protection/>
    </xf>
    <xf numFmtId="41" fontId="1" fillId="0" borderId="50" xfId="48" applyNumberFormat="1" applyFont="1" applyBorder="1" applyAlignment="1" applyProtection="1">
      <alignment/>
      <protection locked="0"/>
    </xf>
    <xf numFmtId="41" fontId="1" fillId="0" borderId="55" xfId="48" applyNumberFormat="1" applyFont="1" applyBorder="1" applyAlignment="1" applyProtection="1">
      <alignment shrinkToFit="1"/>
      <protection/>
    </xf>
    <xf numFmtId="41" fontId="1" fillId="0" borderId="56" xfId="48" applyNumberFormat="1" applyFont="1" applyBorder="1" applyAlignment="1" applyProtection="1">
      <alignment shrinkToFit="1"/>
      <protection/>
    </xf>
    <xf numFmtId="41" fontId="1" fillId="0" borderId="0" xfId="48" applyNumberFormat="1" applyFont="1" applyBorder="1" applyAlignment="1" applyProtection="1">
      <alignment shrinkToFit="1"/>
      <protection locked="0"/>
    </xf>
    <xf numFmtId="41" fontId="1" fillId="0" borderId="55" xfId="48" applyNumberFormat="1" applyFont="1" applyBorder="1" applyAlignment="1" applyProtection="1">
      <alignment shrinkToFit="1"/>
      <protection locked="0"/>
    </xf>
    <xf numFmtId="41" fontId="1" fillId="0" borderId="56" xfId="48" applyNumberFormat="1" applyFont="1" applyBorder="1" applyAlignment="1" applyProtection="1">
      <alignment shrinkToFit="1"/>
      <protection locked="0"/>
    </xf>
    <xf numFmtId="41" fontId="1" fillId="0" borderId="57" xfId="48" applyNumberFormat="1" applyFont="1" applyBorder="1" applyAlignment="1" applyProtection="1">
      <alignment shrinkToFit="1"/>
      <protection locked="0"/>
    </xf>
    <xf numFmtId="41" fontId="1" fillId="0" borderId="58" xfId="48" applyNumberFormat="1" applyFont="1" applyBorder="1" applyAlignment="1" applyProtection="1">
      <alignment shrinkToFit="1"/>
      <protection locked="0"/>
    </xf>
    <xf numFmtId="41" fontId="1" fillId="0" borderId="59" xfId="48" applyNumberFormat="1" applyFont="1" applyBorder="1" applyAlignment="1" applyProtection="1">
      <alignment/>
      <protection locked="0"/>
    </xf>
    <xf numFmtId="41" fontId="1" fillId="0" borderId="35" xfId="48" applyNumberFormat="1" applyFont="1" applyBorder="1" applyAlignment="1" applyProtection="1">
      <alignment shrinkToFit="1"/>
      <protection locked="0"/>
    </xf>
    <xf numFmtId="41" fontId="1" fillId="0" borderId="37" xfId="48" applyNumberFormat="1" applyFont="1" applyBorder="1" applyAlignment="1" applyProtection="1">
      <alignment/>
      <protection/>
    </xf>
    <xf numFmtId="41" fontId="1" fillId="0" borderId="0" xfId="48" applyNumberFormat="1" applyFont="1" applyBorder="1" applyAlignment="1" applyProtection="1">
      <alignment shrinkToFit="1"/>
      <protection/>
    </xf>
    <xf numFmtId="41" fontId="1" fillId="0" borderId="49" xfId="48" applyNumberFormat="1" applyFont="1" applyBorder="1" applyAlignment="1" applyProtection="1">
      <alignment shrinkToFit="1"/>
      <protection locked="0"/>
    </xf>
    <xf numFmtId="41" fontId="1" fillId="0" borderId="34" xfId="48" applyNumberFormat="1" applyFont="1" applyBorder="1" applyAlignment="1" applyProtection="1">
      <alignment shrinkToFit="1"/>
      <protection locked="0"/>
    </xf>
    <xf numFmtId="41" fontId="1" fillId="0" borderId="29" xfId="48" applyNumberFormat="1" applyFont="1" applyBorder="1" applyAlignment="1" applyProtection="1">
      <alignment shrinkToFit="1"/>
      <protection/>
    </xf>
    <xf numFmtId="41" fontId="1" fillId="0" borderId="30" xfId="48" applyNumberFormat="1" applyFont="1" applyBorder="1" applyAlignment="1" applyProtection="1">
      <alignment shrinkToFit="1"/>
      <protection/>
    </xf>
    <xf numFmtId="41" fontId="1" fillId="0" borderId="50" xfId="48" applyNumberFormat="1" applyFont="1" applyBorder="1" applyAlignment="1" applyProtection="1">
      <alignment shrinkToFit="1"/>
      <protection locked="0"/>
    </xf>
    <xf numFmtId="41" fontId="1" fillId="0" borderId="29" xfId="48" applyNumberFormat="1" applyFont="1" applyBorder="1" applyAlignment="1" applyProtection="1">
      <alignment shrinkToFit="1"/>
      <protection locked="0"/>
    </xf>
    <xf numFmtId="41" fontId="1" fillId="0" borderId="30" xfId="48" applyNumberFormat="1" applyFont="1" applyBorder="1" applyAlignment="1" applyProtection="1">
      <alignment shrinkToFit="1"/>
      <protection locked="0"/>
    </xf>
    <xf numFmtId="38" fontId="1" fillId="0" borderId="36" xfId="48" applyFont="1" applyBorder="1" applyAlignment="1" applyProtection="1">
      <alignment/>
      <protection locked="0"/>
    </xf>
    <xf numFmtId="41" fontId="1" fillId="0" borderId="33" xfId="48" applyNumberFormat="1" applyFont="1" applyBorder="1" applyAlignment="1" applyProtection="1">
      <alignment shrinkToFit="1"/>
      <protection locked="0"/>
    </xf>
    <xf numFmtId="41" fontId="1" fillId="0" borderId="33" xfId="48" applyNumberFormat="1" applyFont="1" applyBorder="1" applyAlignment="1" applyProtection="1">
      <alignment shrinkToFit="1"/>
      <protection/>
    </xf>
    <xf numFmtId="41" fontId="1" fillId="0" borderId="36" xfId="0" applyNumberFormat="1" applyFont="1" applyFill="1" applyBorder="1" applyAlignment="1" applyProtection="1">
      <alignment/>
      <protection locked="0"/>
    </xf>
    <xf numFmtId="41" fontId="1" fillId="0" borderId="36" xfId="0" applyNumberFormat="1" applyFont="1" applyBorder="1" applyAlignment="1" applyProtection="1">
      <alignment shrinkToFit="1"/>
      <protection locked="0"/>
    </xf>
    <xf numFmtId="41" fontId="1" fillId="0" borderId="34" xfId="0" applyNumberFormat="1" applyFont="1" applyFill="1" applyBorder="1" applyAlignment="1" applyProtection="1">
      <alignment/>
      <protection locked="0"/>
    </xf>
    <xf numFmtId="41" fontId="1" fillId="0" borderId="34" xfId="0" applyNumberFormat="1" applyFont="1" applyBorder="1" applyAlignment="1" applyProtection="1">
      <alignment shrinkToFit="1"/>
      <protection locked="0"/>
    </xf>
    <xf numFmtId="41" fontId="1" fillId="0" borderId="35" xfId="0" applyNumberFormat="1" applyFont="1" applyFill="1" applyBorder="1" applyAlignment="1" applyProtection="1">
      <alignment/>
      <protection locked="0"/>
    </xf>
    <xf numFmtId="41" fontId="1" fillId="0" borderId="35" xfId="0" applyNumberFormat="1" applyFont="1" applyBorder="1" applyAlignment="1" applyProtection="1">
      <alignment shrinkToFit="1"/>
      <protection locked="0"/>
    </xf>
    <xf numFmtId="41" fontId="1" fillId="0" borderId="35" xfId="48" applyNumberFormat="1" applyFont="1" applyFill="1" applyBorder="1" applyAlignment="1" applyProtection="1">
      <alignment/>
      <protection/>
    </xf>
    <xf numFmtId="41" fontId="1" fillId="0" borderId="34" xfId="48" applyNumberFormat="1" applyFont="1" applyFill="1" applyBorder="1" applyAlignment="1" applyProtection="1">
      <alignment/>
      <protection/>
    </xf>
    <xf numFmtId="41" fontId="1" fillId="0" borderId="35" xfId="0" applyNumberFormat="1" applyFont="1" applyFill="1" applyBorder="1" applyAlignment="1" applyProtection="1">
      <alignment/>
      <protection/>
    </xf>
    <xf numFmtId="41" fontId="1" fillId="0" borderId="35" xfId="0" applyNumberFormat="1" applyFont="1" applyBorder="1" applyAlignment="1" applyProtection="1">
      <alignment shrinkToFit="1"/>
      <protection/>
    </xf>
    <xf numFmtId="41" fontId="1" fillId="0" borderId="34" xfId="0" applyNumberFormat="1" applyFont="1" applyFill="1" applyBorder="1" applyAlignment="1" applyProtection="1">
      <alignment/>
      <protection/>
    </xf>
    <xf numFmtId="41" fontId="1" fillId="0" borderId="34" xfId="0" applyNumberFormat="1" applyFont="1" applyBorder="1" applyAlignment="1" applyProtection="1">
      <alignment shrinkToFit="1"/>
      <protection/>
    </xf>
    <xf numFmtId="41" fontId="1" fillId="0" borderId="50" xfId="0" applyNumberFormat="1" applyFont="1" applyFill="1" applyBorder="1" applyAlignment="1" applyProtection="1">
      <alignment/>
      <protection locked="0"/>
    </xf>
    <xf numFmtId="41" fontId="1" fillId="0" borderId="50" xfId="0" applyNumberFormat="1" applyFont="1" applyBorder="1" applyAlignment="1" applyProtection="1">
      <alignment shrinkToFit="1"/>
      <protection locked="0"/>
    </xf>
    <xf numFmtId="41" fontId="1" fillId="0" borderId="49" xfId="0" applyNumberFormat="1" applyFont="1" applyBorder="1" applyAlignment="1" applyProtection="1">
      <alignment shrinkToFit="1"/>
      <protection/>
    </xf>
    <xf numFmtId="195" fontId="1" fillId="0" borderId="35" xfId="48" applyNumberFormat="1" applyFont="1" applyFill="1" applyBorder="1" applyAlignment="1" applyProtection="1">
      <alignment/>
      <protection/>
    </xf>
    <xf numFmtId="180" fontId="1" fillId="0" borderId="34" xfId="48" applyNumberFormat="1" applyFont="1" applyFill="1" applyBorder="1" applyAlignment="1" applyProtection="1">
      <alignment/>
      <protection/>
    </xf>
    <xf numFmtId="41" fontId="1" fillId="0" borderId="37" xfId="0" applyNumberFormat="1" applyFont="1" applyFill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 locked="0"/>
    </xf>
    <xf numFmtId="41" fontId="1" fillId="0" borderId="37" xfId="0" applyNumberFormat="1" applyFont="1" applyBorder="1" applyAlignment="1" applyProtection="1">
      <alignment shrinkToFit="1"/>
      <protection locked="0"/>
    </xf>
    <xf numFmtId="41" fontId="1" fillId="0" borderId="37" xfId="0" applyNumberFormat="1" applyFont="1" applyFill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 shrinkToFit="1"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44" xfId="0" applyNumberFormat="1" applyFont="1" applyBorder="1" applyAlignment="1" applyProtection="1">
      <alignment shrinkToFit="1"/>
      <protection locked="0"/>
    </xf>
    <xf numFmtId="41" fontId="1" fillId="0" borderId="45" xfId="0" applyNumberFormat="1" applyFont="1" applyBorder="1" applyAlignment="1" applyProtection="1">
      <alignment shrinkToFit="1"/>
      <protection locked="0"/>
    </xf>
    <xf numFmtId="41" fontId="1" fillId="0" borderId="46" xfId="0" applyNumberFormat="1" applyFont="1" applyBorder="1" applyAlignment="1" applyProtection="1">
      <alignment shrinkToFit="1"/>
      <protection locked="0"/>
    </xf>
    <xf numFmtId="41" fontId="1" fillId="0" borderId="47" xfId="48" applyNumberFormat="1" applyFont="1" applyBorder="1" applyAlignment="1" applyProtection="1">
      <alignment shrinkToFit="1"/>
      <protection/>
    </xf>
    <xf numFmtId="41" fontId="1" fillId="0" borderId="45" xfId="48" applyNumberFormat="1" applyFont="1" applyBorder="1" applyAlignment="1" applyProtection="1">
      <alignment shrinkToFit="1"/>
      <protection/>
    </xf>
    <xf numFmtId="41" fontId="1" fillId="0" borderId="46" xfId="0" applyNumberFormat="1" applyFont="1" applyBorder="1" applyAlignment="1" applyProtection="1">
      <alignment shrinkToFit="1"/>
      <protection/>
    </xf>
    <xf numFmtId="41" fontId="1" fillId="0" borderId="45" xfId="0" applyNumberFormat="1" applyFont="1" applyBorder="1" applyAlignment="1" applyProtection="1">
      <alignment shrinkToFit="1"/>
      <protection/>
    </xf>
    <xf numFmtId="41" fontId="1" fillId="0" borderId="48" xfId="0" applyNumberFormat="1" applyFont="1" applyBorder="1" applyAlignment="1" applyProtection="1">
      <alignment shrinkToFit="1"/>
      <protection locked="0"/>
    </xf>
    <xf numFmtId="41" fontId="1" fillId="0" borderId="61" xfId="0" applyNumberFormat="1" applyFont="1" applyBorder="1" applyAlignment="1" applyProtection="1">
      <alignment/>
      <protection locked="0"/>
    </xf>
    <xf numFmtId="41" fontId="1" fillId="0" borderId="42" xfId="0" applyNumberFormat="1" applyFont="1" applyBorder="1" applyAlignment="1" applyProtection="1">
      <alignment/>
      <protection locked="0"/>
    </xf>
    <xf numFmtId="41" fontId="1" fillId="0" borderId="62" xfId="0" applyNumberFormat="1" applyFont="1" applyBorder="1" applyAlignment="1" applyProtection="1">
      <alignment/>
      <protection locked="0"/>
    </xf>
    <xf numFmtId="41" fontId="1" fillId="0" borderId="31" xfId="0" applyNumberFormat="1" applyFont="1" applyBorder="1" applyAlignment="1" applyProtection="1">
      <alignment/>
      <protection locked="0"/>
    </xf>
    <xf numFmtId="41" fontId="1" fillId="0" borderId="31" xfId="0" applyNumberFormat="1" applyFont="1" applyBorder="1" applyAlignment="1" applyProtection="1">
      <alignment shrinkToFit="1"/>
      <protection locked="0"/>
    </xf>
    <xf numFmtId="41" fontId="1" fillId="0" borderId="57" xfId="0" applyNumberFormat="1" applyFont="1" applyBorder="1" applyAlignment="1" applyProtection="1">
      <alignment/>
      <protection locked="0"/>
    </xf>
    <xf numFmtId="41" fontId="1" fillId="0" borderId="61" xfId="0" applyNumberFormat="1" applyFont="1" applyBorder="1" applyAlignment="1" applyProtection="1">
      <alignment/>
      <protection/>
    </xf>
    <xf numFmtId="41" fontId="1" fillId="0" borderId="49" xfId="0" applyNumberFormat="1" applyFont="1" applyBorder="1" applyAlignment="1" applyProtection="1">
      <alignment shrinkToFit="1"/>
      <protection locked="0"/>
    </xf>
    <xf numFmtId="41" fontId="1" fillId="0" borderId="63" xfId="0" applyNumberFormat="1" applyFont="1" applyBorder="1" applyAlignment="1" applyProtection="1">
      <alignment/>
      <protection locked="0"/>
    </xf>
    <xf numFmtId="41" fontId="1" fillId="0" borderId="36" xfId="48" applyNumberFormat="1" applyFont="1" applyBorder="1" applyAlignment="1" applyProtection="1">
      <alignment shrinkToFit="1"/>
      <protection/>
    </xf>
    <xf numFmtId="41" fontId="1" fillId="0" borderId="64" xfId="0" applyNumberFormat="1" applyFont="1" applyBorder="1" applyAlignment="1" applyProtection="1">
      <alignment/>
      <protection locked="0"/>
    </xf>
    <xf numFmtId="41" fontId="1" fillId="0" borderId="42" xfId="0" applyNumberFormat="1" applyFont="1" applyBorder="1" applyAlignment="1" applyProtection="1">
      <alignment/>
      <protection/>
    </xf>
    <xf numFmtId="41" fontId="1" fillId="0" borderId="50" xfId="48" applyNumberFormat="1" applyFont="1" applyBorder="1" applyAlignment="1" applyProtection="1">
      <alignment/>
      <protection/>
    </xf>
    <xf numFmtId="41" fontId="1" fillId="0" borderId="32" xfId="48" applyNumberFormat="1" applyFont="1" applyBorder="1" applyAlignment="1" applyProtection="1">
      <alignment/>
      <protection/>
    </xf>
    <xf numFmtId="41" fontId="1" fillId="0" borderId="57" xfId="48" applyNumberFormat="1" applyFont="1" applyBorder="1" applyAlignment="1">
      <alignment vertical="center" shrinkToFit="1"/>
    </xf>
    <xf numFmtId="41" fontId="1" fillId="0" borderId="56" xfId="48" applyNumberFormat="1" applyFont="1" applyBorder="1" applyAlignment="1" applyProtection="1">
      <alignment/>
      <protection locked="0"/>
    </xf>
    <xf numFmtId="41" fontId="1" fillId="0" borderId="55" xfId="48" applyNumberFormat="1" applyFont="1" applyBorder="1" applyAlignment="1" applyProtection="1">
      <alignment/>
      <protection locked="0"/>
    </xf>
    <xf numFmtId="41" fontId="1" fillId="0" borderId="61" xfId="48" applyNumberFormat="1" applyFont="1" applyBorder="1" applyAlignment="1" applyProtection="1">
      <alignment shrinkToFit="1"/>
      <protection locked="0"/>
    </xf>
    <xf numFmtId="41" fontId="1" fillId="0" borderId="42" xfId="48" applyNumberFormat="1" applyFont="1" applyBorder="1" applyAlignment="1" applyProtection="1">
      <alignment shrinkToFit="1"/>
      <protection locked="0"/>
    </xf>
    <xf numFmtId="41" fontId="1" fillId="0" borderId="61" xfId="48" applyNumberFormat="1" applyFont="1" applyBorder="1" applyAlignment="1" applyProtection="1">
      <alignment shrinkToFit="1"/>
      <protection/>
    </xf>
    <xf numFmtId="41" fontId="1" fillId="0" borderId="42" xfId="48" applyNumberFormat="1" applyFont="1" applyBorder="1" applyAlignment="1" applyProtection="1">
      <alignment shrinkToFit="1"/>
      <protection/>
    </xf>
    <xf numFmtId="41" fontId="1" fillId="0" borderId="29" xfId="48" applyNumberFormat="1" applyFont="1" applyBorder="1" applyAlignment="1" applyProtection="1">
      <alignment/>
      <protection locked="0"/>
    </xf>
    <xf numFmtId="41" fontId="1" fillId="0" borderId="64" xfId="48" applyNumberFormat="1" applyFont="1" applyBorder="1" applyAlignment="1" applyProtection="1">
      <alignment shrinkToFit="1"/>
      <protection locked="0"/>
    </xf>
    <xf numFmtId="41" fontId="1" fillId="0" borderId="59" xfId="48" applyNumberFormat="1" applyFont="1" applyBorder="1" applyAlignment="1" applyProtection="1">
      <alignment shrinkToFit="1"/>
      <protection locked="0"/>
    </xf>
    <xf numFmtId="41" fontId="1" fillId="0" borderId="65" xfId="48" applyNumberFormat="1" applyFont="1" applyBorder="1" applyAlignment="1">
      <alignment vertical="center" shrinkToFit="1"/>
    </xf>
    <xf numFmtId="41" fontId="1" fillId="0" borderId="66" xfId="48" applyNumberFormat="1" applyFont="1" applyBorder="1" applyAlignment="1" applyProtection="1">
      <alignment shrinkToFit="1"/>
      <protection locked="0"/>
    </xf>
    <xf numFmtId="41" fontId="1" fillId="0" borderId="67" xfId="48" applyNumberFormat="1" applyFont="1" applyBorder="1" applyAlignment="1" applyProtection="1">
      <alignment shrinkToFit="1"/>
      <protection locked="0"/>
    </xf>
    <xf numFmtId="41" fontId="1" fillId="0" borderId="68" xfId="48" applyNumberFormat="1" applyFont="1" applyBorder="1" applyAlignment="1">
      <alignment vertical="center" shrinkToFit="1"/>
    </xf>
    <xf numFmtId="41" fontId="1" fillId="0" borderId="69" xfId="48" applyNumberFormat="1" applyFont="1" applyBorder="1" applyAlignment="1" applyProtection="1">
      <alignment shrinkToFit="1"/>
      <protection locked="0"/>
    </xf>
    <xf numFmtId="41" fontId="1" fillId="0" borderId="70" xfId="48" applyNumberFormat="1" applyFont="1" applyBorder="1" applyAlignment="1" applyProtection="1">
      <alignment shrinkToFit="1"/>
      <protection locked="0"/>
    </xf>
    <xf numFmtId="41" fontId="1" fillId="0" borderId="61" xfId="48" applyNumberFormat="1" applyFont="1" applyBorder="1" applyAlignment="1" applyProtection="1">
      <alignment/>
      <protection locked="0"/>
    </xf>
    <xf numFmtId="41" fontId="1" fillId="0" borderId="42" xfId="48" applyNumberFormat="1" applyFont="1" applyBorder="1" applyAlignment="1" applyProtection="1">
      <alignment/>
      <protection locked="0"/>
    </xf>
    <xf numFmtId="41" fontId="1" fillId="0" borderId="58" xfId="48" applyNumberFormat="1" applyFont="1" applyBorder="1" applyAlignment="1" applyProtection="1">
      <alignment/>
      <protection locked="0"/>
    </xf>
    <xf numFmtId="41" fontId="1" fillId="0" borderId="62" xfId="48" applyNumberFormat="1" applyFont="1" applyBorder="1" applyAlignment="1">
      <alignment vertical="center" shrinkToFit="1"/>
    </xf>
    <xf numFmtId="41" fontId="1" fillId="0" borderId="71" xfId="48" applyNumberFormat="1" applyFont="1" applyBorder="1" applyAlignment="1">
      <alignment vertical="center" shrinkToFit="1"/>
    </xf>
    <xf numFmtId="41" fontId="1" fillId="0" borderId="62" xfId="48" applyNumberFormat="1" applyFont="1" applyBorder="1" applyAlignment="1" applyProtection="1">
      <alignment/>
      <protection locked="0"/>
    </xf>
    <xf numFmtId="41" fontId="1" fillId="0" borderId="62" xfId="48" applyNumberFormat="1" applyFont="1" applyBorder="1" applyAlignment="1" applyProtection="1">
      <alignment/>
      <protection/>
    </xf>
    <xf numFmtId="41" fontId="1" fillId="0" borderId="61" xfId="48" applyNumberFormat="1" applyFont="1" applyBorder="1" applyAlignment="1" applyProtection="1">
      <alignment/>
      <protection/>
    </xf>
    <xf numFmtId="41" fontId="1" fillId="0" borderId="42" xfId="48" applyNumberFormat="1" applyFont="1" applyBorder="1" applyAlignment="1" applyProtection="1">
      <alignment/>
      <protection/>
    </xf>
    <xf numFmtId="41" fontId="1" fillId="0" borderId="47" xfId="48" applyNumberFormat="1" applyFont="1" applyBorder="1" applyAlignment="1" applyProtection="1">
      <alignment shrinkToFit="1"/>
      <protection locked="0"/>
    </xf>
    <xf numFmtId="41" fontId="1" fillId="0" borderId="45" xfId="48" applyNumberFormat="1" applyFont="1" applyBorder="1" applyAlignment="1" applyProtection="1">
      <alignment shrinkToFit="1"/>
      <protection locked="0"/>
    </xf>
    <xf numFmtId="41" fontId="1" fillId="0" borderId="46" xfId="48" applyNumberFormat="1" applyFont="1" applyBorder="1" applyAlignment="1" applyProtection="1">
      <alignment shrinkToFit="1"/>
      <protection locked="0"/>
    </xf>
    <xf numFmtId="41" fontId="1" fillId="0" borderId="28" xfId="48" applyNumberFormat="1" applyFont="1" applyBorder="1" applyAlignment="1">
      <alignment vertical="center" shrinkToFit="1"/>
    </xf>
    <xf numFmtId="41" fontId="1" fillId="0" borderId="45" xfId="48" applyNumberFormat="1" applyFont="1" applyBorder="1" applyAlignment="1">
      <alignment vertical="center" shrinkToFit="1"/>
    </xf>
    <xf numFmtId="41" fontId="1" fillId="0" borderId="46" xfId="48" applyNumberFormat="1" applyFont="1" applyBorder="1" applyAlignment="1" applyProtection="1">
      <alignment shrinkToFit="1"/>
      <protection/>
    </xf>
    <xf numFmtId="41" fontId="1" fillId="0" borderId="0" xfId="48" applyNumberFormat="1" applyFont="1" applyAlignment="1" applyProtection="1">
      <alignment horizontal="left"/>
      <protection/>
    </xf>
    <xf numFmtId="41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72" xfId="48" applyNumberFormat="1" applyFont="1" applyBorder="1" applyAlignment="1" applyProtection="1">
      <alignment horizontal="center"/>
      <protection/>
    </xf>
    <xf numFmtId="41" fontId="1" fillId="0" borderId="73" xfId="48" applyNumberFormat="1" applyFont="1" applyBorder="1" applyAlignment="1" applyProtection="1">
      <alignment horizontal="center"/>
      <protection/>
    </xf>
    <xf numFmtId="41" fontId="1" fillId="0" borderId="74" xfId="48" applyNumberFormat="1" applyFont="1" applyBorder="1" applyAlignment="1" applyProtection="1">
      <alignment horizontal="center"/>
      <protection/>
    </xf>
    <xf numFmtId="41" fontId="1" fillId="0" borderId="75" xfId="48" applyNumberFormat="1" applyFont="1" applyBorder="1" applyAlignment="1" applyProtection="1">
      <alignment horizontal="center"/>
      <protection/>
    </xf>
    <xf numFmtId="41" fontId="1" fillId="0" borderId="76" xfId="48" applyNumberFormat="1" applyFont="1" applyBorder="1" applyAlignment="1" applyProtection="1">
      <alignment horizontal="center"/>
      <protection/>
    </xf>
    <xf numFmtId="41" fontId="1" fillId="0" borderId="77" xfId="48" applyNumberFormat="1" applyFont="1" applyBorder="1" applyAlignment="1" applyProtection="1">
      <alignment horizontal="center"/>
      <protection/>
    </xf>
    <xf numFmtId="41" fontId="1" fillId="0" borderId="78" xfId="48" applyNumberFormat="1" applyFont="1" applyBorder="1" applyAlignment="1" applyProtection="1">
      <alignment horizontal="left"/>
      <protection/>
    </xf>
    <xf numFmtId="41" fontId="1" fillId="0" borderId="23" xfId="48" applyNumberFormat="1" applyFont="1" applyBorder="1" applyAlignment="1" applyProtection="1">
      <alignment horizontal="center"/>
      <protection/>
    </xf>
    <xf numFmtId="41" fontId="1" fillId="0" borderId="70" xfId="0" applyNumberFormat="1" applyFont="1" applyBorder="1" applyAlignment="1" applyProtection="1">
      <alignment/>
      <protection locked="0"/>
    </xf>
    <xf numFmtId="41" fontId="1" fillId="0" borderId="78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1" fillId="0" borderId="65" xfId="0" applyNumberFormat="1" applyFont="1" applyBorder="1" applyAlignment="1" applyProtection="1">
      <alignment/>
      <protection locked="0"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47" xfId="0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/>
      <protection/>
    </xf>
    <xf numFmtId="41" fontId="1" fillId="0" borderId="36" xfId="0" applyNumberFormat="1" applyFont="1" applyBorder="1" applyAlignment="1" applyProtection="1">
      <alignment/>
      <protection/>
    </xf>
    <xf numFmtId="41" fontId="1" fillId="0" borderId="58" xfId="0" applyNumberFormat="1" applyFont="1" applyBorder="1" applyAlignment="1" applyProtection="1">
      <alignment/>
      <protection/>
    </xf>
    <xf numFmtId="41" fontId="1" fillId="0" borderId="72" xfId="48" applyNumberFormat="1" applyFont="1" applyBorder="1" applyAlignment="1" applyProtection="1">
      <alignment/>
      <protection/>
    </xf>
    <xf numFmtId="41" fontId="1" fillId="0" borderId="65" xfId="0" applyNumberFormat="1" applyFont="1" applyBorder="1" applyAlignment="1" applyProtection="1">
      <alignment/>
      <protection/>
    </xf>
    <xf numFmtId="210" fontId="1" fillId="0" borderId="34" xfId="0" applyNumberFormat="1" applyFont="1" applyBorder="1" applyAlignment="1" applyProtection="1">
      <alignment/>
      <protection/>
    </xf>
    <xf numFmtId="41" fontId="1" fillId="0" borderId="78" xfId="48" applyNumberFormat="1" applyFont="1" applyBorder="1" applyAlignment="1" applyProtection="1">
      <alignment/>
      <protection/>
    </xf>
    <xf numFmtId="41" fontId="1" fillId="0" borderId="70" xfId="0" applyNumberFormat="1" applyFont="1" applyBorder="1" applyAlignment="1" applyProtection="1">
      <alignment/>
      <protection/>
    </xf>
    <xf numFmtId="41" fontId="1" fillId="0" borderId="79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21" xfId="48" applyNumberFormat="1" applyFont="1" applyBorder="1" applyAlignment="1" applyProtection="1">
      <alignment horizontal="center"/>
      <protection/>
    </xf>
    <xf numFmtId="41" fontId="1" fillId="0" borderId="80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/>
    </xf>
    <xf numFmtId="41" fontId="1" fillId="0" borderId="41" xfId="0" applyNumberFormat="1" applyFont="1" applyFill="1" applyBorder="1" applyAlignment="1" applyProtection="1">
      <alignment/>
      <protection/>
    </xf>
    <xf numFmtId="41" fontId="1" fillId="0" borderId="73" xfId="48" applyNumberFormat="1" applyFont="1" applyBorder="1" applyAlignment="1" applyProtection="1">
      <alignment/>
      <protection/>
    </xf>
    <xf numFmtId="41" fontId="1" fillId="0" borderId="81" xfId="48" applyNumberFormat="1" applyFont="1" applyBorder="1" applyAlignment="1" applyProtection="1">
      <alignment horizontal="center"/>
      <protection/>
    </xf>
    <xf numFmtId="41" fontId="1" fillId="0" borderId="49" xfId="0" applyNumberFormat="1" applyFont="1" applyBorder="1" applyAlignment="1" applyProtection="1">
      <alignment/>
      <protection/>
    </xf>
    <xf numFmtId="41" fontId="1" fillId="0" borderId="49" xfId="0" applyNumberFormat="1" applyFont="1" applyFill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4" fillId="0" borderId="12" xfId="48" applyNumberFormat="1" applyFont="1" applyBorder="1" applyAlignment="1" applyProtection="1">
      <alignment horizontal="center"/>
      <protection/>
    </xf>
    <xf numFmtId="41" fontId="1" fillId="0" borderId="78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12" xfId="48" applyNumberFormat="1" applyFont="1" applyFill="1" applyBorder="1" applyAlignment="1" applyProtection="1">
      <alignment horizontal="center"/>
      <protection/>
    </xf>
    <xf numFmtId="196" fontId="1" fillId="0" borderId="37" xfId="48" applyNumberFormat="1" applyFont="1" applyFill="1" applyBorder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left"/>
      <protection/>
    </xf>
    <xf numFmtId="41" fontId="1" fillId="0" borderId="10" xfId="48" applyNumberFormat="1" applyFont="1" applyFill="1" applyBorder="1" applyAlignment="1" applyProtection="1">
      <alignment horizontal="center"/>
      <protection/>
    </xf>
    <xf numFmtId="196" fontId="1" fillId="0" borderId="35" xfId="48" applyNumberFormat="1" applyFont="1" applyFill="1" applyBorder="1" applyAlignment="1" applyProtection="1">
      <alignment shrinkToFit="1"/>
      <protection/>
    </xf>
    <xf numFmtId="41" fontId="1" fillId="0" borderId="79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 horizontal="center"/>
      <protection/>
    </xf>
    <xf numFmtId="41" fontId="1" fillId="0" borderId="50" xfId="48" applyNumberFormat="1" applyFont="1" applyFill="1" applyBorder="1" applyAlignment="1" applyProtection="1">
      <alignment/>
      <protection/>
    </xf>
    <xf numFmtId="194" fontId="1" fillId="0" borderId="50" xfId="48" applyNumberFormat="1" applyFont="1" applyFill="1" applyBorder="1" applyAlignment="1" applyProtection="1">
      <alignment shrinkToFit="1"/>
      <protection/>
    </xf>
    <xf numFmtId="41" fontId="1" fillId="0" borderId="50" xfId="48" applyNumberFormat="1" applyFont="1" applyFill="1" applyBorder="1" applyAlignment="1" applyProtection="1">
      <alignment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1" fillId="0" borderId="0" xfId="48" applyNumberFormat="1" applyFont="1" applyBorder="1" applyAlignment="1" applyProtection="1">
      <alignment/>
      <protection/>
    </xf>
    <xf numFmtId="41" fontId="1" fillId="0" borderId="82" xfId="48" applyNumberFormat="1" applyFont="1" applyBorder="1" applyAlignment="1" applyProtection="1">
      <alignment horizontal="center"/>
      <protection/>
    </xf>
    <xf numFmtId="41" fontId="1" fillId="0" borderId="55" xfId="0" applyNumberFormat="1" applyFont="1" applyBorder="1" applyAlignment="1" applyProtection="1">
      <alignment/>
      <protection locked="0"/>
    </xf>
    <xf numFmtId="41" fontId="1" fillId="0" borderId="56" xfId="0" applyNumberFormat="1" applyFont="1" applyBorder="1" applyAlignment="1" applyProtection="1">
      <alignment/>
      <protection locked="0"/>
    </xf>
    <xf numFmtId="41" fontId="1" fillId="0" borderId="83" xfId="0" applyNumberFormat="1" applyFont="1" applyBorder="1" applyAlignment="1" applyProtection="1">
      <alignment/>
      <protection/>
    </xf>
    <xf numFmtId="41" fontId="1" fillId="0" borderId="56" xfId="0" applyNumberFormat="1" applyFont="1" applyBorder="1" applyAlignment="1" applyProtection="1">
      <alignment/>
      <protection/>
    </xf>
    <xf numFmtId="41" fontId="1" fillId="0" borderId="55" xfId="0" applyNumberFormat="1" applyFont="1" applyBorder="1" applyAlignment="1" applyProtection="1">
      <alignment/>
      <protection/>
    </xf>
    <xf numFmtId="41" fontId="1" fillId="0" borderId="28" xfId="0" applyNumberFormat="1" applyFont="1" applyBorder="1" applyAlignment="1" applyProtection="1">
      <alignment/>
      <protection/>
    </xf>
    <xf numFmtId="41" fontId="1" fillId="0" borderId="84" xfId="0" applyNumberFormat="1" applyFont="1" applyBorder="1" applyAlignment="1" applyProtection="1">
      <alignment/>
      <protection/>
    </xf>
    <xf numFmtId="41" fontId="1" fillId="0" borderId="85" xfId="0" applyNumberFormat="1" applyFont="1" applyBorder="1" applyAlignment="1" applyProtection="1">
      <alignment/>
      <protection/>
    </xf>
    <xf numFmtId="41" fontId="1" fillId="0" borderId="86" xfId="0" applyNumberFormat="1" applyFont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 locked="0"/>
    </xf>
    <xf numFmtId="41" fontId="1" fillId="0" borderId="87" xfId="48" applyNumberFormat="1" applyFont="1" applyBorder="1" applyAlignment="1" applyProtection="1">
      <alignment horizontal="center"/>
      <protection/>
    </xf>
    <xf numFmtId="41" fontId="1" fillId="0" borderId="72" xfId="48" applyNumberFormat="1" applyFont="1" applyBorder="1" applyAlignment="1" applyProtection="1">
      <alignment horizontal="left"/>
      <protection/>
    </xf>
    <xf numFmtId="41" fontId="1" fillId="0" borderId="88" xfId="0" applyNumberFormat="1" applyFont="1" applyBorder="1" applyAlignment="1" applyProtection="1">
      <alignment/>
      <protection/>
    </xf>
    <xf numFmtId="41" fontId="1" fillId="0" borderId="55" xfId="48" applyNumberFormat="1" applyFont="1" applyBorder="1" applyAlignment="1" applyProtection="1">
      <alignment/>
      <protection/>
    </xf>
    <xf numFmtId="41" fontId="1" fillId="0" borderId="56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 horizontal="center"/>
      <protection/>
    </xf>
    <xf numFmtId="41" fontId="1" fillId="0" borderId="89" xfId="0" applyNumberFormat="1" applyFont="1" applyBorder="1" applyAlignment="1" applyProtection="1">
      <alignment/>
      <protection locked="0"/>
    </xf>
    <xf numFmtId="41" fontId="1" fillId="0" borderId="28" xfId="48" applyNumberFormat="1" applyFont="1" applyFill="1" applyBorder="1" applyAlignment="1" applyProtection="1">
      <alignment horizontal="center"/>
      <protection/>
    </xf>
    <xf numFmtId="196" fontId="1" fillId="0" borderId="37" xfId="48" applyNumberFormat="1" applyFont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 horizontal="center"/>
      <protection/>
    </xf>
    <xf numFmtId="196" fontId="1" fillId="0" borderId="35" xfId="48" applyNumberFormat="1" applyFont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 horizontal="center"/>
      <protection/>
    </xf>
    <xf numFmtId="41" fontId="1" fillId="0" borderId="41" xfId="48" applyNumberFormat="1" applyFont="1" applyBorder="1" applyAlignment="1" applyProtection="1">
      <alignment/>
      <protection/>
    </xf>
    <xf numFmtId="196" fontId="1" fillId="0" borderId="50" xfId="48" applyNumberFormat="1" applyFont="1" applyBorder="1" applyAlignment="1" applyProtection="1">
      <alignment/>
      <protection/>
    </xf>
    <xf numFmtId="41" fontId="1" fillId="0" borderId="50" xfId="48" applyNumberFormat="1" applyFont="1" applyBorder="1" applyAlignment="1" applyProtection="1">
      <alignment shrinkToFit="1"/>
      <protection/>
    </xf>
    <xf numFmtId="41" fontId="1" fillId="0" borderId="30" xfId="48" applyNumberFormat="1" applyFont="1" applyBorder="1" applyAlignment="1">
      <alignment vertical="center" shrinkToFit="1"/>
    </xf>
    <xf numFmtId="41" fontId="1" fillId="0" borderId="29" xfId="0" applyNumberFormat="1" applyFont="1" applyBorder="1" applyAlignment="1" applyProtection="1">
      <alignment/>
      <protection/>
    </xf>
    <xf numFmtId="41" fontId="1" fillId="0" borderId="32" xfId="48" applyNumberFormat="1" applyFont="1" applyBorder="1" applyAlignment="1">
      <alignment vertical="center" shrinkToFit="1"/>
    </xf>
    <xf numFmtId="41" fontId="1" fillId="0" borderId="90" xfId="48" applyNumberFormat="1" applyFont="1" applyBorder="1" applyAlignment="1" applyProtection="1">
      <alignment/>
      <protection/>
    </xf>
    <xf numFmtId="41" fontId="1" fillId="0" borderId="63" xfId="48" applyNumberFormat="1" applyFont="1" applyBorder="1" applyAlignment="1" applyProtection="1">
      <alignment/>
      <protection/>
    </xf>
    <xf numFmtId="195" fontId="1" fillId="0" borderId="29" xfId="48" applyNumberFormat="1" applyFont="1" applyBorder="1" applyAlignment="1" applyProtection="1">
      <alignment/>
      <protection/>
    </xf>
    <xf numFmtId="41" fontId="1" fillId="0" borderId="58" xfId="48" applyNumberFormat="1" applyFont="1" applyBorder="1" applyAlignment="1" applyProtection="1">
      <alignment/>
      <protection/>
    </xf>
    <xf numFmtId="41" fontId="1" fillId="0" borderId="59" xfId="48" applyNumberFormat="1" applyFont="1" applyBorder="1" applyAlignment="1" applyProtection="1">
      <alignment/>
      <protection/>
    </xf>
    <xf numFmtId="180" fontId="1" fillId="0" borderId="30" xfId="48" applyNumberFormat="1" applyFont="1" applyBorder="1" applyAlignment="1" applyProtection="1">
      <alignment/>
      <protection/>
    </xf>
    <xf numFmtId="41" fontId="1" fillId="0" borderId="91" xfId="48" applyNumberFormat="1" applyFont="1" applyBorder="1" applyAlignment="1">
      <alignment vertical="center" shrinkToFit="1"/>
    </xf>
    <xf numFmtId="41" fontId="1" fillId="0" borderId="60" xfId="48" applyNumberFormat="1" applyFont="1" applyBorder="1" applyAlignment="1" applyProtection="1">
      <alignment/>
      <protection/>
    </xf>
    <xf numFmtId="41" fontId="1" fillId="0" borderId="92" xfId="48" applyNumberFormat="1" applyFont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/>
      <protection/>
    </xf>
    <xf numFmtId="196" fontId="1" fillId="0" borderId="29" xfId="48" applyNumberFormat="1" applyFont="1" applyBorder="1" applyAlignment="1" applyProtection="1">
      <alignment/>
      <protection/>
    </xf>
    <xf numFmtId="196" fontId="1" fillId="0" borderId="32" xfId="48" applyNumberFormat="1" applyFont="1" applyBorder="1" applyAlignment="1" applyProtection="1">
      <alignment/>
      <protection/>
    </xf>
    <xf numFmtId="41" fontId="1" fillId="0" borderId="32" xfId="48" applyNumberFormat="1" applyFont="1" applyBorder="1" applyAlignment="1" applyProtection="1">
      <alignment shrinkToFit="1"/>
      <protection/>
    </xf>
    <xf numFmtId="38" fontId="3" fillId="0" borderId="0" xfId="48" applyFont="1" applyAlignment="1" applyProtection="1">
      <alignment/>
      <protection/>
    </xf>
    <xf numFmtId="196" fontId="1" fillId="0" borderId="33" xfId="48" applyNumberFormat="1" applyFont="1" applyBorder="1" applyAlignment="1" applyProtection="1">
      <alignment shrinkToFit="1"/>
      <protection/>
    </xf>
    <xf numFmtId="38" fontId="3" fillId="0" borderId="0" xfId="48" applyFont="1" applyFill="1" applyAlignment="1" applyProtection="1">
      <alignment/>
      <protection/>
    </xf>
    <xf numFmtId="196" fontId="1" fillId="0" borderId="29" xfId="48" applyNumberFormat="1" applyFont="1" applyBorder="1" applyAlignment="1" applyProtection="1">
      <alignment shrinkToFit="1"/>
      <protection/>
    </xf>
    <xf numFmtId="196" fontId="1" fillId="0" borderId="32" xfId="48" applyNumberFormat="1" applyFont="1" applyBorder="1" applyAlignment="1" applyProtection="1">
      <alignment shrinkToFit="1"/>
      <protection/>
    </xf>
    <xf numFmtId="41" fontId="1" fillId="0" borderId="46" xfId="48" applyNumberFormat="1" applyFont="1" applyBorder="1" applyAlignment="1" applyProtection="1">
      <alignment/>
      <protection/>
    </xf>
    <xf numFmtId="41" fontId="1" fillId="0" borderId="93" xfId="48" applyNumberFormat="1" applyFont="1" applyBorder="1" applyAlignment="1" applyProtection="1">
      <alignment/>
      <protection/>
    </xf>
    <xf numFmtId="41" fontId="1" fillId="0" borderId="94" xfId="48" applyNumberFormat="1" applyFont="1" applyBorder="1" applyAlignment="1" applyProtection="1">
      <alignment horizontal="center"/>
      <protection/>
    </xf>
    <xf numFmtId="41" fontId="1" fillId="0" borderId="60" xfId="0" applyNumberFormat="1" applyFont="1" applyBorder="1" applyAlignment="1" applyProtection="1">
      <alignment/>
      <protection/>
    </xf>
    <xf numFmtId="41" fontId="1" fillId="0" borderId="95" xfId="0" applyNumberFormat="1" applyFont="1" applyBorder="1" applyAlignment="1" applyProtection="1">
      <alignment/>
      <protection/>
    </xf>
    <xf numFmtId="41" fontId="1" fillId="0" borderId="62" xfId="0" applyNumberFormat="1" applyFont="1" applyBorder="1" applyAlignment="1" applyProtection="1">
      <alignment/>
      <protection/>
    </xf>
    <xf numFmtId="41" fontId="1" fillId="0" borderId="96" xfId="48" applyNumberFormat="1" applyFont="1" applyBorder="1" applyAlignment="1" applyProtection="1">
      <alignment horizontal="center"/>
      <protection/>
    </xf>
    <xf numFmtId="196" fontId="1" fillId="0" borderId="37" xfId="0" applyNumberFormat="1" applyFont="1" applyBorder="1" applyAlignment="1" applyProtection="1">
      <alignment/>
      <protection/>
    </xf>
    <xf numFmtId="196" fontId="1" fillId="0" borderId="35" xfId="0" applyNumberFormat="1" applyFont="1" applyBorder="1" applyAlignment="1" applyProtection="1">
      <alignment/>
      <protection/>
    </xf>
    <xf numFmtId="41" fontId="1" fillId="0" borderId="50" xfId="0" applyNumberFormat="1" applyFont="1" applyBorder="1" applyAlignment="1" applyProtection="1">
      <alignment/>
      <protection/>
    </xf>
    <xf numFmtId="196" fontId="1" fillId="0" borderId="50" xfId="0" applyNumberFormat="1" applyFont="1" applyBorder="1" applyAlignment="1" applyProtection="1">
      <alignment/>
      <protection/>
    </xf>
    <xf numFmtId="41" fontId="1" fillId="0" borderId="50" xfId="0" applyNumberFormat="1" applyFont="1" applyBorder="1" applyAlignment="1" applyProtection="1">
      <alignment shrinkToFit="1"/>
      <protection/>
    </xf>
    <xf numFmtId="41" fontId="1" fillId="0" borderId="64" xfId="0" applyNumberFormat="1" applyFont="1" applyBorder="1" applyAlignment="1" applyProtection="1">
      <alignment/>
      <protection/>
    </xf>
    <xf numFmtId="41" fontId="1" fillId="0" borderId="64" xfId="48" applyNumberFormat="1" applyFont="1" applyBorder="1" applyAlignment="1" applyProtection="1">
      <alignment/>
      <protection/>
    </xf>
    <xf numFmtId="207" fontId="1" fillId="0" borderId="0" xfId="48" applyNumberFormat="1" applyFont="1" applyAlignment="1" applyProtection="1">
      <alignment/>
      <protection/>
    </xf>
    <xf numFmtId="209" fontId="1" fillId="0" borderId="0" xfId="48" applyNumberFormat="1" applyFont="1" applyAlignment="1" applyProtection="1">
      <alignment/>
      <protection/>
    </xf>
    <xf numFmtId="205" fontId="1" fillId="0" borderId="0" xfId="48" applyNumberFormat="1" applyFont="1" applyAlignment="1" applyProtection="1">
      <alignment/>
      <protection/>
    </xf>
    <xf numFmtId="206" fontId="1" fillId="0" borderId="0" xfId="48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3" fontId="3" fillId="0" borderId="0" xfId="0" applyNumberFormat="1" applyFont="1" applyFill="1" applyAlignment="1" applyProtection="1">
      <alignment/>
      <protection/>
    </xf>
    <xf numFmtId="41" fontId="6" fillId="0" borderId="0" xfId="48" applyNumberFormat="1" applyFont="1" applyAlignment="1" applyProtection="1">
      <alignment horizontal="center"/>
      <protection/>
    </xf>
    <xf numFmtId="41" fontId="1" fillId="0" borderId="97" xfId="48" applyNumberFormat="1" applyFont="1" applyBorder="1" applyAlignment="1" applyProtection="1">
      <alignment horizontal="center" vertical="center"/>
      <protection/>
    </xf>
    <xf numFmtId="41" fontId="1" fillId="0" borderId="98" xfId="48" applyNumberFormat="1" applyFont="1" applyBorder="1" applyAlignment="1" applyProtection="1">
      <alignment horizontal="center" vertical="center"/>
      <protection/>
    </xf>
    <xf numFmtId="41" fontId="1" fillId="0" borderId="72" xfId="48" applyNumberFormat="1" applyFont="1" applyBorder="1" applyAlignment="1" applyProtection="1">
      <alignment horizontal="center" vertical="center"/>
      <protection/>
    </xf>
    <xf numFmtId="41" fontId="1" fillId="0" borderId="99" xfId="48" applyNumberFormat="1" applyFont="1" applyBorder="1" applyAlignment="1" applyProtection="1">
      <alignment horizontal="center" vertical="center"/>
      <protection/>
    </xf>
    <xf numFmtId="41" fontId="4" fillId="0" borderId="100" xfId="48" applyNumberFormat="1" applyFont="1" applyBorder="1" applyAlignment="1" applyProtection="1">
      <alignment horizontal="center" vertical="center"/>
      <protection/>
    </xf>
    <xf numFmtId="41" fontId="4" fillId="0" borderId="26" xfId="48" applyNumberFormat="1" applyFont="1" applyBorder="1" applyAlignment="1" applyProtection="1">
      <alignment horizontal="center" vertical="center"/>
      <protection/>
    </xf>
    <xf numFmtId="41" fontId="1" fillId="0" borderId="100" xfId="48" applyNumberFormat="1" applyFont="1" applyBorder="1" applyAlignment="1" applyProtection="1">
      <alignment horizontal="center" vertical="center"/>
      <protection/>
    </xf>
    <xf numFmtId="41" fontId="1" fillId="0" borderId="26" xfId="48" applyNumberFormat="1" applyFont="1" applyBorder="1" applyAlignment="1" applyProtection="1">
      <alignment horizontal="center" vertical="center"/>
      <protection/>
    </xf>
    <xf numFmtId="41" fontId="4" fillId="0" borderId="97" xfId="48" applyNumberFormat="1" applyFont="1" applyBorder="1" applyAlignment="1" applyProtection="1">
      <alignment horizontal="center" vertical="center"/>
      <protection/>
    </xf>
    <xf numFmtId="41" fontId="4" fillId="0" borderId="98" xfId="48" applyNumberFormat="1" applyFont="1" applyBorder="1" applyAlignment="1" applyProtection="1">
      <alignment horizontal="center" vertical="center"/>
      <protection/>
    </xf>
    <xf numFmtId="41" fontId="4" fillId="0" borderId="72" xfId="48" applyNumberFormat="1" applyFont="1" applyBorder="1" applyAlignment="1" applyProtection="1">
      <alignment horizontal="center" vertical="center"/>
      <protection/>
    </xf>
    <xf numFmtId="41" fontId="4" fillId="0" borderId="99" xfId="48" applyNumberFormat="1" applyFont="1" applyBorder="1" applyAlignment="1" applyProtection="1">
      <alignment horizontal="center" vertical="center"/>
      <protection/>
    </xf>
    <xf numFmtId="41" fontId="7" fillId="0" borderId="0" xfId="48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zoomScale="40" zoomScaleNormal="40" zoomScalePageLayoutView="0" workbookViewId="0" topLeftCell="A1">
      <pane xSplit="3" ySplit="3" topLeftCell="D94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1" customWidth="1"/>
  </cols>
  <sheetData>
    <row r="1" spans="1:16" ht="30.75">
      <c r="A1" s="327" t="s">
        <v>104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5" ht="19.5" thickBot="1">
      <c r="A2" s="12"/>
      <c r="B2" s="197" t="s">
        <v>1</v>
      </c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34"/>
      <c r="E4" s="170">
        <v>0.005</v>
      </c>
      <c r="F4" s="34"/>
      <c r="G4" s="84"/>
      <c r="H4" s="85">
        <v>0.015</v>
      </c>
      <c r="I4" s="34">
        <v>0.005</v>
      </c>
      <c r="J4" s="34"/>
      <c r="K4" s="34"/>
      <c r="L4" s="34">
        <v>0.005</v>
      </c>
      <c r="M4" s="34"/>
      <c r="N4" s="34"/>
      <c r="O4" s="34"/>
      <c r="P4" s="8">
        <f>SUM(D4:O4)</f>
        <v>0.030000000000000002</v>
      </c>
    </row>
    <row r="5" spans="1:16" ht="18.75">
      <c r="A5" s="207" t="s">
        <v>17</v>
      </c>
      <c r="B5" s="335"/>
      <c r="C5" s="212" t="s">
        <v>18</v>
      </c>
      <c r="D5" s="35"/>
      <c r="E5" s="280">
        <v>2.625</v>
      </c>
      <c r="F5" s="35">
        <v>0</v>
      </c>
      <c r="G5" s="86"/>
      <c r="H5" s="102">
        <v>10.08</v>
      </c>
      <c r="I5" s="60">
        <v>1.68</v>
      </c>
      <c r="J5" s="280"/>
      <c r="K5" s="35"/>
      <c r="L5" s="35">
        <v>1.05</v>
      </c>
      <c r="M5" s="35"/>
      <c r="N5" s="35"/>
      <c r="O5" s="280"/>
      <c r="P5" s="9">
        <f>SUM(D5:O5)</f>
        <v>15.435</v>
      </c>
    </row>
    <row r="6" spans="1:16" ht="18.75">
      <c r="A6" s="207" t="s">
        <v>19</v>
      </c>
      <c r="B6" s="210" t="s">
        <v>20</v>
      </c>
      <c r="C6" s="234" t="s">
        <v>16</v>
      </c>
      <c r="D6" s="34"/>
      <c r="E6" s="34"/>
      <c r="F6" s="34"/>
      <c r="G6" s="84"/>
      <c r="H6" s="85"/>
      <c r="I6" s="34"/>
      <c r="J6" s="34"/>
      <c r="K6" s="34"/>
      <c r="L6" s="34"/>
      <c r="M6" s="34"/>
      <c r="N6" s="34"/>
      <c r="O6" s="34"/>
      <c r="P6" s="8">
        <f>SUM(D6:O6)</f>
        <v>0</v>
      </c>
    </row>
    <row r="7" spans="1:16" ht="18.75">
      <c r="A7" s="207" t="s">
        <v>21</v>
      </c>
      <c r="B7" s="212" t="s">
        <v>22</v>
      </c>
      <c r="C7" s="212" t="s">
        <v>18</v>
      </c>
      <c r="D7" s="35"/>
      <c r="E7" s="35"/>
      <c r="F7" s="35">
        <v>0</v>
      </c>
      <c r="G7" s="86"/>
      <c r="H7" s="87"/>
      <c r="I7" s="35"/>
      <c r="J7" s="35"/>
      <c r="K7" s="35"/>
      <c r="L7" s="35"/>
      <c r="M7" s="35"/>
      <c r="N7" s="35"/>
      <c r="O7" s="35"/>
      <c r="P7" s="9">
        <f>SUM(D7:O7)</f>
        <v>0</v>
      </c>
    </row>
    <row r="8" spans="1:16" ht="18.75">
      <c r="A8" s="207" t="s">
        <v>23</v>
      </c>
      <c r="B8" s="332" t="s">
        <v>114</v>
      </c>
      <c r="C8" s="234" t="s">
        <v>16</v>
      </c>
      <c r="D8" s="281">
        <f aca="true" t="shared" si="0" ref="D8:H9">D4+D6</f>
        <v>0</v>
      </c>
      <c r="E8" s="281">
        <f t="shared" si="0"/>
        <v>0.005</v>
      </c>
      <c r="F8" s="281">
        <f t="shared" si="0"/>
        <v>0</v>
      </c>
      <c r="G8" s="42">
        <f t="shared" si="0"/>
        <v>0</v>
      </c>
      <c r="H8" s="88">
        <f t="shared" si="0"/>
        <v>0.015</v>
      </c>
      <c r="I8" s="281">
        <f aca="true" t="shared" si="1" ref="I8:O9">I4+I6</f>
        <v>0.005</v>
      </c>
      <c r="J8" s="281">
        <f t="shared" si="1"/>
        <v>0</v>
      </c>
      <c r="K8" s="281">
        <f t="shared" si="1"/>
        <v>0</v>
      </c>
      <c r="L8" s="281">
        <f t="shared" si="1"/>
        <v>0.005</v>
      </c>
      <c r="M8" s="281">
        <f t="shared" si="1"/>
        <v>0</v>
      </c>
      <c r="N8" s="281">
        <f t="shared" si="1"/>
        <v>0</v>
      </c>
      <c r="O8" s="281">
        <f t="shared" si="1"/>
        <v>0</v>
      </c>
      <c r="P8" s="8">
        <f aca="true" t="shared" si="2" ref="P8:P35">SUM(D8:O8)</f>
        <v>0.030000000000000002</v>
      </c>
    </row>
    <row r="9" spans="1:16" ht="18.75">
      <c r="A9" s="217"/>
      <c r="B9" s="333"/>
      <c r="C9" s="212" t="s">
        <v>18</v>
      </c>
      <c r="D9" s="45">
        <f t="shared" si="0"/>
        <v>0</v>
      </c>
      <c r="E9" s="45">
        <f t="shared" si="0"/>
        <v>2.625</v>
      </c>
      <c r="F9" s="45">
        <f t="shared" si="0"/>
        <v>0</v>
      </c>
      <c r="G9" s="43">
        <f t="shared" si="0"/>
        <v>0</v>
      </c>
      <c r="H9" s="89">
        <f t="shared" si="0"/>
        <v>10.08</v>
      </c>
      <c r="I9" s="45">
        <f t="shared" si="1"/>
        <v>1.68</v>
      </c>
      <c r="J9" s="45">
        <f t="shared" si="1"/>
        <v>0</v>
      </c>
      <c r="K9" s="45">
        <f t="shared" si="1"/>
        <v>0</v>
      </c>
      <c r="L9" s="45">
        <f t="shared" si="1"/>
        <v>1.05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9">
        <f t="shared" si="2"/>
        <v>15.435</v>
      </c>
    </row>
    <row r="10" spans="1:16" ht="18.75">
      <c r="A10" s="328" t="s">
        <v>25</v>
      </c>
      <c r="B10" s="329"/>
      <c r="C10" s="234" t="s">
        <v>16</v>
      </c>
      <c r="D10" s="34">
        <v>0.0182</v>
      </c>
      <c r="E10" s="34">
        <v>0.2852</v>
      </c>
      <c r="F10" s="34">
        <v>1.7806</v>
      </c>
      <c r="G10" s="90">
        <v>2.1356</v>
      </c>
      <c r="H10" s="85">
        <v>6.5008</v>
      </c>
      <c r="I10" s="34">
        <v>13.8239</v>
      </c>
      <c r="J10" s="34">
        <v>144.3673</v>
      </c>
      <c r="K10" s="34">
        <v>57.3756</v>
      </c>
      <c r="L10" s="34">
        <v>6.13</v>
      </c>
      <c r="M10" s="34">
        <v>3.0317</v>
      </c>
      <c r="N10" s="34">
        <v>1.216</v>
      </c>
      <c r="O10" s="34">
        <v>0.0638</v>
      </c>
      <c r="P10" s="8">
        <f t="shared" si="2"/>
        <v>236.72869999999998</v>
      </c>
    </row>
    <row r="11" spans="1:16" ht="18.75">
      <c r="A11" s="330"/>
      <c r="B11" s="331"/>
      <c r="C11" s="212" t="s">
        <v>18</v>
      </c>
      <c r="D11" s="35">
        <v>2.985</v>
      </c>
      <c r="E11" s="35">
        <v>185.698</v>
      </c>
      <c r="F11" s="35">
        <v>890.12</v>
      </c>
      <c r="G11" s="55">
        <v>983.232</v>
      </c>
      <c r="H11" s="58">
        <v>3594.829</v>
      </c>
      <c r="I11" s="59">
        <v>5298.972</v>
      </c>
      <c r="J11" s="280">
        <v>28499.72475</v>
      </c>
      <c r="K11" s="35">
        <v>9991.221450000001</v>
      </c>
      <c r="L11" s="35">
        <v>2910.236</v>
      </c>
      <c r="M11" s="35">
        <v>1420.285</v>
      </c>
      <c r="N11" s="280">
        <v>659.001</v>
      </c>
      <c r="O11" s="280">
        <v>43.491</v>
      </c>
      <c r="P11" s="9">
        <f t="shared" si="2"/>
        <v>54479.7952</v>
      </c>
    </row>
    <row r="12" spans="1:16" ht="18.75">
      <c r="A12" s="220"/>
      <c r="B12" s="334" t="s">
        <v>26</v>
      </c>
      <c r="C12" s="234" t="s">
        <v>16</v>
      </c>
      <c r="D12" s="34">
        <v>4.9696</v>
      </c>
      <c r="E12" s="34">
        <v>2.224</v>
      </c>
      <c r="F12" s="34">
        <v>3.7222</v>
      </c>
      <c r="G12" s="90">
        <v>3.8182</v>
      </c>
      <c r="H12" s="85">
        <v>8.2693</v>
      </c>
      <c r="I12" s="90">
        <v>34.733</v>
      </c>
      <c r="J12" s="34">
        <v>7.862</v>
      </c>
      <c r="K12" s="34">
        <v>7.8842</v>
      </c>
      <c r="L12" s="34">
        <v>4.7873</v>
      </c>
      <c r="M12" s="34">
        <v>2.9016</v>
      </c>
      <c r="N12" s="34">
        <v>1.3138</v>
      </c>
      <c r="O12" s="34">
        <v>5.0084</v>
      </c>
      <c r="P12" s="8">
        <f t="shared" si="2"/>
        <v>87.49359999999999</v>
      </c>
    </row>
    <row r="13" spans="1:16" ht="18.75">
      <c r="A13" s="204" t="s">
        <v>0</v>
      </c>
      <c r="B13" s="335"/>
      <c r="C13" s="212" t="s">
        <v>18</v>
      </c>
      <c r="D13" s="35">
        <v>15604.785</v>
      </c>
      <c r="E13" s="35">
        <v>6835.059</v>
      </c>
      <c r="F13" s="35">
        <v>11409.743</v>
      </c>
      <c r="G13" s="56">
        <v>11450.691</v>
      </c>
      <c r="H13" s="58">
        <v>18991.812</v>
      </c>
      <c r="I13" s="59">
        <v>47760.167</v>
      </c>
      <c r="J13" s="280">
        <v>17231.1825</v>
      </c>
      <c r="K13" s="35">
        <v>16973.0925</v>
      </c>
      <c r="L13" s="35">
        <v>12065.224</v>
      </c>
      <c r="M13" s="35">
        <v>6229.104</v>
      </c>
      <c r="N13" s="35">
        <v>4138.47</v>
      </c>
      <c r="O13" s="280">
        <v>13725.894</v>
      </c>
      <c r="P13" s="9">
        <f t="shared" si="2"/>
        <v>182415.224</v>
      </c>
    </row>
    <row r="14" spans="1:16" ht="18.75">
      <c r="A14" s="207" t="s">
        <v>27</v>
      </c>
      <c r="B14" s="334" t="s">
        <v>28</v>
      </c>
      <c r="C14" s="234" t="s">
        <v>16</v>
      </c>
      <c r="D14" s="34">
        <v>6.3454</v>
      </c>
      <c r="E14" s="34">
        <v>3.7322</v>
      </c>
      <c r="F14" s="34">
        <v>10.5462</v>
      </c>
      <c r="G14" s="84">
        <v>19.8931</v>
      </c>
      <c r="H14" s="85">
        <v>18.6211</v>
      </c>
      <c r="I14" s="90">
        <v>3.3616</v>
      </c>
      <c r="J14" s="34">
        <v>2.8148</v>
      </c>
      <c r="K14" s="34">
        <v>4.9979</v>
      </c>
      <c r="L14" s="34">
        <v>0.5996</v>
      </c>
      <c r="M14" s="34">
        <v>0.7554</v>
      </c>
      <c r="N14" s="34">
        <v>0.9623</v>
      </c>
      <c r="O14" s="34">
        <v>0.9632</v>
      </c>
      <c r="P14" s="8">
        <f t="shared" si="2"/>
        <v>73.5928</v>
      </c>
    </row>
    <row r="15" spans="1:16" ht="18.75">
      <c r="A15" s="207" t="s">
        <v>0</v>
      </c>
      <c r="B15" s="335"/>
      <c r="C15" s="212" t="s">
        <v>18</v>
      </c>
      <c r="D15" s="35">
        <v>1814.638</v>
      </c>
      <c r="E15" s="35">
        <v>1727.893</v>
      </c>
      <c r="F15" s="35">
        <v>6608.264</v>
      </c>
      <c r="G15" s="57">
        <v>10339.454</v>
      </c>
      <c r="H15" s="58">
        <v>8139.734</v>
      </c>
      <c r="I15" s="59">
        <v>1819.913</v>
      </c>
      <c r="J15" s="280">
        <v>1510.9353</v>
      </c>
      <c r="K15" s="35">
        <v>1536.5143500000001</v>
      </c>
      <c r="L15" s="35">
        <v>298.168</v>
      </c>
      <c r="M15" s="35">
        <v>179.08</v>
      </c>
      <c r="N15" s="35">
        <v>310.062</v>
      </c>
      <c r="O15" s="280">
        <v>184.047</v>
      </c>
      <c r="P15" s="9">
        <f t="shared" si="2"/>
        <v>34468.70265</v>
      </c>
    </row>
    <row r="16" spans="1:16" ht="18.75">
      <c r="A16" s="207" t="s">
        <v>29</v>
      </c>
      <c r="B16" s="334" t="s">
        <v>30</v>
      </c>
      <c r="C16" s="234" t="s">
        <v>16</v>
      </c>
      <c r="D16" s="34">
        <v>73.2292</v>
      </c>
      <c r="E16" s="34">
        <v>50.7088</v>
      </c>
      <c r="F16" s="34">
        <v>49.4086</v>
      </c>
      <c r="G16" s="90">
        <v>44.0135</v>
      </c>
      <c r="H16" s="85">
        <v>23.3723</v>
      </c>
      <c r="I16" s="90">
        <v>25.591</v>
      </c>
      <c r="J16" s="34">
        <v>39.2362</v>
      </c>
      <c r="K16" s="34">
        <v>86.5047</v>
      </c>
      <c r="L16" s="34">
        <v>175.0418</v>
      </c>
      <c r="M16" s="34">
        <v>385.1925</v>
      </c>
      <c r="N16" s="34">
        <v>278.6966</v>
      </c>
      <c r="O16" s="34">
        <v>150.874</v>
      </c>
      <c r="P16" s="8">
        <f t="shared" si="2"/>
        <v>1381.8691999999999</v>
      </c>
    </row>
    <row r="17" spans="1:16" ht="18.75">
      <c r="A17" s="207"/>
      <c r="B17" s="335"/>
      <c r="C17" s="212" t="s">
        <v>18</v>
      </c>
      <c r="D17" s="35">
        <v>75732.393</v>
      </c>
      <c r="E17" s="35">
        <v>53480.579</v>
      </c>
      <c r="F17" s="35">
        <v>67905.873</v>
      </c>
      <c r="G17" s="56">
        <v>61870.699</v>
      </c>
      <c r="H17" s="58">
        <v>28072.588</v>
      </c>
      <c r="I17" s="59">
        <v>31824.03</v>
      </c>
      <c r="J17" s="280">
        <v>50259.75780000001</v>
      </c>
      <c r="K17" s="35">
        <v>118455.1872</v>
      </c>
      <c r="L17" s="35">
        <v>305322.168</v>
      </c>
      <c r="M17" s="35">
        <v>482242.543</v>
      </c>
      <c r="N17" s="35">
        <v>385731.524</v>
      </c>
      <c r="O17" s="280">
        <v>230595.935</v>
      </c>
      <c r="P17" s="9">
        <f t="shared" si="2"/>
        <v>1891493.277</v>
      </c>
    </row>
    <row r="18" spans="1:16" ht="18.75">
      <c r="A18" s="207" t="s">
        <v>31</v>
      </c>
      <c r="B18" s="210" t="s">
        <v>108</v>
      </c>
      <c r="C18" s="234" t="s">
        <v>16</v>
      </c>
      <c r="D18" s="34">
        <v>13.1604</v>
      </c>
      <c r="E18" s="34">
        <v>6.9246</v>
      </c>
      <c r="F18" s="34">
        <v>14.8822</v>
      </c>
      <c r="G18" s="84">
        <v>26.5198</v>
      </c>
      <c r="H18" s="85">
        <v>25.844</v>
      </c>
      <c r="I18" s="90">
        <v>4.212</v>
      </c>
      <c r="J18" s="34">
        <v>119.6702</v>
      </c>
      <c r="K18" s="34">
        <v>306.2282</v>
      </c>
      <c r="L18" s="34">
        <v>69.595</v>
      </c>
      <c r="M18" s="34">
        <v>7.6794</v>
      </c>
      <c r="N18" s="34">
        <v>3.447</v>
      </c>
      <c r="O18" s="34">
        <v>3.9384</v>
      </c>
      <c r="P18" s="8">
        <f t="shared" si="2"/>
        <v>602.1012</v>
      </c>
    </row>
    <row r="19" spans="1:16" ht="18.75">
      <c r="A19" s="207"/>
      <c r="B19" s="212" t="s">
        <v>109</v>
      </c>
      <c r="C19" s="212" t="s">
        <v>18</v>
      </c>
      <c r="D19" s="35">
        <v>11432.505</v>
      </c>
      <c r="E19" s="35">
        <v>5499.174</v>
      </c>
      <c r="F19" s="35">
        <v>16110.541</v>
      </c>
      <c r="G19" s="57">
        <v>17249.287</v>
      </c>
      <c r="H19" s="58">
        <v>14739.704</v>
      </c>
      <c r="I19" s="59">
        <v>2759.09</v>
      </c>
      <c r="J19" s="280">
        <v>91773.5847</v>
      </c>
      <c r="K19" s="35">
        <v>148623.15720000002</v>
      </c>
      <c r="L19" s="35">
        <v>50204.878</v>
      </c>
      <c r="M19" s="35">
        <v>9775.054</v>
      </c>
      <c r="N19" s="35">
        <v>4113.512</v>
      </c>
      <c r="O19" s="280">
        <v>5142.222</v>
      </c>
      <c r="P19" s="9">
        <f t="shared" si="2"/>
        <v>377422.7089</v>
      </c>
    </row>
    <row r="20" spans="1:16" ht="18.75">
      <c r="A20" s="207" t="s">
        <v>23</v>
      </c>
      <c r="B20" s="334" t="s">
        <v>32</v>
      </c>
      <c r="C20" s="234" t="s">
        <v>16</v>
      </c>
      <c r="D20" s="34">
        <v>237.1938</v>
      </c>
      <c r="E20" s="34">
        <v>194.63</v>
      </c>
      <c r="F20" s="34">
        <v>169.074</v>
      </c>
      <c r="G20" s="90">
        <v>67.1524</v>
      </c>
      <c r="H20" s="85">
        <v>136.984</v>
      </c>
      <c r="I20" s="90">
        <v>33.4116</v>
      </c>
      <c r="J20" s="34">
        <v>22.4706</v>
      </c>
      <c r="K20" s="34">
        <v>38.644</v>
      </c>
      <c r="L20" s="34">
        <v>9.9608</v>
      </c>
      <c r="M20" s="34">
        <v>74.2318</v>
      </c>
      <c r="N20" s="34">
        <v>82.7015</v>
      </c>
      <c r="O20" s="34">
        <v>298.8794</v>
      </c>
      <c r="P20" s="8">
        <f t="shared" si="2"/>
        <v>1365.3338999999999</v>
      </c>
    </row>
    <row r="21" spans="1:16" ht="18.75">
      <c r="A21" s="207"/>
      <c r="B21" s="335"/>
      <c r="C21" s="212" t="s">
        <v>18</v>
      </c>
      <c r="D21" s="35">
        <v>67252.047</v>
      </c>
      <c r="E21" s="35">
        <v>79632.858</v>
      </c>
      <c r="F21" s="35">
        <v>79568.887</v>
      </c>
      <c r="G21" s="56">
        <v>25456.35</v>
      </c>
      <c r="H21" s="163">
        <v>39213.475</v>
      </c>
      <c r="I21" s="59">
        <v>9404.163</v>
      </c>
      <c r="J21" s="280">
        <v>7128.534</v>
      </c>
      <c r="K21" s="35">
        <v>18931.013850000003</v>
      </c>
      <c r="L21" s="35">
        <v>7667.559</v>
      </c>
      <c r="M21" s="35">
        <v>38441.072</v>
      </c>
      <c r="N21" s="35">
        <v>45619.647</v>
      </c>
      <c r="O21" s="280">
        <v>98803.609</v>
      </c>
      <c r="P21" s="9">
        <f t="shared" si="2"/>
        <v>517119.21485</v>
      </c>
    </row>
    <row r="22" spans="1:16" ht="18.75">
      <c r="A22" s="207"/>
      <c r="B22" s="332" t="s">
        <v>107</v>
      </c>
      <c r="C22" s="234" t="s">
        <v>16</v>
      </c>
      <c r="D22" s="39">
        <f>D12+D14+D16+D18+D20</f>
        <v>334.89840000000004</v>
      </c>
      <c r="E22" s="39">
        <f>E12+E14+E16+E18+E20</f>
        <v>258.2196</v>
      </c>
      <c r="F22" s="39">
        <f aca="true" t="shared" si="3" ref="F22:H23">F12+F14+F16+F18+F20</f>
        <v>247.63320000000002</v>
      </c>
      <c r="G22" s="48">
        <f t="shared" si="3"/>
        <v>161.397</v>
      </c>
      <c r="H22" s="91">
        <f t="shared" si="3"/>
        <v>213.0907</v>
      </c>
      <c r="I22" s="46">
        <f aca="true" t="shared" si="4" ref="I22:O23">I12+I14+I16+I18+I20</f>
        <v>101.3092</v>
      </c>
      <c r="J22" s="39">
        <f t="shared" si="4"/>
        <v>192.05379999999997</v>
      </c>
      <c r="K22" s="39">
        <f t="shared" si="4"/>
        <v>444.259</v>
      </c>
      <c r="L22" s="39">
        <f t="shared" si="4"/>
        <v>259.98449999999997</v>
      </c>
      <c r="M22" s="39">
        <f t="shared" si="4"/>
        <v>470.7607</v>
      </c>
      <c r="N22" s="39">
        <f t="shared" si="4"/>
        <v>367.1212</v>
      </c>
      <c r="O22" s="39">
        <f t="shared" si="4"/>
        <v>459.66339999999997</v>
      </c>
      <c r="P22" s="8">
        <f t="shared" si="2"/>
        <v>3510.3906999999995</v>
      </c>
    </row>
    <row r="23" spans="1:16" ht="18.75">
      <c r="A23" s="198"/>
      <c r="B23" s="333"/>
      <c r="C23" s="212" t="s">
        <v>18</v>
      </c>
      <c r="D23" s="44">
        <f>D13+D15+D17+D19+D21</f>
        <v>171836.36800000002</v>
      </c>
      <c r="E23" s="44">
        <f>E13+E15+E17+E19+E21</f>
        <v>147175.563</v>
      </c>
      <c r="F23" s="44">
        <f t="shared" si="3"/>
        <v>181603.30800000002</v>
      </c>
      <c r="G23" s="47">
        <f t="shared" si="3"/>
        <v>126366.481</v>
      </c>
      <c r="H23" s="92">
        <f t="shared" si="3"/>
        <v>109157.313</v>
      </c>
      <c r="I23" s="44">
        <f t="shared" si="4"/>
        <v>93567.363</v>
      </c>
      <c r="J23" s="44">
        <f t="shared" si="4"/>
        <v>167903.99430000002</v>
      </c>
      <c r="K23" s="44">
        <f t="shared" si="4"/>
        <v>304518.96510000003</v>
      </c>
      <c r="L23" s="44">
        <f t="shared" si="4"/>
        <v>375557.997</v>
      </c>
      <c r="M23" s="44">
        <f t="shared" si="4"/>
        <v>536866.853</v>
      </c>
      <c r="N23" s="44">
        <f t="shared" si="4"/>
        <v>439913.21499999997</v>
      </c>
      <c r="O23" s="44">
        <f t="shared" si="4"/>
        <v>348451.707</v>
      </c>
      <c r="P23" s="9">
        <f t="shared" si="2"/>
        <v>3002919.1273999996</v>
      </c>
    </row>
    <row r="24" spans="1:16" ht="18.75">
      <c r="A24" s="207" t="s">
        <v>0</v>
      </c>
      <c r="B24" s="334" t="s">
        <v>33</v>
      </c>
      <c r="C24" s="234" t="s">
        <v>16</v>
      </c>
      <c r="D24" s="34">
        <v>1.731</v>
      </c>
      <c r="E24" s="34">
        <v>0.448</v>
      </c>
      <c r="F24" s="34">
        <v>1.6692</v>
      </c>
      <c r="G24" s="84">
        <v>2.45</v>
      </c>
      <c r="H24" s="93">
        <v>1.4236</v>
      </c>
      <c r="I24" s="34">
        <v>0.3936</v>
      </c>
      <c r="J24" s="34">
        <v>0.745</v>
      </c>
      <c r="K24" s="34">
        <v>1.724</v>
      </c>
      <c r="L24" s="34">
        <v>10.113</v>
      </c>
      <c r="M24" s="34">
        <v>14.229</v>
      </c>
      <c r="N24" s="34">
        <v>11.97</v>
      </c>
      <c r="O24" s="34">
        <v>16.268</v>
      </c>
      <c r="P24" s="8">
        <f t="shared" si="2"/>
        <v>63.1644</v>
      </c>
    </row>
    <row r="25" spans="1:16" ht="18.75">
      <c r="A25" s="207" t="s">
        <v>34</v>
      </c>
      <c r="B25" s="335"/>
      <c r="C25" s="212" t="s">
        <v>18</v>
      </c>
      <c r="D25" s="35">
        <v>1425.438</v>
      </c>
      <c r="E25" s="35">
        <v>350.123</v>
      </c>
      <c r="F25" s="36">
        <v>1785.735</v>
      </c>
      <c r="G25" s="57">
        <v>2593.815</v>
      </c>
      <c r="H25" s="55">
        <v>784.486</v>
      </c>
      <c r="I25" s="59">
        <v>280.455</v>
      </c>
      <c r="J25" s="280">
        <v>388.815</v>
      </c>
      <c r="K25" s="35">
        <v>1301.748</v>
      </c>
      <c r="L25" s="35">
        <v>9955.816</v>
      </c>
      <c r="M25" s="35">
        <v>11388.457</v>
      </c>
      <c r="N25" s="35">
        <v>8932.298</v>
      </c>
      <c r="O25" s="280">
        <v>11339.444</v>
      </c>
      <c r="P25" s="9">
        <f t="shared" si="2"/>
        <v>50526.630000000005</v>
      </c>
    </row>
    <row r="26" spans="1:16" ht="18.75">
      <c r="A26" s="207" t="s">
        <v>35</v>
      </c>
      <c r="B26" s="210" t="s">
        <v>20</v>
      </c>
      <c r="C26" s="234" t="s">
        <v>16</v>
      </c>
      <c r="D26" s="34">
        <v>6.153</v>
      </c>
      <c r="E26" s="34">
        <v>3.96</v>
      </c>
      <c r="F26" s="34">
        <v>9.086</v>
      </c>
      <c r="G26" s="90">
        <v>6.155</v>
      </c>
      <c r="H26" s="93">
        <v>10.693</v>
      </c>
      <c r="I26" s="90">
        <v>2.128</v>
      </c>
      <c r="J26" s="34">
        <v>5.326</v>
      </c>
      <c r="K26" s="34">
        <v>15.955</v>
      </c>
      <c r="L26" s="34">
        <v>14.037</v>
      </c>
      <c r="M26" s="34">
        <v>34.662</v>
      </c>
      <c r="N26" s="34">
        <v>27.653</v>
      </c>
      <c r="O26" s="34">
        <v>13.231</v>
      </c>
      <c r="P26" s="8">
        <f t="shared" si="2"/>
        <v>149.039</v>
      </c>
    </row>
    <row r="27" spans="1:16" ht="18.75">
      <c r="A27" s="207" t="s">
        <v>36</v>
      </c>
      <c r="B27" s="212" t="s">
        <v>110</v>
      </c>
      <c r="C27" s="212" t="s">
        <v>18</v>
      </c>
      <c r="D27" s="35">
        <v>2775.024</v>
      </c>
      <c r="E27" s="35">
        <v>1533.454</v>
      </c>
      <c r="F27" s="35">
        <v>3715.95</v>
      </c>
      <c r="G27" s="57">
        <v>2442.579</v>
      </c>
      <c r="H27" s="55">
        <v>1708.108</v>
      </c>
      <c r="I27" s="59">
        <v>504.861</v>
      </c>
      <c r="J27" s="280">
        <v>1036.98</v>
      </c>
      <c r="K27" s="35">
        <v>2438.9085</v>
      </c>
      <c r="L27" s="35">
        <v>5413.149</v>
      </c>
      <c r="M27" s="35">
        <v>13710.942</v>
      </c>
      <c r="N27" s="35">
        <v>11096.81</v>
      </c>
      <c r="O27" s="280">
        <v>8078.354</v>
      </c>
      <c r="P27" s="9">
        <f t="shared" si="2"/>
        <v>54455.11949999999</v>
      </c>
    </row>
    <row r="28" spans="1:16" ht="18.75">
      <c r="A28" s="207" t="s">
        <v>23</v>
      </c>
      <c r="B28" s="332" t="s">
        <v>107</v>
      </c>
      <c r="C28" s="234" t="s">
        <v>16</v>
      </c>
      <c r="D28" s="39">
        <f>D24+D26</f>
        <v>7.8839999999999995</v>
      </c>
      <c r="E28" s="39">
        <f>E24+E26</f>
        <v>4.408</v>
      </c>
      <c r="F28" s="39">
        <f aca="true" t="shared" si="5" ref="F28:H29">F24+F26</f>
        <v>10.7552</v>
      </c>
      <c r="G28" s="46">
        <f t="shared" si="5"/>
        <v>8.605</v>
      </c>
      <c r="H28" s="94">
        <f t="shared" si="5"/>
        <v>12.1166</v>
      </c>
      <c r="I28" s="46">
        <f aca="true" t="shared" si="6" ref="I28:O29">I24+I26</f>
        <v>2.5216000000000003</v>
      </c>
      <c r="J28" s="39">
        <f t="shared" si="6"/>
        <v>6.071</v>
      </c>
      <c r="K28" s="39">
        <f t="shared" si="6"/>
        <v>17.679</v>
      </c>
      <c r="L28" s="39">
        <f t="shared" si="6"/>
        <v>24.15</v>
      </c>
      <c r="M28" s="39">
        <f t="shared" si="6"/>
        <v>48.891</v>
      </c>
      <c r="N28" s="39">
        <f t="shared" si="6"/>
        <v>39.623</v>
      </c>
      <c r="O28" s="39">
        <f t="shared" si="6"/>
        <v>29.499000000000002</v>
      </c>
      <c r="P28" s="8">
        <f t="shared" si="2"/>
        <v>212.20339999999996</v>
      </c>
    </row>
    <row r="29" spans="1:16" ht="18.75">
      <c r="A29" s="198"/>
      <c r="B29" s="333"/>
      <c r="C29" s="212" t="s">
        <v>18</v>
      </c>
      <c r="D29" s="44">
        <f>D25+D27</f>
        <v>4200.4619999999995</v>
      </c>
      <c r="E29" s="44">
        <f>E25+E27</f>
        <v>1883.577</v>
      </c>
      <c r="F29" s="44">
        <f t="shared" si="5"/>
        <v>5501.6849999999995</v>
      </c>
      <c r="G29" s="47">
        <f t="shared" si="5"/>
        <v>5036.394</v>
      </c>
      <c r="H29" s="95">
        <f t="shared" si="5"/>
        <v>2492.594</v>
      </c>
      <c r="I29" s="44">
        <f t="shared" si="6"/>
        <v>785.316</v>
      </c>
      <c r="J29" s="44">
        <f t="shared" si="6"/>
        <v>1425.795</v>
      </c>
      <c r="K29" s="44">
        <f t="shared" si="6"/>
        <v>3740.6565</v>
      </c>
      <c r="L29" s="44">
        <f t="shared" si="6"/>
        <v>15368.965</v>
      </c>
      <c r="M29" s="44">
        <f t="shared" si="6"/>
        <v>25099.398999999998</v>
      </c>
      <c r="N29" s="44">
        <f t="shared" si="6"/>
        <v>20029.108</v>
      </c>
      <c r="O29" s="44">
        <f t="shared" si="6"/>
        <v>19417.798</v>
      </c>
      <c r="P29" s="9">
        <f t="shared" si="2"/>
        <v>104981.74949999999</v>
      </c>
    </row>
    <row r="30" spans="1:16" ht="18.75">
      <c r="A30" s="207" t="s">
        <v>0</v>
      </c>
      <c r="B30" s="334" t="s">
        <v>37</v>
      </c>
      <c r="C30" s="234" t="s">
        <v>16</v>
      </c>
      <c r="D30" s="34">
        <v>10.8461</v>
      </c>
      <c r="E30" s="34">
        <v>7.5673</v>
      </c>
      <c r="F30" s="34">
        <v>0.2548</v>
      </c>
      <c r="G30" s="84">
        <v>0.2702</v>
      </c>
      <c r="H30" s="93">
        <v>0.0821</v>
      </c>
      <c r="I30" s="34">
        <v>0.0664</v>
      </c>
      <c r="J30" s="34"/>
      <c r="K30" s="34"/>
      <c r="L30" s="34">
        <v>0.0172</v>
      </c>
      <c r="M30" s="34">
        <v>0.1519</v>
      </c>
      <c r="N30" s="34">
        <v>0.0273</v>
      </c>
      <c r="O30" s="34">
        <v>0.113</v>
      </c>
      <c r="P30" s="8">
        <f t="shared" si="2"/>
        <v>19.3963</v>
      </c>
    </row>
    <row r="31" spans="1:16" ht="18.75">
      <c r="A31" s="207" t="s">
        <v>38</v>
      </c>
      <c r="B31" s="335"/>
      <c r="C31" s="212" t="s">
        <v>18</v>
      </c>
      <c r="D31" s="35">
        <v>2995.933</v>
      </c>
      <c r="E31" s="35">
        <v>1644.896</v>
      </c>
      <c r="F31" s="35">
        <v>81.026</v>
      </c>
      <c r="G31" s="57">
        <v>73.809</v>
      </c>
      <c r="H31" s="55">
        <v>17.484</v>
      </c>
      <c r="I31" s="59">
        <v>11.354</v>
      </c>
      <c r="J31" s="35"/>
      <c r="K31" s="35"/>
      <c r="L31" s="35">
        <v>3.423</v>
      </c>
      <c r="M31" s="35">
        <v>62.463</v>
      </c>
      <c r="N31" s="35">
        <v>14.236</v>
      </c>
      <c r="O31" s="280">
        <v>105.91900000000001</v>
      </c>
      <c r="P31" s="9">
        <f t="shared" si="2"/>
        <v>5010.543</v>
      </c>
    </row>
    <row r="32" spans="1:16" ht="18.75">
      <c r="A32" s="207" t="s">
        <v>0</v>
      </c>
      <c r="B32" s="334" t="s">
        <v>39</v>
      </c>
      <c r="C32" s="234" t="s">
        <v>16</v>
      </c>
      <c r="D32" s="34">
        <v>0.7794</v>
      </c>
      <c r="E32" s="34">
        <v>0.3421</v>
      </c>
      <c r="F32" s="34">
        <v>0.2178</v>
      </c>
      <c r="G32" s="90">
        <v>0.3915</v>
      </c>
      <c r="H32" s="85">
        <v>0.3372</v>
      </c>
      <c r="I32" s="90">
        <v>0.0287</v>
      </c>
      <c r="J32" s="34"/>
      <c r="K32" s="34"/>
      <c r="L32" s="34">
        <v>0.0188</v>
      </c>
      <c r="M32" s="34">
        <v>0.0232</v>
      </c>
      <c r="N32" s="34">
        <v>0.0404</v>
      </c>
      <c r="O32" s="34">
        <v>0.1456</v>
      </c>
      <c r="P32" s="8">
        <f t="shared" si="2"/>
        <v>2.3247000000000004</v>
      </c>
    </row>
    <row r="33" spans="1:16" ht="18.75">
      <c r="A33" s="207" t="s">
        <v>40</v>
      </c>
      <c r="B33" s="335"/>
      <c r="C33" s="212" t="s">
        <v>18</v>
      </c>
      <c r="D33" s="35">
        <v>194.252</v>
      </c>
      <c r="E33" s="35">
        <v>63.35</v>
      </c>
      <c r="F33" s="35">
        <v>39.937</v>
      </c>
      <c r="G33" s="56">
        <v>62.636</v>
      </c>
      <c r="H33" s="87">
        <v>49.608</v>
      </c>
      <c r="I33" s="35">
        <v>2.904</v>
      </c>
      <c r="J33" s="35"/>
      <c r="K33" s="35"/>
      <c r="L33" s="35">
        <v>0.638</v>
      </c>
      <c r="M33" s="35">
        <v>5.076</v>
      </c>
      <c r="N33" s="35">
        <v>14.472</v>
      </c>
      <c r="O33" s="280">
        <v>52.074</v>
      </c>
      <c r="P33" s="9">
        <f t="shared" si="2"/>
        <v>484.94700000000006</v>
      </c>
    </row>
    <row r="34" spans="1:16" ht="18.75">
      <c r="A34" s="207"/>
      <c r="B34" s="210" t="s">
        <v>20</v>
      </c>
      <c r="C34" s="234" t="s">
        <v>16</v>
      </c>
      <c r="D34" s="34"/>
      <c r="E34" s="34"/>
      <c r="F34" s="34"/>
      <c r="G34" s="84"/>
      <c r="H34" s="85"/>
      <c r="I34" s="34"/>
      <c r="J34" s="34"/>
      <c r="K34" s="34"/>
      <c r="L34" s="34"/>
      <c r="M34" s="34"/>
      <c r="N34" s="34"/>
      <c r="O34" s="34"/>
      <c r="P34" s="8">
        <f t="shared" si="2"/>
        <v>0</v>
      </c>
    </row>
    <row r="35" spans="1:16" ht="18.75">
      <c r="A35" s="207" t="s">
        <v>23</v>
      </c>
      <c r="B35" s="212" t="s">
        <v>111</v>
      </c>
      <c r="C35" s="212" t="s">
        <v>18</v>
      </c>
      <c r="D35" s="35"/>
      <c r="E35" s="35"/>
      <c r="F35" s="35">
        <v>0</v>
      </c>
      <c r="G35" s="86"/>
      <c r="H35" s="87">
        <v>0</v>
      </c>
      <c r="I35" s="35"/>
      <c r="J35" s="35"/>
      <c r="K35" s="35"/>
      <c r="L35" s="35"/>
      <c r="M35" s="35"/>
      <c r="N35" s="35"/>
      <c r="O35" s="35"/>
      <c r="P35" s="9">
        <f t="shared" si="2"/>
        <v>0</v>
      </c>
    </row>
    <row r="36" spans="1:16" ht="18.75">
      <c r="A36" s="220"/>
      <c r="B36" s="332" t="s">
        <v>107</v>
      </c>
      <c r="C36" s="234" t="s">
        <v>16</v>
      </c>
      <c r="D36" s="39">
        <f>D30+D32+D34</f>
        <v>11.6255</v>
      </c>
      <c r="E36" s="39">
        <f>E30+E32+E34</f>
        <v>7.909400000000001</v>
      </c>
      <c r="F36" s="39">
        <f aca="true" t="shared" si="7" ref="F36:H37">F30+F32+F34</f>
        <v>0.4726</v>
      </c>
      <c r="G36" s="48">
        <f t="shared" si="7"/>
        <v>0.6617</v>
      </c>
      <c r="H36" s="88">
        <f t="shared" si="7"/>
        <v>0.4193</v>
      </c>
      <c r="I36" s="39">
        <f aca="true" t="shared" si="8" ref="I36:O37">I30+I32+I34</f>
        <v>0.0951</v>
      </c>
      <c r="J36" s="39">
        <f t="shared" si="8"/>
        <v>0</v>
      </c>
      <c r="K36" s="39">
        <f t="shared" si="8"/>
        <v>0</v>
      </c>
      <c r="L36" s="39">
        <f t="shared" si="8"/>
        <v>0.036000000000000004</v>
      </c>
      <c r="M36" s="39">
        <f t="shared" si="8"/>
        <v>0.1751</v>
      </c>
      <c r="N36" s="39">
        <f t="shared" si="8"/>
        <v>0.0677</v>
      </c>
      <c r="O36" s="39">
        <f t="shared" si="8"/>
        <v>0.2586</v>
      </c>
      <c r="P36" s="8">
        <f aca="true" t="shared" si="9" ref="P36:P53">SUM(D36:O36)</f>
        <v>21.721</v>
      </c>
    </row>
    <row r="37" spans="1:16" ht="18.75">
      <c r="A37" s="217"/>
      <c r="B37" s="333"/>
      <c r="C37" s="212" t="s">
        <v>18</v>
      </c>
      <c r="D37" s="44">
        <f>D31+D33+D35</f>
        <v>3190.185</v>
      </c>
      <c r="E37" s="44">
        <f>E31+E33+E35</f>
        <v>1708.2459999999999</v>
      </c>
      <c r="F37" s="44">
        <f t="shared" si="7"/>
        <v>120.963</v>
      </c>
      <c r="G37" s="47">
        <f t="shared" si="7"/>
        <v>136.445</v>
      </c>
      <c r="H37" s="89">
        <f t="shared" si="7"/>
        <v>67.092</v>
      </c>
      <c r="I37" s="44">
        <f t="shared" si="8"/>
        <v>14.258</v>
      </c>
      <c r="J37" s="44">
        <f t="shared" si="8"/>
        <v>0</v>
      </c>
      <c r="K37" s="44">
        <f t="shared" si="8"/>
        <v>0</v>
      </c>
      <c r="L37" s="44">
        <f t="shared" si="8"/>
        <v>4.061</v>
      </c>
      <c r="M37" s="44">
        <f t="shared" si="8"/>
        <v>67.539</v>
      </c>
      <c r="N37" s="44">
        <f t="shared" si="8"/>
        <v>28.708</v>
      </c>
      <c r="O37" s="44">
        <f t="shared" si="8"/>
        <v>157.993</v>
      </c>
      <c r="P37" s="9">
        <f t="shared" si="9"/>
        <v>5495.489999999998</v>
      </c>
    </row>
    <row r="38" spans="1:16" ht="18.75">
      <c r="A38" s="328" t="s">
        <v>41</v>
      </c>
      <c r="B38" s="329"/>
      <c r="C38" s="234" t="s">
        <v>16</v>
      </c>
      <c r="D38" s="34"/>
      <c r="E38" s="34"/>
      <c r="F38" s="34">
        <v>0.005</v>
      </c>
      <c r="G38" s="84">
        <v>0.28</v>
      </c>
      <c r="H38" s="93"/>
      <c r="I38" s="34">
        <v>0.0301</v>
      </c>
      <c r="J38" s="34">
        <v>0.2276</v>
      </c>
      <c r="K38" s="34">
        <v>0.7117</v>
      </c>
      <c r="L38" s="34">
        <v>0.045</v>
      </c>
      <c r="M38" s="34">
        <v>0.044</v>
      </c>
      <c r="N38" s="34"/>
      <c r="O38" s="34">
        <v>0.0339</v>
      </c>
      <c r="P38" s="8">
        <f t="shared" si="9"/>
        <v>1.3773</v>
      </c>
    </row>
    <row r="39" spans="1:16" ht="18.75">
      <c r="A39" s="330"/>
      <c r="B39" s="331"/>
      <c r="C39" s="212" t="s">
        <v>18</v>
      </c>
      <c r="D39" s="35"/>
      <c r="E39" s="35"/>
      <c r="F39" s="35">
        <v>5.25</v>
      </c>
      <c r="G39" s="57">
        <v>125.475</v>
      </c>
      <c r="H39" s="55">
        <v>0</v>
      </c>
      <c r="I39" s="35">
        <v>7.45</v>
      </c>
      <c r="J39" s="280">
        <v>51.2883</v>
      </c>
      <c r="K39" s="35">
        <v>95.6823</v>
      </c>
      <c r="L39" s="35">
        <v>10.901</v>
      </c>
      <c r="M39" s="35">
        <v>5.297</v>
      </c>
      <c r="N39" s="35"/>
      <c r="O39" s="280">
        <v>0.798</v>
      </c>
      <c r="P39" s="9">
        <f t="shared" si="9"/>
        <v>302.1416</v>
      </c>
    </row>
    <row r="40" spans="1:16" ht="18.75">
      <c r="A40" s="328" t="s">
        <v>42</v>
      </c>
      <c r="B40" s="329"/>
      <c r="C40" s="234" t="s">
        <v>16</v>
      </c>
      <c r="D40" s="34">
        <v>0.1776</v>
      </c>
      <c r="E40" s="34">
        <v>0.6781</v>
      </c>
      <c r="F40" s="34">
        <v>1.3014</v>
      </c>
      <c r="G40" s="90">
        <v>0.228</v>
      </c>
      <c r="H40" s="93">
        <v>0.1347</v>
      </c>
      <c r="I40" s="34">
        <v>0.1125</v>
      </c>
      <c r="J40" s="34">
        <v>0.4641</v>
      </c>
      <c r="K40" s="34">
        <v>0.4948</v>
      </c>
      <c r="L40" s="34">
        <v>0.0848</v>
      </c>
      <c r="M40" s="34">
        <v>0.8667</v>
      </c>
      <c r="N40" s="34">
        <v>0.419</v>
      </c>
      <c r="O40" s="34">
        <v>1.2747</v>
      </c>
      <c r="P40" s="8">
        <f t="shared" si="9"/>
        <v>6.2364</v>
      </c>
    </row>
    <row r="41" spans="1:16" ht="18.75">
      <c r="A41" s="330"/>
      <c r="B41" s="331"/>
      <c r="C41" s="212" t="s">
        <v>18</v>
      </c>
      <c r="D41" s="35">
        <v>147.41</v>
      </c>
      <c r="E41" s="35">
        <v>465.345</v>
      </c>
      <c r="F41" s="35">
        <v>659.845</v>
      </c>
      <c r="G41" s="56">
        <v>179.991</v>
      </c>
      <c r="H41" s="55">
        <v>90.632</v>
      </c>
      <c r="I41" s="59">
        <v>113.499</v>
      </c>
      <c r="J41" s="280">
        <v>279.31575</v>
      </c>
      <c r="K41" s="35">
        <v>196.93485</v>
      </c>
      <c r="L41" s="35">
        <v>88.26</v>
      </c>
      <c r="M41" s="35">
        <v>284.172</v>
      </c>
      <c r="N41" s="35">
        <v>184.899</v>
      </c>
      <c r="O41" s="280">
        <v>900.4639999999999</v>
      </c>
      <c r="P41" s="9">
        <f t="shared" si="9"/>
        <v>3590.7676</v>
      </c>
    </row>
    <row r="42" spans="1:16" ht="18.75">
      <c r="A42" s="328" t="s">
        <v>43</v>
      </c>
      <c r="B42" s="329"/>
      <c r="C42" s="234" t="s">
        <v>16</v>
      </c>
      <c r="D42" s="34"/>
      <c r="E42" s="34"/>
      <c r="F42" s="34"/>
      <c r="G42" s="84"/>
      <c r="H42" s="85">
        <v>0.0382</v>
      </c>
      <c r="I42" s="90"/>
      <c r="J42" s="34">
        <v>0.0075</v>
      </c>
      <c r="K42" s="34"/>
      <c r="L42" s="34"/>
      <c r="M42" s="34"/>
      <c r="N42" s="34"/>
      <c r="O42" s="34"/>
      <c r="P42" s="8">
        <f t="shared" si="9"/>
        <v>0.0457</v>
      </c>
    </row>
    <row r="43" spans="1:16" ht="18.75">
      <c r="A43" s="330"/>
      <c r="B43" s="331"/>
      <c r="C43" s="212" t="s">
        <v>18</v>
      </c>
      <c r="D43" s="35"/>
      <c r="E43" s="35"/>
      <c r="F43" s="35">
        <v>0</v>
      </c>
      <c r="G43" s="86"/>
      <c r="H43" s="87">
        <v>74.193</v>
      </c>
      <c r="I43" s="35"/>
      <c r="J43" s="35">
        <v>14.175</v>
      </c>
      <c r="K43" s="35"/>
      <c r="L43" s="35"/>
      <c r="M43" s="35"/>
      <c r="N43" s="35"/>
      <c r="O43" s="35"/>
      <c r="P43" s="9">
        <f t="shared" si="9"/>
        <v>88.368</v>
      </c>
    </row>
    <row r="44" spans="1:16" ht="18.75">
      <c r="A44" s="328" t="s">
        <v>44</v>
      </c>
      <c r="B44" s="329"/>
      <c r="C44" s="234" t="s">
        <v>16</v>
      </c>
      <c r="D44" s="34">
        <v>0.0595</v>
      </c>
      <c r="E44" s="34">
        <v>0.0151</v>
      </c>
      <c r="F44" s="34">
        <v>0.0037</v>
      </c>
      <c r="G44" s="84">
        <v>0.0055</v>
      </c>
      <c r="H44" s="93">
        <v>0.0028</v>
      </c>
      <c r="I44" s="34"/>
      <c r="J44" s="34">
        <v>0.021</v>
      </c>
      <c r="K44" s="34"/>
      <c r="L44" s="34"/>
      <c r="M44" s="34"/>
      <c r="N44" s="34">
        <v>0.0037</v>
      </c>
      <c r="O44" s="34">
        <v>0.001</v>
      </c>
      <c r="P44" s="8">
        <f t="shared" si="9"/>
        <v>0.1123</v>
      </c>
    </row>
    <row r="45" spans="1:16" ht="18.75">
      <c r="A45" s="330"/>
      <c r="B45" s="331"/>
      <c r="C45" s="212" t="s">
        <v>18</v>
      </c>
      <c r="D45" s="35">
        <v>26.962</v>
      </c>
      <c r="E45" s="35">
        <v>10.28</v>
      </c>
      <c r="F45" s="35">
        <v>2.552</v>
      </c>
      <c r="G45" s="57">
        <v>4.83</v>
      </c>
      <c r="H45" s="55">
        <v>2.058</v>
      </c>
      <c r="I45" s="59"/>
      <c r="J45" s="280">
        <v>4.62</v>
      </c>
      <c r="K45" s="35"/>
      <c r="L45" s="35"/>
      <c r="M45" s="35"/>
      <c r="N45" s="35">
        <v>1.523</v>
      </c>
      <c r="O45" s="280">
        <v>0.315</v>
      </c>
      <c r="P45" s="9">
        <f t="shared" si="9"/>
        <v>53.13999999999999</v>
      </c>
    </row>
    <row r="46" spans="1:16" ht="18.75">
      <c r="A46" s="328" t="s">
        <v>45</v>
      </c>
      <c r="B46" s="329"/>
      <c r="C46" s="234" t="s">
        <v>16</v>
      </c>
      <c r="D46" s="34">
        <v>0.004</v>
      </c>
      <c r="E46" s="34">
        <v>0.001</v>
      </c>
      <c r="F46" s="34"/>
      <c r="G46" s="90">
        <v>0.02</v>
      </c>
      <c r="H46" s="93">
        <v>0.0165</v>
      </c>
      <c r="I46" s="90">
        <v>0.0028</v>
      </c>
      <c r="J46" s="34"/>
      <c r="K46" s="34"/>
      <c r="L46" s="34"/>
      <c r="M46" s="34">
        <v>0.0005</v>
      </c>
      <c r="N46" s="34">
        <v>0.044</v>
      </c>
      <c r="O46" s="34"/>
      <c r="P46" s="8">
        <f t="shared" si="9"/>
        <v>0.08879999999999999</v>
      </c>
    </row>
    <row r="47" spans="1:16" ht="18.75">
      <c r="A47" s="330"/>
      <c r="B47" s="331"/>
      <c r="C47" s="212" t="s">
        <v>18</v>
      </c>
      <c r="D47" s="35">
        <v>2.31</v>
      </c>
      <c r="E47" s="35">
        <v>1.155</v>
      </c>
      <c r="F47" s="35">
        <v>0</v>
      </c>
      <c r="G47" s="57">
        <v>7.35</v>
      </c>
      <c r="H47" s="55">
        <v>14.059</v>
      </c>
      <c r="I47" s="60">
        <v>2.205</v>
      </c>
      <c r="J47" s="35"/>
      <c r="K47" s="35"/>
      <c r="L47" s="35"/>
      <c r="M47" s="35">
        <v>0.84</v>
      </c>
      <c r="N47" s="35">
        <v>18.48</v>
      </c>
      <c r="O47" s="280"/>
      <c r="P47" s="9">
        <f t="shared" si="9"/>
        <v>46.399</v>
      </c>
    </row>
    <row r="48" spans="1:16" ht="18.75">
      <c r="A48" s="328" t="s">
        <v>46</v>
      </c>
      <c r="B48" s="329"/>
      <c r="C48" s="234" t="s">
        <v>16</v>
      </c>
      <c r="D48" s="34">
        <v>0.014</v>
      </c>
      <c r="E48" s="34">
        <v>0.0046</v>
      </c>
      <c r="F48" s="34">
        <v>0.0092</v>
      </c>
      <c r="G48" s="90">
        <v>0.0211</v>
      </c>
      <c r="H48" s="93"/>
      <c r="I48" s="34">
        <v>0.2044</v>
      </c>
      <c r="J48" s="34">
        <v>1.0365</v>
      </c>
      <c r="K48" s="34">
        <v>0.0585</v>
      </c>
      <c r="L48" s="34">
        <v>0.0573</v>
      </c>
      <c r="M48" s="34">
        <v>0.0548</v>
      </c>
      <c r="N48" s="34">
        <v>0.0538</v>
      </c>
      <c r="O48" s="34">
        <v>0.0847</v>
      </c>
      <c r="P48" s="8">
        <f t="shared" si="9"/>
        <v>1.5989</v>
      </c>
    </row>
    <row r="49" spans="1:16" ht="18.75">
      <c r="A49" s="330"/>
      <c r="B49" s="331"/>
      <c r="C49" s="212" t="s">
        <v>18</v>
      </c>
      <c r="D49" s="35">
        <v>3.885</v>
      </c>
      <c r="E49" s="35">
        <v>5.313</v>
      </c>
      <c r="F49" s="35">
        <v>7.056</v>
      </c>
      <c r="G49" s="86">
        <v>13.293</v>
      </c>
      <c r="H49" s="55">
        <v>0</v>
      </c>
      <c r="I49" s="59">
        <v>46.022</v>
      </c>
      <c r="J49" s="280">
        <v>108.12795000000001</v>
      </c>
      <c r="K49" s="35">
        <v>8.7591</v>
      </c>
      <c r="L49" s="35">
        <v>10.458</v>
      </c>
      <c r="M49" s="35">
        <v>25.592</v>
      </c>
      <c r="N49" s="280">
        <v>22.292</v>
      </c>
      <c r="O49" s="280">
        <v>47.949999999999996</v>
      </c>
      <c r="P49" s="9">
        <f t="shared" si="9"/>
        <v>298.74805000000003</v>
      </c>
    </row>
    <row r="50" spans="1:16" ht="18.75">
      <c r="A50" s="328" t="s">
        <v>47</v>
      </c>
      <c r="B50" s="329"/>
      <c r="C50" s="234" t="s">
        <v>16</v>
      </c>
      <c r="D50" s="34">
        <v>0.02</v>
      </c>
      <c r="E50" s="34">
        <v>0.016</v>
      </c>
      <c r="F50" s="34">
        <v>0.008</v>
      </c>
      <c r="G50" s="84">
        <v>0.008</v>
      </c>
      <c r="H50" s="93">
        <v>0.008</v>
      </c>
      <c r="I50" s="90">
        <v>0.008</v>
      </c>
      <c r="J50" s="34">
        <v>0.02</v>
      </c>
      <c r="K50" s="34">
        <v>3.094</v>
      </c>
      <c r="L50" s="34">
        <v>14.908</v>
      </c>
      <c r="M50" s="34">
        <v>15.865</v>
      </c>
      <c r="N50" s="34">
        <v>3.04</v>
      </c>
      <c r="O50" s="34">
        <v>0.016</v>
      </c>
      <c r="P50" s="8">
        <f t="shared" si="9"/>
        <v>37.010999999999996</v>
      </c>
    </row>
    <row r="51" spans="1:16" ht="18.75">
      <c r="A51" s="330"/>
      <c r="B51" s="331"/>
      <c r="C51" s="212" t="s">
        <v>18</v>
      </c>
      <c r="D51" s="35">
        <v>9.872</v>
      </c>
      <c r="E51" s="35">
        <v>7.896</v>
      </c>
      <c r="F51" s="35">
        <v>3.948</v>
      </c>
      <c r="G51" s="57">
        <v>4.033</v>
      </c>
      <c r="H51" s="55">
        <v>3.948</v>
      </c>
      <c r="I51" s="35">
        <v>3.948</v>
      </c>
      <c r="J51" s="280">
        <v>24.108</v>
      </c>
      <c r="K51" s="35">
        <v>3388.917</v>
      </c>
      <c r="L51" s="35">
        <v>9487.674</v>
      </c>
      <c r="M51" s="35">
        <v>5418.021</v>
      </c>
      <c r="N51" s="35">
        <v>995.904</v>
      </c>
      <c r="O51" s="35">
        <v>8.736</v>
      </c>
      <c r="P51" s="9">
        <f t="shared" si="9"/>
        <v>19357.005</v>
      </c>
    </row>
    <row r="52" spans="1:16" ht="18.75">
      <c r="A52" s="328" t="s">
        <v>48</v>
      </c>
      <c r="B52" s="329"/>
      <c r="C52" s="234" t="s">
        <v>16</v>
      </c>
      <c r="D52" s="34"/>
      <c r="E52" s="34"/>
      <c r="F52" s="34">
        <v>0.001</v>
      </c>
      <c r="G52" s="90">
        <v>0.0105</v>
      </c>
      <c r="H52" s="85"/>
      <c r="I52" s="34">
        <v>0.027</v>
      </c>
      <c r="J52" s="34"/>
      <c r="K52" s="34"/>
      <c r="L52" s="34">
        <v>0.1029</v>
      </c>
      <c r="M52" s="34">
        <v>0.5346</v>
      </c>
      <c r="N52" s="34">
        <v>0.3263</v>
      </c>
      <c r="O52" s="34">
        <v>0.0705</v>
      </c>
      <c r="P52" s="8">
        <f t="shared" si="9"/>
        <v>1.0728</v>
      </c>
    </row>
    <row r="53" spans="1:16" ht="18.75">
      <c r="A53" s="330"/>
      <c r="B53" s="331"/>
      <c r="C53" s="212" t="s">
        <v>18</v>
      </c>
      <c r="D53" s="35"/>
      <c r="E53" s="35"/>
      <c r="F53" s="35">
        <v>1.365</v>
      </c>
      <c r="G53" s="86">
        <v>14.039</v>
      </c>
      <c r="H53" s="87">
        <v>0</v>
      </c>
      <c r="I53" s="35">
        <v>10.017</v>
      </c>
      <c r="J53" s="280"/>
      <c r="K53" s="35"/>
      <c r="L53" s="35">
        <v>35.922</v>
      </c>
      <c r="M53" s="35">
        <v>175.794</v>
      </c>
      <c r="N53" s="280">
        <v>147.855</v>
      </c>
      <c r="O53" s="280">
        <v>25.610000000000003</v>
      </c>
      <c r="P53" s="9">
        <f t="shared" si="9"/>
        <v>410.602</v>
      </c>
    </row>
    <row r="54" spans="1:16" ht="18.75">
      <c r="A54" s="207" t="s">
        <v>0</v>
      </c>
      <c r="B54" s="334" t="s">
        <v>133</v>
      </c>
      <c r="C54" s="234" t="s">
        <v>16</v>
      </c>
      <c r="D54" s="34">
        <v>0.2919</v>
      </c>
      <c r="E54" s="34">
        <v>0.2024</v>
      </c>
      <c r="F54" s="34">
        <v>0.3368</v>
      </c>
      <c r="G54" s="84">
        <v>0.4503</v>
      </c>
      <c r="H54" s="93">
        <v>0.4329</v>
      </c>
      <c r="I54" s="34">
        <v>0.4499</v>
      </c>
      <c r="J54" s="34">
        <v>0.2409</v>
      </c>
      <c r="K54" s="34">
        <v>0.3326</v>
      </c>
      <c r="L54" s="34">
        <v>0.2933</v>
      </c>
      <c r="M54" s="34">
        <v>0.3674</v>
      </c>
      <c r="N54" s="34">
        <v>0.4048</v>
      </c>
      <c r="O54" s="34">
        <v>0.5379</v>
      </c>
      <c r="P54" s="8">
        <f aca="true" t="shared" si="10" ref="P54:P67">SUM(D54:O54)</f>
        <v>4.3411</v>
      </c>
    </row>
    <row r="55" spans="1:16" ht="18.75">
      <c r="A55" s="207" t="s">
        <v>38</v>
      </c>
      <c r="B55" s="335"/>
      <c r="C55" s="212" t="s">
        <v>18</v>
      </c>
      <c r="D55" s="35">
        <v>236.14</v>
      </c>
      <c r="E55" s="35">
        <v>150.261</v>
      </c>
      <c r="F55" s="35">
        <v>256.274</v>
      </c>
      <c r="G55" s="57">
        <v>330.393</v>
      </c>
      <c r="H55" s="55">
        <v>318.549</v>
      </c>
      <c r="I55" s="59">
        <v>331.664</v>
      </c>
      <c r="J55" s="280">
        <v>207.10725</v>
      </c>
      <c r="K55" s="35">
        <v>300.54675</v>
      </c>
      <c r="L55" s="35">
        <v>242.975</v>
      </c>
      <c r="M55" s="35">
        <v>266.871</v>
      </c>
      <c r="N55" s="35">
        <v>368.585</v>
      </c>
      <c r="O55" s="280">
        <v>495.27</v>
      </c>
      <c r="P55" s="9">
        <f t="shared" si="10"/>
        <v>3504.636</v>
      </c>
    </row>
    <row r="56" spans="1:16" ht="18.75">
      <c r="A56" s="207" t="s">
        <v>17</v>
      </c>
      <c r="B56" s="210" t="s">
        <v>20</v>
      </c>
      <c r="C56" s="234" t="s">
        <v>16</v>
      </c>
      <c r="D56" s="34">
        <v>0.4417</v>
      </c>
      <c r="E56" s="34">
        <v>0.0999</v>
      </c>
      <c r="F56" s="34">
        <v>0.5125</v>
      </c>
      <c r="G56" s="90">
        <v>1.9214</v>
      </c>
      <c r="H56" s="93">
        <v>0.5341</v>
      </c>
      <c r="I56" s="90">
        <v>0.6592</v>
      </c>
      <c r="J56" s="34">
        <v>0.9892</v>
      </c>
      <c r="K56" s="34">
        <v>3.8756</v>
      </c>
      <c r="L56" s="34">
        <v>23.4483</v>
      </c>
      <c r="M56" s="34">
        <v>21.705</v>
      </c>
      <c r="N56" s="34">
        <v>2.3372</v>
      </c>
      <c r="O56" s="34">
        <v>2.8882</v>
      </c>
      <c r="P56" s="8">
        <f t="shared" si="10"/>
        <v>59.412299999999995</v>
      </c>
    </row>
    <row r="57" spans="1:16" ht="18.75">
      <c r="A57" s="207" t="s">
        <v>23</v>
      </c>
      <c r="B57" s="212" t="s">
        <v>113</v>
      </c>
      <c r="C57" s="212" t="s">
        <v>18</v>
      </c>
      <c r="D57" s="35">
        <v>99.734</v>
      </c>
      <c r="E57" s="35">
        <v>25.509</v>
      </c>
      <c r="F57" s="35">
        <v>107.394</v>
      </c>
      <c r="G57" s="57">
        <v>284.614</v>
      </c>
      <c r="H57" s="55">
        <v>79.39</v>
      </c>
      <c r="I57" s="59">
        <v>96.453</v>
      </c>
      <c r="J57" s="280">
        <v>135.75135</v>
      </c>
      <c r="K57" s="35">
        <v>442.94565</v>
      </c>
      <c r="L57" s="35">
        <v>1424.573</v>
      </c>
      <c r="M57" s="35">
        <v>1288.021</v>
      </c>
      <c r="N57" s="35">
        <v>162.383</v>
      </c>
      <c r="O57" s="280">
        <v>186.839</v>
      </c>
      <c r="P57" s="9">
        <f t="shared" si="10"/>
        <v>4333.607</v>
      </c>
    </row>
    <row r="58" spans="1:16" ht="18.75">
      <c r="A58" s="207"/>
      <c r="B58" s="332" t="s">
        <v>107</v>
      </c>
      <c r="C58" s="234" t="s">
        <v>16</v>
      </c>
      <c r="D58" s="39">
        <f>D54+D56</f>
        <v>0.7336</v>
      </c>
      <c r="E58" s="39">
        <f>E54+E56</f>
        <v>0.3023</v>
      </c>
      <c r="F58" s="39">
        <f aca="true" t="shared" si="11" ref="F58:H59">F54+F56</f>
        <v>0.8492999999999999</v>
      </c>
      <c r="G58" s="46">
        <f t="shared" si="11"/>
        <v>2.3717</v>
      </c>
      <c r="H58" s="88">
        <f t="shared" si="11"/>
        <v>0.9670000000000001</v>
      </c>
      <c r="I58" s="46">
        <f aca="true" t="shared" si="12" ref="I58:O59">I54+I56</f>
        <v>1.1091</v>
      </c>
      <c r="J58" s="39">
        <f t="shared" si="12"/>
        <v>1.2301</v>
      </c>
      <c r="K58" s="39">
        <f t="shared" si="12"/>
        <v>4.2082</v>
      </c>
      <c r="L58" s="39">
        <f t="shared" si="12"/>
        <v>23.7416</v>
      </c>
      <c r="M58" s="39">
        <f t="shared" si="12"/>
        <v>22.0724</v>
      </c>
      <c r="N58" s="39">
        <f t="shared" si="12"/>
        <v>2.742</v>
      </c>
      <c r="O58" s="39">
        <f t="shared" si="12"/>
        <v>3.4261</v>
      </c>
      <c r="P58" s="8">
        <f t="shared" si="10"/>
        <v>63.7534</v>
      </c>
    </row>
    <row r="59" spans="1:16" ht="18.75">
      <c r="A59" s="198"/>
      <c r="B59" s="333"/>
      <c r="C59" s="212" t="s">
        <v>18</v>
      </c>
      <c r="D59" s="44">
        <f>D55+D57</f>
        <v>335.87399999999997</v>
      </c>
      <c r="E59" s="44">
        <f>E55+E57</f>
        <v>175.76999999999998</v>
      </c>
      <c r="F59" s="44">
        <f t="shared" si="11"/>
        <v>363.668</v>
      </c>
      <c r="G59" s="47">
        <f t="shared" si="11"/>
        <v>615.007</v>
      </c>
      <c r="H59" s="89">
        <f t="shared" si="11"/>
        <v>397.93899999999996</v>
      </c>
      <c r="I59" s="44">
        <f t="shared" si="12"/>
        <v>428.11699999999996</v>
      </c>
      <c r="J59" s="44">
        <f t="shared" si="12"/>
        <v>342.8586</v>
      </c>
      <c r="K59" s="44">
        <f t="shared" si="12"/>
        <v>743.4924</v>
      </c>
      <c r="L59" s="44">
        <f t="shared" si="12"/>
        <v>1667.548</v>
      </c>
      <c r="M59" s="44">
        <f t="shared" si="12"/>
        <v>1554.8919999999998</v>
      </c>
      <c r="N59" s="44">
        <f t="shared" si="12"/>
        <v>530.968</v>
      </c>
      <c r="O59" s="44">
        <f t="shared" si="12"/>
        <v>682.1089999999999</v>
      </c>
      <c r="P59" s="9">
        <f t="shared" si="10"/>
        <v>7838.243</v>
      </c>
    </row>
    <row r="60" spans="1:16" ht="18.75">
      <c r="A60" s="207" t="s">
        <v>0</v>
      </c>
      <c r="B60" s="334" t="s">
        <v>115</v>
      </c>
      <c r="C60" s="234" t="s">
        <v>16</v>
      </c>
      <c r="D60" s="34">
        <v>0.2481</v>
      </c>
      <c r="E60" s="34">
        <v>0.0058</v>
      </c>
      <c r="F60" s="34">
        <v>0.1908</v>
      </c>
      <c r="G60" s="84">
        <v>0.1859</v>
      </c>
      <c r="H60" s="103">
        <v>0.33</v>
      </c>
      <c r="I60" s="165">
        <v>0.756</v>
      </c>
      <c r="J60" s="34">
        <v>0.4915</v>
      </c>
      <c r="K60" s="34">
        <v>0.2749</v>
      </c>
      <c r="L60" s="34">
        <v>0.122</v>
      </c>
      <c r="M60" s="34">
        <v>0.9975</v>
      </c>
      <c r="N60" s="34">
        <v>4.2085</v>
      </c>
      <c r="O60" s="34">
        <v>6.9381</v>
      </c>
      <c r="P60" s="8">
        <f t="shared" si="10"/>
        <v>14.7491</v>
      </c>
    </row>
    <row r="61" spans="1:16" ht="18.75">
      <c r="A61" s="207" t="s">
        <v>49</v>
      </c>
      <c r="B61" s="335"/>
      <c r="C61" s="212" t="s">
        <v>18</v>
      </c>
      <c r="D61" s="35">
        <v>17.608</v>
      </c>
      <c r="E61" s="35">
        <v>0.305</v>
      </c>
      <c r="F61" s="35">
        <v>19.553</v>
      </c>
      <c r="G61" s="56">
        <v>15.464</v>
      </c>
      <c r="H61" s="63">
        <v>27.804</v>
      </c>
      <c r="I61" s="164">
        <v>63.315</v>
      </c>
      <c r="J61" s="280">
        <v>36.12525</v>
      </c>
      <c r="K61" s="35">
        <v>20.34165</v>
      </c>
      <c r="L61" s="35">
        <v>10.374</v>
      </c>
      <c r="M61" s="35">
        <v>83.79</v>
      </c>
      <c r="N61" s="35">
        <v>424.436</v>
      </c>
      <c r="O61" s="280">
        <v>734.385</v>
      </c>
      <c r="P61" s="9">
        <f t="shared" si="10"/>
        <v>1453.5009</v>
      </c>
    </row>
    <row r="62" spans="1:16" ht="18.75">
      <c r="A62" s="207" t="s">
        <v>0</v>
      </c>
      <c r="B62" s="210" t="s">
        <v>50</v>
      </c>
      <c r="C62" s="234" t="s">
        <v>16</v>
      </c>
      <c r="D62" s="34"/>
      <c r="E62" s="34"/>
      <c r="F62" s="34"/>
      <c r="G62" s="84">
        <v>1.09</v>
      </c>
      <c r="H62" s="166">
        <v>2.606</v>
      </c>
      <c r="I62" s="165">
        <v>1.102</v>
      </c>
      <c r="J62" s="34"/>
      <c r="K62" s="34">
        <v>4.84</v>
      </c>
      <c r="L62" s="34">
        <v>14.537</v>
      </c>
      <c r="M62" s="34">
        <v>24.902</v>
      </c>
      <c r="N62" s="34">
        <v>13.411</v>
      </c>
      <c r="O62" s="34">
        <v>7.888</v>
      </c>
      <c r="P62" s="8">
        <f t="shared" si="10"/>
        <v>70.376</v>
      </c>
    </row>
    <row r="63" spans="1:16" ht="18.75">
      <c r="A63" s="207" t="s">
        <v>51</v>
      </c>
      <c r="B63" s="212" t="s">
        <v>116</v>
      </c>
      <c r="C63" s="212" t="s">
        <v>18</v>
      </c>
      <c r="D63" s="35"/>
      <c r="E63" s="35"/>
      <c r="F63" s="35">
        <v>0</v>
      </c>
      <c r="G63" s="86">
        <v>148.786</v>
      </c>
      <c r="H63" s="167">
        <v>355.719</v>
      </c>
      <c r="I63" s="59">
        <v>138.852</v>
      </c>
      <c r="J63" s="35"/>
      <c r="K63" s="35">
        <v>559.0725</v>
      </c>
      <c r="L63" s="35">
        <v>1525.335</v>
      </c>
      <c r="M63" s="35">
        <v>2619.96</v>
      </c>
      <c r="N63" s="280">
        <v>1423.989</v>
      </c>
      <c r="O63" s="280">
        <v>828.24</v>
      </c>
      <c r="P63" s="9">
        <f t="shared" si="10"/>
        <v>7599.9535</v>
      </c>
    </row>
    <row r="64" spans="1:16" ht="18.75">
      <c r="A64" s="207" t="s">
        <v>0</v>
      </c>
      <c r="B64" s="334" t="s">
        <v>53</v>
      </c>
      <c r="C64" s="234" t="s">
        <v>16</v>
      </c>
      <c r="D64" s="34"/>
      <c r="E64" s="34"/>
      <c r="F64" s="34"/>
      <c r="G64" s="84"/>
      <c r="H64" s="166">
        <v>0.061</v>
      </c>
      <c r="I64" s="104"/>
      <c r="J64" s="34"/>
      <c r="K64" s="34"/>
      <c r="L64" s="34">
        <v>0.106</v>
      </c>
      <c r="M64" s="34"/>
      <c r="N64" s="34"/>
      <c r="O64" s="34"/>
      <c r="P64" s="8">
        <f t="shared" si="10"/>
        <v>0.16699999999999998</v>
      </c>
    </row>
    <row r="65" spans="1:16" ht="18.75">
      <c r="A65" s="207" t="s">
        <v>23</v>
      </c>
      <c r="B65" s="335"/>
      <c r="C65" s="212" t="s">
        <v>18</v>
      </c>
      <c r="D65" s="35"/>
      <c r="E65" s="35"/>
      <c r="F65" s="35">
        <v>0</v>
      </c>
      <c r="G65" s="86"/>
      <c r="H65" s="167">
        <v>5.565</v>
      </c>
      <c r="I65" s="164"/>
      <c r="J65" s="35"/>
      <c r="K65" s="35"/>
      <c r="L65" s="35">
        <v>2.226</v>
      </c>
      <c r="M65" s="35"/>
      <c r="N65" s="280"/>
      <c r="O65" s="280"/>
      <c r="P65" s="9">
        <f t="shared" si="10"/>
        <v>7.791</v>
      </c>
    </row>
    <row r="66" spans="1:16" ht="18.75">
      <c r="A66" s="207"/>
      <c r="B66" s="210" t="s">
        <v>20</v>
      </c>
      <c r="C66" s="234" t="s">
        <v>16</v>
      </c>
      <c r="D66" s="34"/>
      <c r="E66" s="34"/>
      <c r="F66" s="34">
        <v>0.045</v>
      </c>
      <c r="G66" s="84">
        <v>0.131</v>
      </c>
      <c r="H66" s="166">
        <v>0.153</v>
      </c>
      <c r="I66" s="165"/>
      <c r="J66" s="34"/>
      <c r="K66" s="34">
        <v>0.068</v>
      </c>
      <c r="L66" s="34">
        <v>1.427</v>
      </c>
      <c r="M66" s="34">
        <v>3.609</v>
      </c>
      <c r="N66" s="34">
        <v>0.769</v>
      </c>
      <c r="O66" s="34">
        <v>0.123</v>
      </c>
      <c r="P66" s="8">
        <f t="shared" si="10"/>
        <v>6.325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37"/>
      <c r="E67" s="37"/>
      <c r="F67" s="37">
        <v>2.835</v>
      </c>
      <c r="G67" s="96">
        <v>9.643</v>
      </c>
      <c r="H67" s="171">
        <v>6.972</v>
      </c>
      <c r="I67" s="59"/>
      <c r="J67" s="282"/>
      <c r="K67" s="37">
        <v>1.764</v>
      </c>
      <c r="L67" s="37">
        <v>26.502</v>
      </c>
      <c r="M67" s="37">
        <v>133.98</v>
      </c>
      <c r="N67" s="282">
        <v>39.071</v>
      </c>
      <c r="O67" s="282">
        <v>2.174</v>
      </c>
      <c r="P67" s="10">
        <f t="shared" si="10"/>
        <v>222.941</v>
      </c>
    </row>
    <row r="68" spans="4:16" ht="18.75">
      <c r="D68" s="253"/>
      <c r="E68" s="253"/>
      <c r="F68" s="253"/>
      <c r="G68" s="253"/>
      <c r="H68" s="253"/>
      <c r="I68" s="283"/>
      <c r="J68" s="253"/>
      <c r="K68" s="253"/>
      <c r="L68" s="253"/>
      <c r="M68" s="253"/>
      <c r="N68" s="253"/>
      <c r="O68" s="253"/>
      <c r="P68" s="11"/>
    </row>
    <row r="69" spans="1:16" ht="19.5" thickBot="1">
      <c r="A69" s="12"/>
      <c r="B69" s="197" t="s">
        <v>1</v>
      </c>
      <c r="C69" s="12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7" t="s">
        <v>49</v>
      </c>
      <c r="B71" s="332" t="s">
        <v>117</v>
      </c>
      <c r="C71" s="234" t="s">
        <v>16</v>
      </c>
      <c r="D71" s="39">
        <f aca="true" t="shared" si="13" ref="D71:F72">D60+D62+D64+D66</f>
        <v>0.2481</v>
      </c>
      <c r="E71" s="39">
        <f t="shared" si="13"/>
        <v>0.0058</v>
      </c>
      <c r="F71" s="39">
        <f t="shared" si="13"/>
        <v>0.2358</v>
      </c>
      <c r="G71" s="284">
        <f aca="true" t="shared" si="14" ref="G71:I72">G60+G62+G64+G66</f>
        <v>1.4069</v>
      </c>
      <c r="H71" s="97">
        <f t="shared" si="14"/>
        <v>3.15</v>
      </c>
      <c r="I71" s="39">
        <f t="shared" si="14"/>
        <v>1.858</v>
      </c>
      <c r="J71" s="39">
        <f aca="true" t="shared" si="15" ref="J71:O72">J60+J62+J64+J66</f>
        <v>0.4915</v>
      </c>
      <c r="K71" s="39">
        <f t="shared" si="15"/>
        <v>5.182899999999999</v>
      </c>
      <c r="L71" s="39">
        <f t="shared" si="15"/>
        <v>16.192</v>
      </c>
      <c r="M71" s="39">
        <f t="shared" si="15"/>
        <v>29.508499999999998</v>
      </c>
      <c r="N71" s="39">
        <f t="shared" si="15"/>
        <v>18.388499999999997</v>
      </c>
      <c r="O71" s="39">
        <f t="shared" si="15"/>
        <v>14.9491</v>
      </c>
      <c r="P71" s="8">
        <f aca="true" t="shared" si="16" ref="P71:P78">SUM(D71:O71)</f>
        <v>91.6171</v>
      </c>
    </row>
    <row r="72" spans="1:16" ht="18.75">
      <c r="A72" s="198" t="s">
        <v>51</v>
      </c>
      <c r="B72" s="333"/>
      <c r="C72" s="212" t="s">
        <v>18</v>
      </c>
      <c r="D72" s="44">
        <f t="shared" si="13"/>
        <v>17.608</v>
      </c>
      <c r="E72" s="44">
        <f t="shared" si="13"/>
        <v>0.305</v>
      </c>
      <c r="F72" s="44">
        <f t="shared" si="13"/>
        <v>22.388</v>
      </c>
      <c r="G72" s="187">
        <f t="shared" si="14"/>
        <v>173.893</v>
      </c>
      <c r="H72" s="98">
        <f t="shared" si="14"/>
        <v>396.05999999999995</v>
      </c>
      <c r="I72" s="44">
        <f t="shared" si="14"/>
        <v>202.167</v>
      </c>
      <c r="J72" s="44">
        <f t="shared" si="15"/>
        <v>36.12525</v>
      </c>
      <c r="K72" s="44">
        <f t="shared" si="15"/>
        <v>581.17815</v>
      </c>
      <c r="L72" s="44">
        <f t="shared" si="15"/>
        <v>1564.4370000000001</v>
      </c>
      <c r="M72" s="44">
        <f t="shared" si="15"/>
        <v>2837.73</v>
      </c>
      <c r="N72" s="44">
        <f t="shared" si="15"/>
        <v>1887.4959999999999</v>
      </c>
      <c r="O72" s="44">
        <f t="shared" si="15"/>
        <v>1564.799</v>
      </c>
      <c r="P72" s="9">
        <f t="shared" si="16"/>
        <v>9284.1864</v>
      </c>
    </row>
    <row r="73" spans="1:16" ht="18.75">
      <c r="A73" s="207" t="s">
        <v>0</v>
      </c>
      <c r="B73" s="334" t="s">
        <v>54</v>
      </c>
      <c r="C73" s="234" t="s">
        <v>16</v>
      </c>
      <c r="D73" s="34">
        <v>1.1942</v>
      </c>
      <c r="E73" s="34">
        <v>1.1796</v>
      </c>
      <c r="F73" s="34">
        <v>1.147</v>
      </c>
      <c r="G73" s="179">
        <v>0.9931</v>
      </c>
      <c r="H73" s="99">
        <v>1.7003</v>
      </c>
      <c r="I73" s="34">
        <v>4.2879</v>
      </c>
      <c r="J73" s="34">
        <v>5.6395</v>
      </c>
      <c r="K73" s="34">
        <v>2.5996</v>
      </c>
      <c r="L73" s="34">
        <v>0.9132</v>
      </c>
      <c r="M73" s="34">
        <v>2.5962</v>
      </c>
      <c r="N73" s="34">
        <v>2.8017</v>
      </c>
      <c r="O73" s="34">
        <v>2.3651</v>
      </c>
      <c r="P73" s="8">
        <f t="shared" si="16"/>
        <v>27.417399999999994</v>
      </c>
    </row>
    <row r="74" spans="1:16" ht="18.75">
      <c r="A74" s="207" t="s">
        <v>34</v>
      </c>
      <c r="B74" s="335"/>
      <c r="C74" s="212" t="s">
        <v>18</v>
      </c>
      <c r="D74" s="35">
        <v>1791.922</v>
      </c>
      <c r="E74" s="35">
        <v>1916.684</v>
      </c>
      <c r="F74" s="35">
        <v>2073.603</v>
      </c>
      <c r="G74" s="163">
        <v>1860.705</v>
      </c>
      <c r="H74" s="60">
        <v>2269.895</v>
      </c>
      <c r="I74" s="60">
        <v>3312.913</v>
      </c>
      <c r="J74" s="280">
        <v>5784.83535</v>
      </c>
      <c r="K74" s="35">
        <v>4537.0752</v>
      </c>
      <c r="L74" s="35">
        <v>1923.74</v>
      </c>
      <c r="M74" s="35">
        <v>4598.13</v>
      </c>
      <c r="N74" s="280">
        <v>4158.11</v>
      </c>
      <c r="O74" s="280">
        <v>3823.2450000000003</v>
      </c>
      <c r="P74" s="9">
        <f t="shared" si="16"/>
        <v>38050.85755</v>
      </c>
    </row>
    <row r="75" spans="1:16" ht="18.75">
      <c r="A75" s="207" t="s">
        <v>0</v>
      </c>
      <c r="B75" s="334" t="s">
        <v>55</v>
      </c>
      <c r="C75" s="234" t="s">
        <v>16</v>
      </c>
      <c r="D75" s="34"/>
      <c r="E75" s="34"/>
      <c r="F75" s="34"/>
      <c r="G75" s="179"/>
      <c r="H75" s="100"/>
      <c r="I75" s="34"/>
      <c r="J75" s="34"/>
      <c r="K75" s="34"/>
      <c r="L75" s="34"/>
      <c r="M75" s="34"/>
      <c r="N75" s="34"/>
      <c r="O75" s="34"/>
      <c r="P75" s="8">
        <f t="shared" si="16"/>
        <v>0</v>
      </c>
    </row>
    <row r="76" spans="1:16" ht="18.75">
      <c r="A76" s="207" t="s">
        <v>0</v>
      </c>
      <c r="B76" s="335"/>
      <c r="C76" s="212" t="s">
        <v>18</v>
      </c>
      <c r="D76" s="35"/>
      <c r="E76" s="35"/>
      <c r="F76" s="35">
        <v>0</v>
      </c>
      <c r="G76" s="180"/>
      <c r="H76" s="101">
        <v>0</v>
      </c>
      <c r="I76" s="35"/>
      <c r="J76" s="35"/>
      <c r="K76" s="35"/>
      <c r="L76" s="35"/>
      <c r="M76" s="35"/>
      <c r="N76" s="35"/>
      <c r="O76" s="35"/>
      <c r="P76" s="9">
        <f t="shared" si="16"/>
        <v>0</v>
      </c>
    </row>
    <row r="77" spans="1:16" ht="18.75">
      <c r="A77" s="207" t="s">
        <v>56</v>
      </c>
      <c r="B77" s="210" t="s">
        <v>57</v>
      </c>
      <c r="C77" s="234" t="s">
        <v>16</v>
      </c>
      <c r="D77" s="34"/>
      <c r="E77" s="34"/>
      <c r="F77" s="34"/>
      <c r="G77" s="179"/>
      <c r="H77" s="172"/>
      <c r="I77" s="34"/>
      <c r="J77" s="34"/>
      <c r="K77" s="34"/>
      <c r="L77" s="34"/>
      <c r="M77" s="34"/>
      <c r="N77" s="34"/>
      <c r="O77" s="34"/>
      <c r="P77" s="8">
        <f t="shared" si="16"/>
        <v>0</v>
      </c>
    </row>
    <row r="78" spans="1:16" ht="18.75">
      <c r="A78" s="207"/>
      <c r="B78" s="212" t="s">
        <v>58</v>
      </c>
      <c r="C78" s="212" t="s">
        <v>18</v>
      </c>
      <c r="D78" s="35"/>
      <c r="E78" s="35"/>
      <c r="F78" s="35">
        <v>0</v>
      </c>
      <c r="G78" s="180"/>
      <c r="H78" s="173">
        <v>0</v>
      </c>
      <c r="I78" s="59"/>
      <c r="J78" s="35"/>
      <c r="K78" s="35"/>
      <c r="L78" s="35"/>
      <c r="M78" s="35"/>
      <c r="N78" s="35"/>
      <c r="O78" s="35"/>
      <c r="P78" s="9">
        <f t="shared" si="16"/>
        <v>0</v>
      </c>
    </row>
    <row r="79" spans="1:16" ht="18.75">
      <c r="A79" s="207"/>
      <c r="B79" s="334" t="s">
        <v>59</v>
      </c>
      <c r="C79" s="234" t="s">
        <v>16</v>
      </c>
      <c r="D79" s="34"/>
      <c r="E79" s="34"/>
      <c r="F79" s="34"/>
      <c r="G79" s="179"/>
      <c r="H79" s="100"/>
      <c r="I79" s="90"/>
      <c r="J79" s="34"/>
      <c r="K79" s="34"/>
      <c r="L79" s="34"/>
      <c r="M79" s="34"/>
      <c r="N79" s="34"/>
      <c r="O79" s="34"/>
      <c r="P79" s="8">
        <f aca="true" t="shared" si="17" ref="P79:P102">SUM(D79:O79)</f>
        <v>0</v>
      </c>
    </row>
    <row r="80" spans="1:16" ht="18.75">
      <c r="A80" s="207" t="s">
        <v>17</v>
      </c>
      <c r="B80" s="335"/>
      <c r="C80" s="212" t="s">
        <v>18</v>
      </c>
      <c r="D80" s="35"/>
      <c r="E80" s="35"/>
      <c r="F80" s="35">
        <v>0</v>
      </c>
      <c r="G80" s="180"/>
      <c r="H80" s="101">
        <v>0</v>
      </c>
      <c r="I80" s="35"/>
      <c r="J80" s="35"/>
      <c r="K80" s="35"/>
      <c r="L80" s="35"/>
      <c r="M80" s="35"/>
      <c r="N80" s="35"/>
      <c r="O80" s="35"/>
      <c r="P80" s="9">
        <f t="shared" si="17"/>
        <v>0</v>
      </c>
    </row>
    <row r="81" spans="1:16" ht="18.75">
      <c r="A81" s="207"/>
      <c r="B81" s="210" t="s">
        <v>20</v>
      </c>
      <c r="C81" s="234" t="s">
        <v>16</v>
      </c>
      <c r="D81" s="34">
        <v>7.6852</v>
      </c>
      <c r="E81" s="34">
        <v>6.2561</v>
      </c>
      <c r="F81" s="34">
        <v>4.1098</v>
      </c>
      <c r="G81" s="179">
        <v>7.3619</v>
      </c>
      <c r="H81" s="172">
        <v>10.1315</v>
      </c>
      <c r="I81" s="34">
        <v>9.1504</v>
      </c>
      <c r="J81" s="34">
        <v>5.3234</v>
      </c>
      <c r="K81" s="34">
        <v>3.4242</v>
      </c>
      <c r="L81" s="34">
        <v>4.7735</v>
      </c>
      <c r="M81" s="34">
        <v>5.4008</v>
      </c>
      <c r="N81" s="34">
        <v>5.4089</v>
      </c>
      <c r="O81" s="34">
        <v>14.2192</v>
      </c>
      <c r="P81" s="8">
        <f t="shared" si="17"/>
        <v>83.2449</v>
      </c>
    </row>
    <row r="82" spans="1:16" ht="18.75">
      <c r="A82" s="207"/>
      <c r="B82" s="212" t="s">
        <v>60</v>
      </c>
      <c r="C82" s="212" t="s">
        <v>18</v>
      </c>
      <c r="D82" s="35">
        <v>3862.985</v>
      </c>
      <c r="E82" s="35">
        <v>3576.4</v>
      </c>
      <c r="F82" s="35">
        <v>3012.977</v>
      </c>
      <c r="G82" s="163">
        <v>5430.879</v>
      </c>
      <c r="H82" s="173">
        <v>5155.59</v>
      </c>
      <c r="I82" s="59">
        <v>4513.233</v>
      </c>
      <c r="J82" s="280">
        <v>3724.7364000000002</v>
      </c>
      <c r="K82" s="35">
        <v>3507.3790500000005</v>
      </c>
      <c r="L82" s="35">
        <v>2877.002</v>
      </c>
      <c r="M82" s="35">
        <v>3117.685</v>
      </c>
      <c r="N82" s="280">
        <v>4405.982</v>
      </c>
      <c r="O82" s="280">
        <v>15914.285</v>
      </c>
      <c r="P82" s="9">
        <f t="shared" si="17"/>
        <v>59099.13345000001</v>
      </c>
    </row>
    <row r="83" spans="1:16" ht="18.75">
      <c r="A83" s="207" t="s">
        <v>23</v>
      </c>
      <c r="B83" s="332" t="s">
        <v>107</v>
      </c>
      <c r="C83" s="234" t="s">
        <v>16</v>
      </c>
      <c r="D83" s="39">
        <f>D73+D75+D77+D79+D81</f>
        <v>8.8794</v>
      </c>
      <c r="E83" s="39">
        <f>E73+E75+E77+E79+E81</f>
        <v>7.4357</v>
      </c>
      <c r="F83" s="39">
        <f aca="true" t="shared" si="18" ref="F83:H84">F73+F75+F77+F79+F81</f>
        <v>5.2568</v>
      </c>
      <c r="G83" s="186">
        <f t="shared" si="18"/>
        <v>8.355</v>
      </c>
      <c r="H83" s="97">
        <f t="shared" si="18"/>
        <v>11.831800000000001</v>
      </c>
      <c r="I83" s="46">
        <f aca="true" t="shared" si="19" ref="I83:O84">I73+I75+I77+I79+I81</f>
        <v>13.438299999999998</v>
      </c>
      <c r="J83" s="39">
        <f t="shared" si="19"/>
        <v>10.962900000000001</v>
      </c>
      <c r="K83" s="39">
        <f t="shared" si="19"/>
        <v>6.0238</v>
      </c>
      <c r="L83" s="39">
        <f t="shared" si="19"/>
        <v>5.6867</v>
      </c>
      <c r="M83" s="39">
        <f t="shared" si="19"/>
        <v>7.997</v>
      </c>
      <c r="N83" s="39">
        <f t="shared" si="19"/>
        <v>8.2106</v>
      </c>
      <c r="O83" s="39">
        <f t="shared" si="19"/>
        <v>16.5843</v>
      </c>
      <c r="P83" s="8">
        <f t="shared" si="17"/>
        <v>110.6623</v>
      </c>
    </row>
    <row r="84" spans="1:16" ht="18.75">
      <c r="A84" s="217"/>
      <c r="B84" s="333"/>
      <c r="C84" s="212" t="s">
        <v>18</v>
      </c>
      <c r="D84" s="44">
        <f>D74+D76+D78+D80+D82</f>
        <v>5654.907</v>
      </c>
      <c r="E84" s="44">
        <f>E74+E76+E78+E80+E82</f>
        <v>5493.084</v>
      </c>
      <c r="F84" s="44">
        <f t="shared" si="18"/>
        <v>5086.58</v>
      </c>
      <c r="G84" s="187">
        <f t="shared" si="18"/>
        <v>7291.584</v>
      </c>
      <c r="H84" s="98">
        <f t="shared" si="18"/>
        <v>7425.485000000001</v>
      </c>
      <c r="I84" s="44">
        <f t="shared" si="19"/>
        <v>7826.146000000001</v>
      </c>
      <c r="J84" s="44">
        <f t="shared" si="19"/>
        <v>9509.571750000001</v>
      </c>
      <c r="K84" s="44">
        <f t="shared" si="19"/>
        <v>8044.454250000001</v>
      </c>
      <c r="L84" s="44">
        <f t="shared" si="19"/>
        <v>4800.742</v>
      </c>
      <c r="M84" s="44">
        <f t="shared" si="19"/>
        <v>7715.8150000000005</v>
      </c>
      <c r="N84" s="44">
        <f t="shared" si="19"/>
        <v>8564.092</v>
      </c>
      <c r="O84" s="44">
        <f t="shared" si="19"/>
        <v>19737.53</v>
      </c>
      <c r="P84" s="9">
        <f t="shared" si="17"/>
        <v>97149.99100000001</v>
      </c>
    </row>
    <row r="85" spans="1:16" ht="18.75">
      <c r="A85" s="328" t="s">
        <v>118</v>
      </c>
      <c r="B85" s="329"/>
      <c r="C85" s="234" t="s">
        <v>16</v>
      </c>
      <c r="D85" s="34"/>
      <c r="E85" s="34"/>
      <c r="F85" s="34">
        <v>0.0059</v>
      </c>
      <c r="G85" s="179"/>
      <c r="H85" s="100"/>
      <c r="I85" s="34">
        <v>0.01</v>
      </c>
      <c r="J85" s="34"/>
      <c r="K85" s="34">
        <v>0.0105</v>
      </c>
      <c r="L85" s="34"/>
      <c r="M85" s="34"/>
      <c r="N85" s="34">
        <v>0.0552</v>
      </c>
      <c r="O85" s="34">
        <v>0.013</v>
      </c>
      <c r="P85" s="8">
        <f t="shared" si="17"/>
        <v>0.0946</v>
      </c>
    </row>
    <row r="86" spans="1:16" ht="18.75">
      <c r="A86" s="330"/>
      <c r="B86" s="331"/>
      <c r="C86" s="212" t="s">
        <v>18</v>
      </c>
      <c r="D86" s="35"/>
      <c r="E86" s="35"/>
      <c r="F86" s="35">
        <v>11.582</v>
      </c>
      <c r="G86" s="180"/>
      <c r="H86" s="101">
        <v>0</v>
      </c>
      <c r="I86" s="35">
        <v>6.3</v>
      </c>
      <c r="J86" s="280"/>
      <c r="K86" s="35">
        <v>11.025</v>
      </c>
      <c r="L86" s="35"/>
      <c r="M86" s="35"/>
      <c r="N86" s="280">
        <v>20.858</v>
      </c>
      <c r="O86" s="35">
        <v>5.46</v>
      </c>
      <c r="P86" s="9">
        <f t="shared" si="17"/>
        <v>55.225</v>
      </c>
    </row>
    <row r="87" spans="1:16" ht="18.75">
      <c r="A87" s="328" t="s">
        <v>61</v>
      </c>
      <c r="B87" s="329"/>
      <c r="C87" s="234" t="s">
        <v>16</v>
      </c>
      <c r="D87" s="34"/>
      <c r="E87" s="34"/>
      <c r="F87" s="34"/>
      <c r="G87" s="179"/>
      <c r="H87" s="172">
        <v>0.189</v>
      </c>
      <c r="I87" s="34"/>
      <c r="J87" s="34"/>
      <c r="K87" s="34"/>
      <c r="L87" s="34"/>
      <c r="M87" s="34"/>
      <c r="N87" s="34"/>
      <c r="O87" s="34"/>
      <c r="P87" s="8">
        <f t="shared" si="17"/>
        <v>0.189</v>
      </c>
    </row>
    <row r="88" spans="1:16" ht="18.75">
      <c r="A88" s="330"/>
      <c r="B88" s="331"/>
      <c r="C88" s="212" t="s">
        <v>18</v>
      </c>
      <c r="D88" s="35"/>
      <c r="E88" s="35"/>
      <c r="F88" s="35">
        <v>0</v>
      </c>
      <c r="G88" s="180"/>
      <c r="H88" s="173">
        <v>7.938</v>
      </c>
      <c r="I88" s="35"/>
      <c r="J88" s="35"/>
      <c r="K88" s="35"/>
      <c r="L88" s="35"/>
      <c r="M88" s="35"/>
      <c r="N88" s="35"/>
      <c r="O88" s="35"/>
      <c r="P88" s="9">
        <f t="shared" si="17"/>
        <v>7.938</v>
      </c>
    </row>
    <row r="89" spans="1:16" ht="18.75">
      <c r="A89" s="328" t="s">
        <v>119</v>
      </c>
      <c r="B89" s="329"/>
      <c r="C89" s="234" t="s">
        <v>16</v>
      </c>
      <c r="D89" s="34">
        <v>0.0118</v>
      </c>
      <c r="E89" s="34"/>
      <c r="F89" s="34">
        <v>0.0155</v>
      </c>
      <c r="G89" s="179">
        <v>0.037</v>
      </c>
      <c r="H89" s="172">
        <v>0.008</v>
      </c>
      <c r="I89" s="34">
        <v>0.0038</v>
      </c>
      <c r="J89" s="34"/>
      <c r="K89" s="34"/>
      <c r="L89" s="34"/>
      <c r="M89" s="34"/>
      <c r="N89" s="34"/>
      <c r="O89" s="34">
        <v>0.035</v>
      </c>
      <c r="P89" s="8">
        <f t="shared" si="17"/>
        <v>0.1111</v>
      </c>
    </row>
    <row r="90" spans="1:16" ht="18.75">
      <c r="A90" s="330"/>
      <c r="B90" s="331"/>
      <c r="C90" s="212" t="s">
        <v>18</v>
      </c>
      <c r="D90" s="35">
        <v>32.571</v>
      </c>
      <c r="E90" s="35"/>
      <c r="F90" s="35">
        <v>43.932</v>
      </c>
      <c r="G90" s="180">
        <v>75.075</v>
      </c>
      <c r="H90" s="173">
        <v>18.48</v>
      </c>
      <c r="I90" s="35">
        <v>8.778</v>
      </c>
      <c r="J90" s="35"/>
      <c r="K90" s="35"/>
      <c r="L90" s="35"/>
      <c r="M90" s="35"/>
      <c r="N90" s="35"/>
      <c r="O90" s="280">
        <v>36.75</v>
      </c>
      <c r="P90" s="9">
        <f t="shared" si="17"/>
        <v>215.58599999999998</v>
      </c>
    </row>
    <row r="91" spans="1:16" ht="18.75">
      <c r="A91" s="328" t="s">
        <v>140</v>
      </c>
      <c r="B91" s="329"/>
      <c r="C91" s="234" t="s">
        <v>16</v>
      </c>
      <c r="D91" s="34">
        <v>0.109</v>
      </c>
      <c r="E91" s="34">
        <v>0.04</v>
      </c>
      <c r="F91" s="34"/>
      <c r="G91" s="179">
        <v>0.0085</v>
      </c>
      <c r="H91" s="188">
        <v>0.022</v>
      </c>
      <c r="I91" s="165">
        <v>0.04</v>
      </c>
      <c r="J91" s="34">
        <v>0.0322</v>
      </c>
      <c r="K91" s="34"/>
      <c r="L91" s="34">
        <v>0.02</v>
      </c>
      <c r="M91" s="34"/>
      <c r="N91" s="34">
        <v>0.01</v>
      </c>
      <c r="O91" s="34">
        <v>0.06</v>
      </c>
      <c r="P91" s="8">
        <f t="shared" si="17"/>
        <v>0.3417</v>
      </c>
    </row>
    <row r="92" spans="1:16" ht="18.75">
      <c r="A92" s="330"/>
      <c r="B92" s="331"/>
      <c r="C92" s="212" t="s">
        <v>18</v>
      </c>
      <c r="D92" s="35">
        <v>492.07</v>
      </c>
      <c r="E92" s="35">
        <v>172.385</v>
      </c>
      <c r="F92" s="35">
        <v>0</v>
      </c>
      <c r="G92" s="180">
        <v>22.764</v>
      </c>
      <c r="H92" s="189">
        <v>53.917</v>
      </c>
      <c r="I92" s="164">
        <v>133.896</v>
      </c>
      <c r="J92" s="280">
        <v>126.903</v>
      </c>
      <c r="K92" s="35"/>
      <c r="L92" s="35">
        <v>86.1</v>
      </c>
      <c r="M92" s="35"/>
      <c r="N92" s="280">
        <v>42</v>
      </c>
      <c r="O92" s="280">
        <v>380.1</v>
      </c>
      <c r="P92" s="9">
        <f t="shared" si="17"/>
        <v>1510.1349999999998</v>
      </c>
    </row>
    <row r="93" spans="1:16" ht="18.75">
      <c r="A93" s="328" t="s">
        <v>63</v>
      </c>
      <c r="B93" s="329"/>
      <c r="C93" s="234" t="s">
        <v>16</v>
      </c>
      <c r="D93" s="34"/>
      <c r="E93" s="34"/>
      <c r="F93" s="34"/>
      <c r="G93" s="179"/>
      <c r="H93" s="190"/>
      <c r="I93" s="165"/>
      <c r="J93" s="34"/>
      <c r="K93" s="34"/>
      <c r="L93" s="34"/>
      <c r="M93" s="34"/>
      <c r="N93" s="34">
        <v>0.0005</v>
      </c>
      <c r="O93" s="34"/>
      <c r="P93" s="8">
        <f t="shared" si="17"/>
        <v>0.0005</v>
      </c>
    </row>
    <row r="94" spans="1:16" ht="18.75">
      <c r="A94" s="330"/>
      <c r="B94" s="331"/>
      <c r="C94" s="212" t="s">
        <v>18</v>
      </c>
      <c r="D94" s="35"/>
      <c r="E94" s="35"/>
      <c r="F94" s="35">
        <v>0</v>
      </c>
      <c r="G94" s="180"/>
      <c r="H94" s="189">
        <v>0</v>
      </c>
      <c r="I94" s="59"/>
      <c r="J94" s="35"/>
      <c r="K94" s="35"/>
      <c r="L94" s="35"/>
      <c r="M94" s="35"/>
      <c r="N94" s="35">
        <v>2.1</v>
      </c>
      <c r="O94" s="35">
        <v>70.114</v>
      </c>
      <c r="P94" s="9">
        <f t="shared" si="17"/>
        <v>72.214</v>
      </c>
    </row>
    <row r="95" spans="1:16" ht="18.75">
      <c r="A95" s="328" t="s">
        <v>141</v>
      </c>
      <c r="B95" s="329"/>
      <c r="C95" s="234" t="s">
        <v>16</v>
      </c>
      <c r="D95" s="34">
        <v>0.0489</v>
      </c>
      <c r="E95" s="34">
        <v>0.2157</v>
      </c>
      <c r="F95" s="34">
        <v>0.0431</v>
      </c>
      <c r="G95" s="179">
        <v>0.1952</v>
      </c>
      <c r="H95" s="190">
        <v>0.4852</v>
      </c>
      <c r="I95" s="104">
        <v>0.2678</v>
      </c>
      <c r="J95" s="34">
        <v>0.0215</v>
      </c>
      <c r="K95" s="34">
        <v>0.009</v>
      </c>
      <c r="L95" s="34"/>
      <c r="M95" s="34">
        <v>0.0597</v>
      </c>
      <c r="N95" s="34">
        <v>0.6528</v>
      </c>
      <c r="O95" s="34">
        <v>0.1882</v>
      </c>
      <c r="P95" s="8">
        <f t="shared" si="17"/>
        <v>2.1871</v>
      </c>
    </row>
    <row r="96" spans="1:16" ht="18.75">
      <c r="A96" s="330"/>
      <c r="B96" s="331"/>
      <c r="C96" s="212" t="s">
        <v>18</v>
      </c>
      <c r="D96" s="35">
        <v>16.672</v>
      </c>
      <c r="E96" s="35">
        <v>112.263</v>
      </c>
      <c r="F96" s="35">
        <v>20.365</v>
      </c>
      <c r="G96" s="163">
        <v>123.951</v>
      </c>
      <c r="H96" s="191">
        <v>187.857</v>
      </c>
      <c r="I96" s="59">
        <v>106.749</v>
      </c>
      <c r="J96" s="280">
        <v>21.84</v>
      </c>
      <c r="K96" s="35">
        <v>12.915</v>
      </c>
      <c r="L96" s="35"/>
      <c r="M96" s="35">
        <v>35.311</v>
      </c>
      <c r="N96" s="280">
        <v>171.921</v>
      </c>
      <c r="O96" s="280"/>
      <c r="P96" s="9">
        <f t="shared" si="17"/>
        <v>809.844</v>
      </c>
    </row>
    <row r="97" spans="1:16" ht="18.75">
      <c r="A97" s="328" t="s">
        <v>64</v>
      </c>
      <c r="B97" s="329"/>
      <c r="C97" s="234" t="s">
        <v>16</v>
      </c>
      <c r="D97" s="34">
        <v>6.8138</v>
      </c>
      <c r="E97" s="34">
        <v>5.76905</v>
      </c>
      <c r="F97" s="34">
        <v>6.18196</v>
      </c>
      <c r="G97" s="181">
        <v>6.89537</v>
      </c>
      <c r="H97" s="188">
        <v>5.2583</v>
      </c>
      <c r="I97" s="104">
        <v>5.4923</v>
      </c>
      <c r="J97" s="34">
        <v>6.6224</v>
      </c>
      <c r="K97" s="34">
        <v>5.0466</v>
      </c>
      <c r="L97" s="34">
        <v>7.4422</v>
      </c>
      <c r="M97" s="34">
        <v>8.2999</v>
      </c>
      <c r="N97" s="34">
        <v>7.9838</v>
      </c>
      <c r="O97" s="34">
        <v>10.9222</v>
      </c>
      <c r="P97" s="8">
        <f t="shared" si="17"/>
        <v>82.72788</v>
      </c>
    </row>
    <row r="98" spans="1:16" ht="18.75">
      <c r="A98" s="330"/>
      <c r="B98" s="331"/>
      <c r="C98" s="212" t="s">
        <v>18</v>
      </c>
      <c r="D98" s="35">
        <v>11000.735</v>
      </c>
      <c r="E98" s="35">
        <v>8633.128</v>
      </c>
      <c r="F98" s="35">
        <v>9955.834</v>
      </c>
      <c r="G98" s="182">
        <v>13810.949</v>
      </c>
      <c r="H98" s="192">
        <v>10316.451</v>
      </c>
      <c r="I98" s="59">
        <v>10803.77</v>
      </c>
      <c r="J98" s="280">
        <v>11948.634</v>
      </c>
      <c r="K98" s="35">
        <v>13500.69565</v>
      </c>
      <c r="L98" s="35">
        <v>12479.521</v>
      </c>
      <c r="M98" s="35">
        <v>14494.479</v>
      </c>
      <c r="N98" s="280">
        <v>13858.778</v>
      </c>
      <c r="O98" s="280">
        <v>22804.568</v>
      </c>
      <c r="P98" s="9">
        <f t="shared" si="17"/>
        <v>153607.54265000002</v>
      </c>
    </row>
    <row r="99" spans="1:16" ht="18.75">
      <c r="A99" s="336" t="s">
        <v>65</v>
      </c>
      <c r="B99" s="337"/>
      <c r="C99" s="234" t="s">
        <v>16</v>
      </c>
      <c r="D99" s="39">
        <f>D8+D10+D22+D28+D36+D38+D40+D42+D44+D46+D48+D50+D52+D58+D71+D83+D85+D87+D89+D91+D93+D95+D97</f>
        <v>371.54580000000004</v>
      </c>
      <c r="E99" s="39">
        <f>E8+E10+E22+E28+E36+E38+E40+E42+E44+E46+E48+E50+E52+E58+E71+E83+E85+E87+E89+E91+E93+E95+E97</f>
        <v>285.3105500000001</v>
      </c>
      <c r="F99" s="285">
        <f aca="true" t="shared" si="20" ref="F99:H100">F8+F10+F22+F28+F36+F38+F40+F42+F44+F46+F48+F50+F52+F58+F71+F83+F85+F87+F89+F91+F93+F95+F97</f>
        <v>274.5582599999999</v>
      </c>
      <c r="G99" s="286">
        <f t="shared" si="20"/>
        <v>192.64207000000005</v>
      </c>
      <c r="H99" s="193">
        <f t="shared" si="20"/>
        <v>254.25390000000004</v>
      </c>
      <c r="I99" s="287">
        <f aca="true" t="shared" si="21" ref="I99:O100">I8+I10+I22+I28+I36+I38+I40+I42+I44+I46+I48+I50+I52+I58+I71+I83+I85+I87+I89+I91+I93+I95+I97</f>
        <v>140.3589</v>
      </c>
      <c r="J99" s="39">
        <f t="shared" si="21"/>
        <v>363.6293999999999</v>
      </c>
      <c r="K99" s="39">
        <f t="shared" si="21"/>
        <v>544.1536000000002</v>
      </c>
      <c r="L99" s="39">
        <f t="shared" si="21"/>
        <v>358.5859999999999</v>
      </c>
      <c r="M99" s="39">
        <f t="shared" si="21"/>
        <v>608.1616</v>
      </c>
      <c r="N99" s="39">
        <f t="shared" si="21"/>
        <v>449.9581</v>
      </c>
      <c r="O99" s="39">
        <f t="shared" si="21"/>
        <v>537.1435</v>
      </c>
      <c r="P99" s="8">
        <f t="shared" si="17"/>
        <v>4380.30168</v>
      </c>
    </row>
    <row r="100" spans="1:16" ht="18.75">
      <c r="A100" s="338"/>
      <c r="B100" s="339"/>
      <c r="C100" s="212" t="s">
        <v>18</v>
      </c>
      <c r="D100" s="44">
        <f>D9+D11+D23+D29+D37+D39+D41+D43+D45+D47+D49+D51+D53+D59+D72+D84+D86+D88+D90+D92+D94+D96+D98</f>
        <v>196970.87600000005</v>
      </c>
      <c r="E100" s="44">
        <f>E9+E11+E23+E29+E37+E39+E41+E43+E45+E47+E49+E51+E53+E59+E72+E84+E86+E88+E90+E92+E94+E96+E98</f>
        <v>166032.633</v>
      </c>
      <c r="F100" s="288">
        <f t="shared" si="20"/>
        <v>204300.441</v>
      </c>
      <c r="G100" s="187">
        <f t="shared" si="20"/>
        <v>154984.78600000005</v>
      </c>
      <c r="H100" s="145">
        <f t="shared" si="20"/>
        <v>134310.925</v>
      </c>
      <c r="I100" s="269">
        <f t="shared" si="21"/>
        <v>119366.653</v>
      </c>
      <c r="J100" s="44">
        <f t="shared" si="21"/>
        <v>220297.08165</v>
      </c>
      <c r="K100" s="44">
        <f t="shared" si="21"/>
        <v>344834.8967500001</v>
      </c>
      <c r="L100" s="44">
        <f t="shared" si="21"/>
        <v>424073.87200000003</v>
      </c>
      <c r="M100" s="44">
        <f t="shared" si="21"/>
        <v>596002.0189999999</v>
      </c>
      <c r="N100" s="44">
        <f t="shared" si="21"/>
        <v>487079.1979999998</v>
      </c>
      <c r="O100" s="44">
        <f t="shared" si="21"/>
        <v>414336.2919999999</v>
      </c>
      <c r="P100" s="9">
        <f t="shared" si="17"/>
        <v>3462589.6733999997</v>
      </c>
    </row>
    <row r="101" spans="1:16" ht="18.75">
      <c r="A101" s="204" t="s">
        <v>0</v>
      </c>
      <c r="B101" s="334" t="s">
        <v>135</v>
      </c>
      <c r="C101" s="234" t="s">
        <v>16</v>
      </c>
      <c r="D101" s="34"/>
      <c r="E101" s="34"/>
      <c r="F101" s="34"/>
      <c r="G101" s="179"/>
      <c r="H101" s="190"/>
      <c r="I101" s="165"/>
      <c r="J101" s="34"/>
      <c r="K101" s="34"/>
      <c r="L101" s="34"/>
      <c r="M101" s="34"/>
      <c r="N101" s="34"/>
      <c r="O101" s="34"/>
      <c r="P101" s="8">
        <f t="shared" si="17"/>
        <v>0</v>
      </c>
    </row>
    <row r="102" spans="1:16" ht="18.75">
      <c r="A102" s="204" t="s">
        <v>0</v>
      </c>
      <c r="B102" s="335"/>
      <c r="C102" s="212" t="s">
        <v>18</v>
      </c>
      <c r="D102" s="35"/>
      <c r="E102" s="35"/>
      <c r="F102" s="35">
        <v>0</v>
      </c>
      <c r="G102" s="180"/>
      <c r="H102" s="189">
        <v>0</v>
      </c>
      <c r="I102" s="164"/>
      <c r="J102" s="35"/>
      <c r="K102" s="35"/>
      <c r="L102" s="35"/>
      <c r="M102" s="35"/>
      <c r="N102" s="35"/>
      <c r="O102" s="35"/>
      <c r="P102" s="9">
        <f t="shared" si="17"/>
        <v>0</v>
      </c>
    </row>
    <row r="103" spans="1:16" ht="18.75">
      <c r="A103" s="204" t="s">
        <v>66</v>
      </c>
      <c r="B103" s="334" t="s">
        <v>142</v>
      </c>
      <c r="C103" s="234" t="s">
        <v>16</v>
      </c>
      <c r="D103" s="34">
        <v>4.1747</v>
      </c>
      <c r="E103" s="34">
        <v>3.4248</v>
      </c>
      <c r="F103" s="34">
        <v>3.2977</v>
      </c>
      <c r="G103" s="179">
        <v>2.5592</v>
      </c>
      <c r="H103" s="172">
        <v>3.051</v>
      </c>
      <c r="I103" s="34">
        <v>4.6599</v>
      </c>
      <c r="J103" s="34">
        <v>0.2898</v>
      </c>
      <c r="K103" s="34">
        <v>0.0382</v>
      </c>
      <c r="L103" s="34">
        <v>2.1766</v>
      </c>
      <c r="M103" s="34">
        <v>4.2444</v>
      </c>
      <c r="N103" s="34">
        <v>4.9225</v>
      </c>
      <c r="O103" s="34">
        <v>3.6816</v>
      </c>
      <c r="P103" s="8">
        <f aca="true" t="shared" si="22" ref="P103:P112">SUM(D103:O103)</f>
        <v>36.5204</v>
      </c>
    </row>
    <row r="104" spans="1:16" ht="18.75">
      <c r="A104" s="204" t="s">
        <v>0</v>
      </c>
      <c r="B104" s="335"/>
      <c r="C104" s="212" t="s">
        <v>18</v>
      </c>
      <c r="D104" s="35">
        <v>1330.789</v>
      </c>
      <c r="E104" s="35">
        <v>1102.713</v>
      </c>
      <c r="F104" s="35">
        <v>1355.512</v>
      </c>
      <c r="G104" s="163">
        <v>1087.958</v>
      </c>
      <c r="H104" s="173">
        <v>1134.754</v>
      </c>
      <c r="I104" s="59">
        <v>1460.138</v>
      </c>
      <c r="J104" s="280">
        <v>100.9155</v>
      </c>
      <c r="K104" s="35">
        <v>14.54775</v>
      </c>
      <c r="L104" s="35">
        <v>505.883</v>
      </c>
      <c r="M104" s="35">
        <v>1237.846</v>
      </c>
      <c r="N104" s="280">
        <v>1680.595</v>
      </c>
      <c r="O104" s="280">
        <v>1774.7259999999999</v>
      </c>
      <c r="P104" s="9">
        <f t="shared" si="22"/>
        <v>12786.37725</v>
      </c>
    </row>
    <row r="105" spans="1:16" ht="18.75">
      <c r="A105" s="204" t="s">
        <v>0</v>
      </c>
      <c r="B105" s="334" t="s">
        <v>124</v>
      </c>
      <c r="C105" s="234" t="s">
        <v>16</v>
      </c>
      <c r="D105" s="34">
        <v>1.3831</v>
      </c>
      <c r="E105" s="34">
        <v>0.4115</v>
      </c>
      <c r="F105" s="34">
        <v>0.1891</v>
      </c>
      <c r="G105" s="179">
        <v>0.129</v>
      </c>
      <c r="H105" s="172">
        <v>0.0659</v>
      </c>
      <c r="I105" s="90">
        <v>0.7894</v>
      </c>
      <c r="J105" s="34">
        <v>5.0696</v>
      </c>
      <c r="K105" s="34">
        <v>6.005</v>
      </c>
      <c r="L105" s="34">
        <v>4.0897</v>
      </c>
      <c r="M105" s="34">
        <v>7.5463</v>
      </c>
      <c r="N105" s="34">
        <v>14.8786</v>
      </c>
      <c r="O105" s="34">
        <v>13.6742</v>
      </c>
      <c r="P105" s="8">
        <f t="shared" si="22"/>
        <v>54.2314</v>
      </c>
    </row>
    <row r="106" spans="1:16" ht="18.75">
      <c r="A106" s="220"/>
      <c r="B106" s="335"/>
      <c r="C106" s="212" t="s">
        <v>18</v>
      </c>
      <c r="D106" s="35">
        <v>593.412</v>
      </c>
      <c r="E106" s="35">
        <v>258.852</v>
      </c>
      <c r="F106" s="35">
        <v>187.572</v>
      </c>
      <c r="G106" s="183">
        <v>122.84</v>
      </c>
      <c r="H106" s="173">
        <v>89.596</v>
      </c>
      <c r="I106" s="59">
        <v>171.784</v>
      </c>
      <c r="J106" s="280">
        <v>2081.26485</v>
      </c>
      <c r="K106" s="35">
        <v>3038.1225</v>
      </c>
      <c r="L106" s="35">
        <v>1227.376</v>
      </c>
      <c r="M106" s="35">
        <v>2445.411</v>
      </c>
      <c r="N106" s="280">
        <v>5787.747</v>
      </c>
      <c r="O106" s="280">
        <v>5840.335</v>
      </c>
      <c r="P106" s="9">
        <f t="shared" si="22"/>
        <v>21844.31235</v>
      </c>
    </row>
    <row r="107" spans="1:16" ht="18.75">
      <c r="A107" s="204" t="s">
        <v>67</v>
      </c>
      <c r="B107" s="334" t="s">
        <v>125</v>
      </c>
      <c r="C107" s="234" t="s">
        <v>16</v>
      </c>
      <c r="D107" s="34">
        <v>0.0132</v>
      </c>
      <c r="E107" s="34"/>
      <c r="F107" s="34">
        <v>0.0152</v>
      </c>
      <c r="G107" s="181"/>
      <c r="H107" s="100"/>
      <c r="I107" s="90"/>
      <c r="J107" s="34"/>
      <c r="K107" s="34">
        <v>0.0114</v>
      </c>
      <c r="L107" s="34"/>
      <c r="M107" s="34"/>
      <c r="N107" s="34">
        <v>0.001</v>
      </c>
      <c r="O107" s="34"/>
      <c r="P107" s="8">
        <f t="shared" si="22"/>
        <v>0.0408</v>
      </c>
    </row>
    <row r="108" spans="1:16" ht="18.75">
      <c r="A108" s="220"/>
      <c r="B108" s="335"/>
      <c r="C108" s="212" t="s">
        <v>18</v>
      </c>
      <c r="D108" s="35">
        <v>70.34</v>
      </c>
      <c r="E108" s="35"/>
      <c r="F108" s="35">
        <v>64.171</v>
      </c>
      <c r="G108" s="163"/>
      <c r="H108" s="101">
        <v>0</v>
      </c>
      <c r="I108" s="35"/>
      <c r="J108" s="280"/>
      <c r="K108" s="35">
        <v>9.8595</v>
      </c>
      <c r="L108" s="35"/>
      <c r="M108" s="35"/>
      <c r="N108" s="280">
        <v>1.575</v>
      </c>
      <c r="O108" s="280"/>
      <c r="P108" s="9">
        <f t="shared" si="22"/>
        <v>145.9455</v>
      </c>
    </row>
    <row r="109" spans="1:16" ht="18.75">
      <c r="A109" s="220"/>
      <c r="B109" s="334" t="s">
        <v>126</v>
      </c>
      <c r="C109" s="234" t="s">
        <v>16</v>
      </c>
      <c r="D109" s="34">
        <v>1.1698</v>
      </c>
      <c r="E109" s="34">
        <v>1.583</v>
      </c>
      <c r="F109" s="34">
        <v>1.4821</v>
      </c>
      <c r="G109" s="179">
        <v>1.6349</v>
      </c>
      <c r="H109" s="172">
        <v>1.3383</v>
      </c>
      <c r="I109" s="34">
        <v>0.769</v>
      </c>
      <c r="J109" s="34">
        <v>0.2937</v>
      </c>
      <c r="K109" s="34">
        <v>0.3479</v>
      </c>
      <c r="L109" s="34">
        <v>0.4585</v>
      </c>
      <c r="M109" s="34">
        <v>1.2979</v>
      </c>
      <c r="N109" s="34">
        <v>0.8229</v>
      </c>
      <c r="O109" s="34">
        <v>1.53</v>
      </c>
      <c r="P109" s="8">
        <f t="shared" si="22"/>
        <v>12.728</v>
      </c>
    </row>
    <row r="110" spans="1:16" ht="18.75">
      <c r="A110" s="220"/>
      <c r="B110" s="335"/>
      <c r="C110" s="212" t="s">
        <v>18</v>
      </c>
      <c r="D110" s="35">
        <v>1608.969</v>
      </c>
      <c r="E110" s="35">
        <v>2198.49</v>
      </c>
      <c r="F110" s="35">
        <v>2469.695</v>
      </c>
      <c r="G110" s="183">
        <v>2294.744</v>
      </c>
      <c r="H110" s="173">
        <v>1806.084</v>
      </c>
      <c r="I110" s="59">
        <v>846.93</v>
      </c>
      <c r="J110" s="280">
        <v>382.1895</v>
      </c>
      <c r="K110" s="35">
        <v>448.0875</v>
      </c>
      <c r="L110" s="35">
        <v>581.5</v>
      </c>
      <c r="M110" s="35">
        <v>1210.104</v>
      </c>
      <c r="N110" s="280">
        <v>1144.605</v>
      </c>
      <c r="O110" s="280">
        <v>3273.302</v>
      </c>
      <c r="P110" s="9">
        <f t="shared" si="22"/>
        <v>18264.7</v>
      </c>
    </row>
    <row r="111" spans="1:16" ht="18.75">
      <c r="A111" s="204" t="s">
        <v>68</v>
      </c>
      <c r="B111" s="334" t="s">
        <v>127</v>
      </c>
      <c r="C111" s="234" t="s">
        <v>16</v>
      </c>
      <c r="D111" s="34"/>
      <c r="E111" s="34"/>
      <c r="F111" s="34"/>
      <c r="G111" s="181"/>
      <c r="H111" s="100"/>
      <c r="I111" s="90"/>
      <c r="J111" s="34"/>
      <c r="K111" s="34"/>
      <c r="L111" s="34"/>
      <c r="M111" s="34"/>
      <c r="N111" s="34"/>
      <c r="O111" s="34"/>
      <c r="P111" s="8">
        <f t="shared" si="22"/>
        <v>0</v>
      </c>
    </row>
    <row r="112" spans="1:16" ht="18.75">
      <c r="A112" s="220"/>
      <c r="B112" s="335"/>
      <c r="C112" s="212" t="s">
        <v>18</v>
      </c>
      <c r="D112" s="35"/>
      <c r="E112" s="35"/>
      <c r="F112" s="35">
        <v>0</v>
      </c>
      <c r="G112" s="180"/>
      <c r="H112" s="101">
        <v>0</v>
      </c>
      <c r="I112" s="35"/>
      <c r="J112" s="35"/>
      <c r="K112" s="35"/>
      <c r="L112" s="35"/>
      <c r="M112" s="35"/>
      <c r="N112" s="35"/>
      <c r="O112" s="35"/>
      <c r="P112" s="9">
        <f t="shared" si="22"/>
        <v>0</v>
      </c>
    </row>
    <row r="113" spans="1:16" ht="18.75">
      <c r="A113" s="220"/>
      <c r="B113" s="334" t="s">
        <v>128</v>
      </c>
      <c r="C113" s="234" t="s">
        <v>16</v>
      </c>
      <c r="D113" s="34">
        <v>0.1004</v>
      </c>
      <c r="E113" s="34">
        <v>0.1955</v>
      </c>
      <c r="F113" s="34"/>
      <c r="G113" s="179">
        <v>0.0892</v>
      </c>
      <c r="H113" s="100"/>
      <c r="I113" s="34">
        <v>0.014</v>
      </c>
      <c r="J113" s="34"/>
      <c r="K113" s="34">
        <v>0.001</v>
      </c>
      <c r="L113" s="34"/>
      <c r="M113" s="34"/>
      <c r="N113" s="34">
        <v>0.001</v>
      </c>
      <c r="O113" s="34">
        <v>0.025</v>
      </c>
      <c r="P113" s="8">
        <f aca="true" t="shared" si="23" ref="P113:P130">SUM(D113:O113)</f>
        <v>0.42610000000000003</v>
      </c>
    </row>
    <row r="114" spans="1:16" ht="18.75">
      <c r="A114" s="220"/>
      <c r="B114" s="335"/>
      <c r="C114" s="212" t="s">
        <v>18</v>
      </c>
      <c r="D114" s="35">
        <v>84.594</v>
      </c>
      <c r="E114" s="35">
        <v>111.623</v>
      </c>
      <c r="F114" s="35">
        <v>0</v>
      </c>
      <c r="G114" s="183">
        <v>55.335</v>
      </c>
      <c r="H114" s="174">
        <v>0</v>
      </c>
      <c r="I114" s="59">
        <v>17.01</v>
      </c>
      <c r="J114" s="280"/>
      <c r="K114" s="35">
        <v>0.525</v>
      </c>
      <c r="L114" s="35"/>
      <c r="M114" s="35"/>
      <c r="N114" s="280">
        <v>0.315</v>
      </c>
      <c r="O114" s="280">
        <v>36.75</v>
      </c>
      <c r="P114" s="9">
        <f t="shared" si="23"/>
        <v>306.152</v>
      </c>
    </row>
    <row r="115" spans="1:16" ht="18.75">
      <c r="A115" s="204" t="s">
        <v>70</v>
      </c>
      <c r="B115" s="334" t="s">
        <v>143</v>
      </c>
      <c r="C115" s="234" t="s">
        <v>16</v>
      </c>
      <c r="D115" s="34">
        <v>0.004</v>
      </c>
      <c r="E115" s="34"/>
      <c r="F115" s="34"/>
      <c r="G115" s="181"/>
      <c r="H115" s="175">
        <v>0.028</v>
      </c>
      <c r="I115" s="104">
        <v>0.5959</v>
      </c>
      <c r="J115" s="34">
        <v>0.8103</v>
      </c>
      <c r="K115" s="34">
        <v>0.8615</v>
      </c>
      <c r="L115" s="34">
        <v>0.09</v>
      </c>
      <c r="M115" s="34"/>
      <c r="N115" s="34">
        <v>0.1534</v>
      </c>
      <c r="O115" s="34">
        <v>0.078</v>
      </c>
      <c r="P115" s="8">
        <f t="shared" si="23"/>
        <v>2.6210999999999998</v>
      </c>
    </row>
    <row r="116" spans="1:16" ht="18.75">
      <c r="A116" s="220"/>
      <c r="B116" s="335"/>
      <c r="C116" s="212" t="s">
        <v>18</v>
      </c>
      <c r="D116" s="35">
        <v>3.36</v>
      </c>
      <c r="E116" s="35"/>
      <c r="F116" s="35">
        <v>0</v>
      </c>
      <c r="G116" s="180"/>
      <c r="H116" s="176">
        <v>13.02</v>
      </c>
      <c r="I116" s="59">
        <v>428.285</v>
      </c>
      <c r="J116" s="280">
        <v>784.0245</v>
      </c>
      <c r="K116" s="35">
        <v>948.6225</v>
      </c>
      <c r="L116" s="35">
        <v>65.94</v>
      </c>
      <c r="M116" s="35"/>
      <c r="N116" s="35">
        <v>116.55</v>
      </c>
      <c r="O116" s="280">
        <v>51.45</v>
      </c>
      <c r="P116" s="9">
        <f t="shared" si="23"/>
        <v>2411.252</v>
      </c>
    </row>
    <row r="117" spans="1:16" ht="18.75">
      <c r="A117" s="220"/>
      <c r="B117" s="334" t="s">
        <v>72</v>
      </c>
      <c r="C117" s="234" t="s">
        <v>16</v>
      </c>
      <c r="D117" s="34">
        <v>2.455</v>
      </c>
      <c r="E117" s="34">
        <v>6.1585</v>
      </c>
      <c r="F117" s="34">
        <v>7.833</v>
      </c>
      <c r="G117" s="179">
        <v>6.205</v>
      </c>
      <c r="H117" s="175">
        <v>3.5281</v>
      </c>
      <c r="I117" s="104">
        <v>1.8842</v>
      </c>
      <c r="J117" s="34">
        <v>2.1112</v>
      </c>
      <c r="K117" s="34">
        <v>2.599</v>
      </c>
      <c r="L117" s="34">
        <v>1.5072</v>
      </c>
      <c r="M117" s="34">
        <v>1.4997</v>
      </c>
      <c r="N117" s="34">
        <v>2.367</v>
      </c>
      <c r="O117" s="34">
        <v>5.7126</v>
      </c>
      <c r="P117" s="8">
        <f t="shared" si="23"/>
        <v>43.860499999999995</v>
      </c>
    </row>
    <row r="118" spans="1:16" ht="18.75">
      <c r="A118" s="220"/>
      <c r="B118" s="335"/>
      <c r="C118" s="212" t="s">
        <v>18</v>
      </c>
      <c r="D118" s="35">
        <v>718.433</v>
      </c>
      <c r="E118" s="35">
        <v>1569.122</v>
      </c>
      <c r="F118" s="35">
        <v>2491.503</v>
      </c>
      <c r="G118" s="163">
        <v>2256.702</v>
      </c>
      <c r="H118" s="176">
        <v>1624.754</v>
      </c>
      <c r="I118" s="59">
        <v>1207.059</v>
      </c>
      <c r="J118" s="280">
        <v>1344</v>
      </c>
      <c r="K118" s="35">
        <v>1839.0225</v>
      </c>
      <c r="L118" s="35">
        <v>943.74</v>
      </c>
      <c r="M118" s="35">
        <v>910.728</v>
      </c>
      <c r="N118" s="280">
        <v>1427.969</v>
      </c>
      <c r="O118" s="280">
        <v>2954.4590000000003</v>
      </c>
      <c r="P118" s="9">
        <f t="shared" si="23"/>
        <v>19287.491499999996</v>
      </c>
    </row>
    <row r="119" spans="1:16" ht="18.75">
      <c r="A119" s="204" t="s">
        <v>23</v>
      </c>
      <c r="B119" s="334" t="s">
        <v>130</v>
      </c>
      <c r="C119" s="234" t="s">
        <v>16</v>
      </c>
      <c r="D119" s="34">
        <v>1.62</v>
      </c>
      <c r="E119" s="34">
        <v>3.0574</v>
      </c>
      <c r="F119" s="34">
        <v>2.452</v>
      </c>
      <c r="G119" s="179">
        <v>2.6088</v>
      </c>
      <c r="H119" s="175">
        <v>3.6916</v>
      </c>
      <c r="I119" s="104">
        <v>3.2939</v>
      </c>
      <c r="J119" s="34">
        <v>0.214</v>
      </c>
      <c r="K119" s="34">
        <v>2.7571</v>
      </c>
      <c r="L119" s="34">
        <v>1.2088</v>
      </c>
      <c r="M119" s="34">
        <v>3.0217</v>
      </c>
      <c r="N119" s="34">
        <v>3.6519</v>
      </c>
      <c r="O119" s="34">
        <v>4.0893</v>
      </c>
      <c r="P119" s="8">
        <f t="shared" si="23"/>
        <v>31.6665</v>
      </c>
    </row>
    <row r="120" spans="1:16" ht="18.75">
      <c r="A120" s="220"/>
      <c r="B120" s="335"/>
      <c r="C120" s="212" t="s">
        <v>18</v>
      </c>
      <c r="D120" s="289">
        <v>713.189</v>
      </c>
      <c r="E120" s="35">
        <v>926.742</v>
      </c>
      <c r="F120" s="35">
        <v>942.328</v>
      </c>
      <c r="G120" s="183">
        <v>1235.419</v>
      </c>
      <c r="H120" s="176">
        <v>1873.417</v>
      </c>
      <c r="I120" s="59">
        <v>1208.179</v>
      </c>
      <c r="J120" s="280">
        <v>239.715</v>
      </c>
      <c r="K120" s="35">
        <v>2175.705</v>
      </c>
      <c r="L120" s="35">
        <v>1133.249</v>
      </c>
      <c r="M120" s="35">
        <v>1707.41</v>
      </c>
      <c r="N120" s="280">
        <v>1434.011</v>
      </c>
      <c r="O120" s="280">
        <v>1532.743</v>
      </c>
      <c r="P120" s="9">
        <f t="shared" si="23"/>
        <v>15122.107</v>
      </c>
    </row>
    <row r="121" spans="1:16" ht="18.75">
      <c r="A121" s="220"/>
      <c r="B121" s="210" t="s">
        <v>20</v>
      </c>
      <c r="C121" s="234" t="s">
        <v>16</v>
      </c>
      <c r="D121" s="34"/>
      <c r="E121" s="34"/>
      <c r="F121" s="34">
        <v>0.193</v>
      </c>
      <c r="G121" s="181">
        <v>0.152</v>
      </c>
      <c r="H121" s="172">
        <v>0.1677</v>
      </c>
      <c r="I121" s="90">
        <v>0.0596</v>
      </c>
      <c r="J121" s="34">
        <v>0.01</v>
      </c>
      <c r="K121" s="34">
        <v>0.018</v>
      </c>
      <c r="L121" s="34"/>
      <c r="M121" s="34">
        <v>0.022</v>
      </c>
      <c r="N121" s="34">
        <v>0.001</v>
      </c>
      <c r="O121" s="34"/>
      <c r="P121" s="8">
        <f t="shared" si="23"/>
        <v>0.6233</v>
      </c>
    </row>
    <row r="122" spans="1:16" ht="18.75">
      <c r="A122" s="220"/>
      <c r="B122" s="212" t="s">
        <v>73</v>
      </c>
      <c r="C122" s="212" t="s">
        <v>18</v>
      </c>
      <c r="D122" s="35"/>
      <c r="E122" s="35"/>
      <c r="F122" s="35">
        <v>122.693</v>
      </c>
      <c r="G122" s="180">
        <v>81.484</v>
      </c>
      <c r="H122" s="173">
        <v>67.945</v>
      </c>
      <c r="I122" s="59">
        <v>32.38</v>
      </c>
      <c r="J122" s="280">
        <v>3.675</v>
      </c>
      <c r="K122" s="35">
        <v>6.09</v>
      </c>
      <c r="L122" s="35"/>
      <c r="M122" s="35">
        <v>5.239</v>
      </c>
      <c r="N122" s="280">
        <v>0.21</v>
      </c>
      <c r="O122" s="280"/>
      <c r="P122" s="9">
        <f t="shared" si="23"/>
        <v>319.7159999999999</v>
      </c>
    </row>
    <row r="123" spans="1:16" ht="18.75">
      <c r="A123" s="220"/>
      <c r="B123" s="332" t="s">
        <v>107</v>
      </c>
      <c r="C123" s="234" t="s">
        <v>16</v>
      </c>
      <c r="D123" s="39">
        <f>D101+D103+D105+D107+D109+D111+D113+D115+D117+D119+D121</f>
        <v>10.920200000000001</v>
      </c>
      <c r="E123" s="39">
        <f>E101+E103+E105+E107+E109+E111+E113+E115+E117+E119+E121</f>
        <v>14.830699999999998</v>
      </c>
      <c r="F123" s="39">
        <f aca="true" t="shared" si="24" ref="F123:H124">F101+F103+F105+F107+F109+F111+F113+F115+F117+F119+F121</f>
        <v>15.4621</v>
      </c>
      <c r="G123" s="186">
        <f t="shared" si="24"/>
        <v>13.3781</v>
      </c>
      <c r="H123" s="97">
        <f t="shared" si="24"/>
        <v>11.8706</v>
      </c>
      <c r="I123" s="46">
        <f aca="true" t="shared" si="25" ref="I123:O124">I101+I103+I105+I107+I109+I111+I113+I115+I117+I119+I121</f>
        <v>12.0659</v>
      </c>
      <c r="J123" s="39">
        <f t="shared" si="25"/>
        <v>8.7986</v>
      </c>
      <c r="K123" s="39">
        <f t="shared" si="25"/>
        <v>12.639100000000001</v>
      </c>
      <c r="L123" s="39">
        <f t="shared" si="25"/>
        <v>9.5308</v>
      </c>
      <c r="M123" s="39">
        <f t="shared" si="25"/>
        <v>17.631999999999998</v>
      </c>
      <c r="N123" s="39">
        <f t="shared" si="25"/>
        <v>26.79930000000001</v>
      </c>
      <c r="O123" s="39">
        <f t="shared" si="25"/>
        <v>28.7907</v>
      </c>
      <c r="P123" s="8">
        <f t="shared" si="23"/>
        <v>182.7181</v>
      </c>
    </row>
    <row r="124" spans="1:16" ht="18.75">
      <c r="A124" s="217"/>
      <c r="B124" s="333"/>
      <c r="C124" s="212" t="s">
        <v>18</v>
      </c>
      <c r="D124" s="44">
        <f>D102+D104+D106+D108+D110+D112+D114+D116+D118+D120+D122</f>
        <v>5123.086000000001</v>
      </c>
      <c r="E124" s="44">
        <f>E102+E104+E106+E108+E110+E112+E114+E116+E118+E120+E122</f>
        <v>6167.542</v>
      </c>
      <c r="F124" s="44">
        <f t="shared" si="24"/>
        <v>7633.473999999999</v>
      </c>
      <c r="G124" s="187">
        <f t="shared" si="24"/>
        <v>7134.482000000001</v>
      </c>
      <c r="H124" s="98">
        <f t="shared" si="24"/>
        <v>6609.57</v>
      </c>
      <c r="I124" s="44">
        <f t="shared" si="25"/>
        <v>5371.765</v>
      </c>
      <c r="J124" s="44">
        <f t="shared" si="25"/>
        <v>4935.784350000001</v>
      </c>
      <c r="K124" s="44">
        <f t="shared" si="25"/>
        <v>8480.58225</v>
      </c>
      <c r="L124" s="44">
        <f t="shared" si="25"/>
        <v>4457.688</v>
      </c>
      <c r="M124" s="44">
        <f t="shared" si="25"/>
        <v>7516.737999999999</v>
      </c>
      <c r="N124" s="44">
        <f t="shared" si="25"/>
        <v>11593.577</v>
      </c>
      <c r="O124" s="44">
        <f t="shared" si="25"/>
        <v>15463.765000000001</v>
      </c>
      <c r="P124" s="9">
        <f t="shared" si="23"/>
        <v>90488.0536</v>
      </c>
    </row>
    <row r="125" spans="1:16" ht="18.75">
      <c r="A125" s="204" t="s">
        <v>0</v>
      </c>
      <c r="B125" s="334" t="s">
        <v>74</v>
      </c>
      <c r="C125" s="234" t="s">
        <v>16</v>
      </c>
      <c r="D125" s="34"/>
      <c r="E125" s="34"/>
      <c r="F125" s="34"/>
      <c r="G125" s="179"/>
      <c r="H125" s="100"/>
      <c r="I125" s="34"/>
      <c r="J125" s="34"/>
      <c r="K125" s="34"/>
      <c r="L125" s="34"/>
      <c r="M125" s="34"/>
      <c r="N125" s="34"/>
      <c r="O125" s="34"/>
      <c r="P125" s="8">
        <f t="shared" si="23"/>
        <v>0</v>
      </c>
    </row>
    <row r="126" spans="1:16" ht="18.75">
      <c r="A126" s="204" t="s">
        <v>0</v>
      </c>
      <c r="B126" s="335"/>
      <c r="C126" s="212" t="s">
        <v>18</v>
      </c>
      <c r="D126" s="35"/>
      <c r="E126" s="35"/>
      <c r="F126" s="35">
        <v>0</v>
      </c>
      <c r="G126" s="180"/>
      <c r="H126" s="101"/>
      <c r="I126" s="35"/>
      <c r="J126" s="35"/>
      <c r="K126" s="35"/>
      <c r="L126" s="35"/>
      <c r="M126" s="35"/>
      <c r="N126" s="35"/>
      <c r="O126" s="35"/>
      <c r="P126" s="9">
        <f t="shared" si="23"/>
        <v>0</v>
      </c>
    </row>
    <row r="127" spans="1:16" ht="18.75">
      <c r="A127" s="204" t="s">
        <v>75</v>
      </c>
      <c r="B127" s="334" t="s">
        <v>76</v>
      </c>
      <c r="C127" s="234" t="s">
        <v>16</v>
      </c>
      <c r="D127" s="34">
        <v>0.032</v>
      </c>
      <c r="E127" s="34"/>
      <c r="F127" s="34">
        <v>0.1</v>
      </c>
      <c r="G127" s="179"/>
      <c r="H127" s="100"/>
      <c r="I127" s="34"/>
      <c r="J127" s="34"/>
      <c r="K127" s="34"/>
      <c r="L127" s="34"/>
      <c r="M127" s="34"/>
      <c r="N127" s="34"/>
      <c r="O127" s="34"/>
      <c r="P127" s="8">
        <f t="shared" si="23"/>
        <v>0.132</v>
      </c>
    </row>
    <row r="128" spans="1:16" ht="18.75">
      <c r="A128" s="220"/>
      <c r="B128" s="335"/>
      <c r="C128" s="212" t="s">
        <v>18</v>
      </c>
      <c r="D128" s="35">
        <v>3.675</v>
      </c>
      <c r="E128" s="35"/>
      <c r="F128" s="35">
        <v>8.285</v>
      </c>
      <c r="G128" s="180"/>
      <c r="H128" s="101"/>
      <c r="I128" s="35"/>
      <c r="J128" s="35"/>
      <c r="K128" s="35"/>
      <c r="L128" s="35"/>
      <c r="M128" s="35"/>
      <c r="N128" s="35"/>
      <c r="O128" s="35"/>
      <c r="P128" s="9">
        <f t="shared" si="23"/>
        <v>11.96</v>
      </c>
    </row>
    <row r="129" spans="1:16" ht="18.75">
      <c r="A129" s="204" t="s">
        <v>77</v>
      </c>
      <c r="B129" s="210" t="s">
        <v>20</v>
      </c>
      <c r="C129" s="210" t="s">
        <v>16</v>
      </c>
      <c r="D129" s="38">
        <v>0.0104</v>
      </c>
      <c r="E129" s="38">
        <v>0.1537</v>
      </c>
      <c r="F129" s="38">
        <v>0.4095</v>
      </c>
      <c r="G129" s="184">
        <v>0.0135</v>
      </c>
      <c r="H129" s="177"/>
      <c r="I129" s="38"/>
      <c r="J129" s="38">
        <v>0.0104</v>
      </c>
      <c r="K129" s="38"/>
      <c r="L129" s="38">
        <v>0.0104</v>
      </c>
      <c r="M129" s="38">
        <v>0.0104</v>
      </c>
      <c r="N129" s="38"/>
      <c r="O129" s="38"/>
      <c r="P129" s="13">
        <f t="shared" si="23"/>
        <v>0.6182999999999998</v>
      </c>
    </row>
    <row r="130" spans="1:16" ht="18.75">
      <c r="A130" s="220"/>
      <c r="B130" s="210" t="s">
        <v>78</v>
      </c>
      <c r="C130" s="234" t="s">
        <v>79</v>
      </c>
      <c r="D130" s="34"/>
      <c r="E130" s="34"/>
      <c r="F130" s="34"/>
      <c r="G130" s="179"/>
      <c r="H130" s="178"/>
      <c r="I130" s="34"/>
      <c r="J130" s="34"/>
      <c r="K130" s="34"/>
      <c r="L130" s="34"/>
      <c r="M130" s="34"/>
      <c r="N130" s="34"/>
      <c r="O130" s="34"/>
      <c r="P130" s="8">
        <f t="shared" si="23"/>
        <v>0</v>
      </c>
    </row>
    <row r="131" spans="1:16" ht="18.75">
      <c r="A131" s="204" t="s">
        <v>23</v>
      </c>
      <c r="B131" s="2"/>
      <c r="C131" s="212" t="s">
        <v>18</v>
      </c>
      <c r="D131" s="35">
        <v>5.462</v>
      </c>
      <c r="E131" s="35">
        <v>75.863</v>
      </c>
      <c r="F131" s="35">
        <v>146.108</v>
      </c>
      <c r="G131" s="163">
        <v>15.855</v>
      </c>
      <c r="H131" s="173"/>
      <c r="I131" s="59"/>
      <c r="J131" s="280">
        <v>5.376</v>
      </c>
      <c r="K131" s="35"/>
      <c r="L131" s="35">
        <v>5.46</v>
      </c>
      <c r="M131" s="35">
        <v>5.46</v>
      </c>
      <c r="N131" s="280"/>
      <c r="O131" s="280"/>
      <c r="P131" s="9">
        <f aca="true" t="shared" si="26" ref="P131:P137">SUM(D131:O131)</f>
        <v>259.584</v>
      </c>
    </row>
    <row r="132" spans="1:16" ht="18.75">
      <c r="A132" s="220"/>
      <c r="B132" s="235" t="s">
        <v>0</v>
      </c>
      <c r="C132" s="210" t="s">
        <v>16</v>
      </c>
      <c r="D132" s="51">
        <f>D125+D127+D129</f>
        <v>0.0424</v>
      </c>
      <c r="E132" s="51">
        <f>E125+E127+E129</f>
        <v>0.1537</v>
      </c>
      <c r="F132" s="51">
        <f>F125+F127+F129</f>
        <v>0.5095</v>
      </c>
      <c r="G132" s="185">
        <f>G125+G127+G129</f>
        <v>0.0135</v>
      </c>
      <c r="H132" s="107">
        <f>H125+H127+H129</f>
        <v>0</v>
      </c>
      <c r="I132" s="290">
        <f aca="true" t="shared" si="27" ref="I132:O132">I125+I127+I129</f>
        <v>0</v>
      </c>
      <c r="J132" s="51">
        <f t="shared" si="27"/>
        <v>0.0104</v>
      </c>
      <c r="K132" s="51">
        <f t="shared" si="27"/>
        <v>0</v>
      </c>
      <c r="L132" s="51">
        <f t="shared" si="27"/>
        <v>0.0104</v>
      </c>
      <c r="M132" s="51">
        <f t="shared" si="27"/>
        <v>0.0104</v>
      </c>
      <c r="N132" s="51">
        <f t="shared" si="27"/>
        <v>0</v>
      </c>
      <c r="O132" s="51">
        <f t="shared" si="27"/>
        <v>0</v>
      </c>
      <c r="P132" s="13">
        <f t="shared" si="26"/>
        <v>0.7502999999999999</v>
      </c>
    </row>
    <row r="133" spans="1:16" ht="18.75">
      <c r="A133" s="220"/>
      <c r="B133" s="236" t="s">
        <v>139</v>
      </c>
      <c r="C133" s="234" t="s">
        <v>79</v>
      </c>
      <c r="D133" s="39">
        <f>D130</f>
        <v>0</v>
      </c>
      <c r="E133" s="39">
        <f>E130</f>
        <v>0</v>
      </c>
      <c r="F133" s="39">
        <f>F130</f>
        <v>0</v>
      </c>
      <c r="G133" s="186">
        <f>G130</f>
        <v>0</v>
      </c>
      <c r="H133" s="97">
        <f>H130</f>
        <v>0</v>
      </c>
      <c r="I133" s="39">
        <f aca="true" t="shared" si="28" ref="I133:O133">I130</f>
        <v>0</v>
      </c>
      <c r="J133" s="39">
        <f t="shared" si="28"/>
        <v>0</v>
      </c>
      <c r="K133" s="39">
        <f t="shared" si="28"/>
        <v>0</v>
      </c>
      <c r="L133" s="39">
        <f t="shared" si="28"/>
        <v>0</v>
      </c>
      <c r="M133" s="39">
        <f t="shared" si="28"/>
        <v>0</v>
      </c>
      <c r="N133" s="39">
        <f t="shared" si="28"/>
        <v>0</v>
      </c>
      <c r="O133" s="39">
        <f t="shared" si="28"/>
        <v>0</v>
      </c>
      <c r="P133" s="8">
        <f t="shared" si="26"/>
        <v>0</v>
      </c>
    </row>
    <row r="134" spans="1:16" ht="18.75">
      <c r="A134" s="217"/>
      <c r="B134" s="2"/>
      <c r="C134" s="212" t="s">
        <v>18</v>
      </c>
      <c r="D134" s="44">
        <f>D126+D128+D131</f>
        <v>9.137</v>
      </c>
      <c r="E134" s="44">
        <f>E126+E128+E131</f>
        <v>75.863</v>
      </c>
      <c r="F134" s="44">
        <f>F126+F128+F131</f>
        <v>154.393</v>
      </c>
      <c r="G134" s="187">
        <f>G126+G128+G131</f>
        <v>15.855</v>
      </c>
      <c r="H134" s="98">
        <f>H126+H128+H131</f>
        <v>0</v>
      </c>
      <c r="I134" s="44">
        <f aca="true" t="shared" si="29" ref="I134:O134">I126+I128+I131</f>
        <v>0</v>
      </c>
      <c r="J134" s="44">
        <f t="shared" si="29"/>
        <v>5.376</v>
      </c>
      <c r="K134" s="44">
        <f t="shared" si="29"/>
        <v>0</v>
      </c>
      <c r="L134" s="44">
        <f t="shared" si="29"/>
        <v>5.46</v>
      </c>
      <c r="M134" s="44">
        <f t="shared" si="29"/>
        <v>5.46</v>
      </c>
      <c r="N134" s="44">
        <f t="shared" si="29"/>
        <v>0</v>
      </c>
      <c r="O134" s="44">
        <f t="shared" si="29"/>
        <v>0</v>
      </c>
      <c r="P134" s="9">
        <f t="shared" si="26"/>
        <v>271.5439999999999</v>
      </c>
    </row>
    <row r="135" spans="1:16" s="292" customFormat="1" ht="18.75">
      <c r="A135" s="237"/>
      <c r="B135" s="238" t="s">
        <v>0</v>
      </c>
      <c r="C135" s="239" t="s">
        <v>16</v>
      </c>
      <c r="D135" s="51">
        <f>D132+D123+D99</f>
        <v>382.50840000000005</v>
      </c>
      <c r="E135" s="51">
        <f>E132+E123+E99</f>
        <v>300.2949500000001</v>
      </c>
      <c r="F135" s="51">
        <f>F132+F123+F99</f>
        <v>290.5298599999999</v>
      </c>
      <c r="G135" s="291">
        <f>G132+G123+G99</f>
        <v>206.03367000000006</v>
      </c>
      <c r="H135" s="107">
        <f>H132+H123+H99</f>
        <v>266.12450000000007</v>
      </c>
      <c r="I135" s="51">
        <f aca="true" t="shared" si="30" ref="I135:O135">I132+I123+I99</f>
        <v>152.4248</v>
      </c>
      <c r="J135" s="51">
        <f t="shared" si="30"/>
        <v>372.43839999999994</v>
      </c>
      <c r="K135" s="51">
        <f t="shared" si="30"/>
        <v>556.7927000000002</v>
      </c>
      <c r="L135" s="51">
        <f t="shared" si="30"/>
        <v>368.1271999999999</v>
      </c>
      <c r="M135" s="51">
        <f t="shared" si="30"/>
        <v>625.804</v>
      </c>
      <c r="N135" s="51">
        <f t="shared" si="30"/>
        <v>476.7574</v>
      </c>
      <c r="O135" s="51">
        <f t="shared" si="30"/>
        <v>565.9342</v>
      </c>
      <c r="P135" s="14">
        <f t="shared" si="26"/>
        <v>4563.77008</v>
      </c>
    </row>
    <row r="136" spans="1:16" s="292" customFormat="1" ht="18.75">
      <c r="A136" s="237"/>
      <c r="B136" s="242" t="s">
        <v>144</v>
      </c>
      <c r="C136" s="243" t="s">
        <v>79</v>
      </c>
      <c r="D136" s="39">
        <f aca="true" t="shared" si="31" ref="D136:O136">D133</f>
        <v>0</v>
      </c>
      <c r="E136" s="39">
        <f t="shared" si="31"/>
        <v>0</v>
      </c>
      <c r="F136" s="293">
        <f t="shared" si="31"/>
        <v>0</v>
      </c>
      <c r="G136" s="39">
        <f t="shared" si="31"/>
        <v>0</v>
      </c>
      <c r="H136" s="110">
        <f t="shared" si="31"/>
        <v>0</v>
      </c>
      <c r="I136" s="39">
        <f t="shared" si="31"/>
        <v>0</v>
      </c>
      <c r="J136" s="39">
        <f t="shared" si="31"/>
        <v>0</v>
      </c>
      <c r="K136" s="39">
        <f t="shared" si="31"/>
        <v>0</v>
      </c>
      <c r="L136" s="39">
        <f t="shared" si="31"/>
        <v>0</v>
      </c>
      <c r="M136" s="39">
        <f t="shared" si="31"/>
        <v>0</v>
      </c>
      <c r="N136" s="39">
        <f t="shared" si="31"/>
        <v>0</v>
      </c>
      <c r="O136" s="39">
        <f t="shared" si="31"/>
        <v>0</v>
      </c>
      <c r="P136" s="15">
        <f>SUM(D136:O136)</f>
        <v>0</v>
      </c>
    </row>
    <row r="137" spans="1:16" s="292" customFormat="1" ht="19.5" thickBot="1">
      <c r="A137" s="245"/>
      <c r="B137" s="246"/>
      <c r="C137" s="247" t="s">
        <v>18</v>
      </c>
      <c r="D137" s="162">
        <f aca="true" t="shared" si="32" ref="D137:O137">D134+D124+D100</f>
        <v>202103.09900000005</v>
      </c>
      <c r="E137" s="162">
        <f t="shared" si="32"/>
        <v>172276.038</v>
      </c>
      <c r="F137" s="294">
        <f t="shared" si="32"/>
        <v>212088.308</v>
      </c>
      <c r="G137" s="162">
        <f t="shared" si="32"/>
        <v>162135.12300000005</v>
      </c>
      <c r="H137" s="295">
        <f t="shared" si="32"/>
        <v>140920.495</v>
      </c>
      <c r="I137" s="162">
        <f t="shared" si="32"/>
        <v>124738.418</v>
      </c>
      <c r="J137" s="162">
        <f t="shared" si="32"/>
        <v>225238.242</v>
      </c>
      <c r="K137" s="162">
        <f t="shared" si="32"/>
        <v>353315.47900000005</v>
      </c>
      <c r="L137" s="162">
        <f t="shared" si="32"/>
        <v>428537.02</v>
      </c>
      <c r="M137" s="162">
        <f t="shared" si="32"/>
        <v>603524.2169999998</v>
      </c>
      <c r="N137" s="162">
        <f t="shared" si="32"/>
        <v>498672.7749999998</v>
      </c>
      <c r="O137" s="162">
        <f t="shared" si="32"/>
        <v>429800.0569999999</v>
      </c>
      <c r="P137" s="7">
        <f t="shared" si="26"/>
        <v>3553349.271</v>
      </c>
    </row>
    <row r="138" ht="18.75">
      <c r="O138" s="251"/>
    </row>
  </sheetData>
  <sheetProtection/>
  <mergeCells count="52"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27:B128"/>
    <mergeCell ref="B115:B116"/>
    <mergeCell ref="B117:B118"/>
    <mergeCell ref="B119:B120"/>
    <mergeCell ref="B123:B124"/>
    <mergeCell ref="B125:B126"/>
    <mergeCell ref="B32:B33"/>
    <mergeCell ref="A42:B43"/>
    <mergeCell ref="A87:B88"/>
    <mergeCell ref="A89:B90"/>
    <mergeCell ref="B64:B65"/>
    <mergeCell ref="B60:B61"/>
    <mergeCell ref="A52:B53"/>
    <mergeCell ref="A85:B86"/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2"/>
  <sheetViews>
    <sheetView zoomScale="55" zoomScaleNormal="55" zoomScalePageLayoutView="0" workbookViewId="0" topLeftCell="A1">
      <pane xSplit="3" ySplit="3" topLeftCell="D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319" customWidth="1"/>
  </cols>
  <sheetData>
    <row r="1" ht="18.75">
      <c r="B1" s="194" t="s">
        <v>0</v>
      </c>
    </row>
    <row r="2" spans="1:15" ht="19.5" thickBot="1">
      <c r="A2" s="12" t="s">
        <v>85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89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>
        <f aca="true" t="shared" si="0" ref="P4:P35">SUM(D4:O4)</f>
        <v>0</v>
      </c>
    </row>
    <row r="5" spans="1:16" ht="18.75">
      <c r="A5" s="207" t="s">
        <v>17</v>
      </c>
      <c r="B5" s="335"/>
      <c r="C5" s="212" t="s">
        <v>18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>
        <f t="shared" si="0"/>
        <v>0</v>
      </c>
    </row>
    <row r="6" spans="1:16" ht="18.75">
      <c r="A6" s="207" t="s">
        <v>19</v>
      </c>
      <c r="B6" s="210" t="s">
        <v>20</v>
      </c>
      <c r="C6" s="234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>
        <f t="shared" si="0"/>
        <v>0</v>
      </c>
    </row>
    <row r="7" spans="1:16" ht="18.75">
      <c r="A7" s="207" t="s">
        <v>21</v>
      </c>
      <c r="B7" s="212" t="s">
        <v>155</v>
      </c>
      <c r="C7" s="212" t="s">
        <v>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>
        <f t="shared" si="0"/>
        <v>0</v>
      </c>
    </row>
    <row r="8" spans="1:16" ht="18.75">
      <c r="A8" s="207" t="s">
        <v>23</v>
      </c>
      <c r="B8" s="332" t="s">
        <v>107</v>
      </c>
      <c r="C8" s="234" t="s">
        <v>16</v>
      </c>
      <c r="D8" s="1">
        <f>D4+D6</f>
        <v>0</v>
      </c>
      <c r="E8" s="1">
        <f>E4+E6</f>
        <v>0</v>
      </c>
      <c r="F8" s="1">
        <f aca="true" t="shared" si="1" ref="F8:J9">+F4+F6</f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aca="true" t="shared" si="2" ref="K8:O9">+K4+K6</f>
        <v>0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8">
        <f t="shared" si="0"/>
        <v>0</v>
      </c>
    </row>
    <row r="9" spans="1:16" ht="18.75">
      <c r="A9" s="217"/>
      <c r="B9" s="333"/>
      <c r="C9" s="212" t="s">
        <v>18</v>
      </c>
      <c r="D9" s="2">
        <f>D5+D7</f>
        <v>0</v>
      </c>
      <c r="E9" s="2">
        <f>E5+E7</f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O9" s="2">
        <f t="shared" si="2"/>
        <v>0</v>
      </c>
      <c r="P9" s="9">
        <f t="shared" si="0"/>
        <v>0</v>
      </c>
    </row>
    <row r="10" spans="1:16" ht="18.75">
      <c r="A10" s="328" t="s">
        <v>25</v>
      </c>
      <c r="B10" s="329"/>
      <c r="C10" s="234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>
        <f t="shared" si="0"/>
        <v>0</v>
      </c>
    </row>
    <row r="11" spans="1:16" ht="18.75">
      <c r="A11" s="330"/>
      <c r="B11" s="331"/>
      <c r="C11" s="212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 t="shared" si="0"/>
        <v>0</v>
      </c>
    </row>
    <row r="12" spans="1:16" ht="18.75">
      <c r="A12" s="220"/>
      <c r="B12" s="334" t="s">
        <v>26</v>
      </c>
      <c r="C12" s="234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>
        <f t="shared" si="0"/>
        <v>0</v>
      </c>
    </row>
    <row r="13" spans="1:16" ht="18.75">
      <c r="A13" s="204" t="s">
        <v>0</v>
      </c>
      <c r="B13" s="335"/>
      <c r="C13" s="212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 t="shared" si="0"/>
        <v>0</v>
      </c>
    </row>
    <row r="14" spans="1:16" ht="18.75">
      <c r="A14" s="207" t="s">
        <v>27</v>
      </c>
      <c r="B14" s="334" t="s">
        <v>28</v>
      </c>
      <c r="C14" s="234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>
        <f t="shared" si="0"/>
        <v>0</v>
      </c>
    </row>
    <row r="15" spans="1:16" ht="18.75">
      <c r="A15" s="207" t="s">
        <v>0</v>
      </c>
      <c r="B15" s="335"/>
      <c r="C15" s="212" t="s">
        <v>18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f t="shared" si="0"/>
        <v>0</v>
      </c>
    </row>
    <row r="16" spans="1:16" ht="18.75">
      <c r="A16" s="207" t="s">
        <v>29</v>
      </c>
      <c r="B16" s="334" t="s">
        <v>30</v>
      </c>
      <c r="C16" s="234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>
        <f t="shared" si="0"/>
        <v>0</v>
      </c>
    </row>
    <row r="17" spans="1:16" ht="18.75">
      <c r="A17" s="207"/>
      <c r="B17" s="335"/>
      <c r="C17" s="21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0"/>
        <v>0</v>
      </c>
    </row>
    <row r="18" spans="1:16" ht="18.75">
      <c r="A18" s="207" t="s">
        <v>31</v>
      </c>
      <c r="B18" s="210" t="s">
        <v>108</v>
      </c>
      <c r="C18" s="234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>
        <f t="shared" si="0"/>
        <v>0</v>
      </c>
    </row>
    <row r="19" spans="1:16" ht="18.75">
      <c r="A19" s="207"/>
      <c r="B19" s="212" t="s">
        <v>109</v>
      </c>
      <c r="C19" s="212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0"/>
        <v>0</v>
      </c>
    </row>
    <row r="20" spans="1:16" ht="18.75">
      <c r="A20" s="207" t="s">
        <v>23</v>
      </c>
      <c r="B20" s="334" t="s">
        <v>32</v>
      </c>
      <c r="C20" s="234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>
        <f t="shared" si="0"/>
        <v>0</v>
      </c>
    </row>
    <row r="21" spans="1:16" ht="18.75">
      <c r="A21" s="207"/>
      <c r="B21" s="335"/>
      <c r="C21" s="212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0"/>
        <v>0</v>
      </c>
    </row>
    <row r="22" spans="1:16" ht="18.75">
      <c r="A22" s="220"/>
      <c r="B22" s="332" t="s">
        <v>107</v>
      </c>
      <c r="C22" s="234" t="s">
        <v>16</v>
      </c>
      <c r="D22" s="1">
        <f>+D12+D14+D16+D18+D20</f>
        <v>0</v>
      </c>
      <c r="E22" s="1">
        <f aca="true" t="shared" si="3" ref="E22:G23">+E12+E14+E16+E18+E20</f>
        <v>0</v>
      </c>
      <c r="F22" s="1">
        <f t="shared" si="3"/>
        <v>0</v>
      </c>
      <c r="G22" s="1">
        <f t="shared" si="3"/>
        <v>0</v>
      </c>
      <c r="H22" s="1">
        <f aca="true" t="shared" si="4" ref="H22:N23">+H12+H14+H16+H18+H20</f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>+O12+O14+O16+O18+O20</f>
        <v>0</v>
      </c>
      <c r="P22" s="8">
        <f t="shared" si="0"/>
        <v>0</v>
      </c>
    </row>
    <row r="23" spans="1:16" ht="18.75">
      <c r="A23" s="217"/>
      <c r="B23" s="333"/>
      <c r="C23" s="212" t="s">
        <v>18</v>
      </c>
      <c r="D23" s="2">
        <f>+D13+D15+D17+D19+D21</f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2">
        <f t="shared" si="4"/>
        <v>0</v>
      </c>
      <c r="M23" s="2">
        <f t="shared" si="4"/>
        <v>0</v>
      </c>
      <c r="N23" s="2">
        <f t="shared" si="4"/>
        <v>0</v>
      </c>
      <c r="O23" s="2">
        <f>+O13+O15+O17+O19+O21</f>
        <v>0</v>
      </c>
      <c r="P23" s="9">
        <f t="shared" si="0"/>
        <v>0</v>
      </c>
    </row>
    <row r="24" spans="1:16" ht="18.75">
      <c r="A24" s="204" t="s">
        <v>0</v>
      </c>
      <c r="B24" s="334" t="s">
        <v>33</v>
      </c>
      <c r="C24" s="234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>
        <f t="shared" si="0"/>
        <v>0</v>
      </c>
    </row>
    <row r="25" spans="1:16" ht="18.75">
      <c r="A25" s="207" t="s">
        <v>34</v>
      </c>
      <c r="B25" s="335"/>
      <c r="C25" s="21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0</v>
      </c>
    </row>
    <row r="26" spans="1:16" ht="18.75">
      <c r="A26" s="207" t="s">
        <v>35</v>
      </c>
      <c r="B26" s="210" t="s">
        <v>20</v>
      </c>
      <c r="C26" s="234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>
        <f t="shared" si="0"/>
        <v>0</v>
      </c>
    </row>
    <row r="27" spans="1:16" ht="18.75">
      <c r="A27" s="207" t="s">
        <v>36</v>
      </c>
      <c r="B27" s="212" t="s">
        <v>164</v>
      </c>
      <c r="C27" s="212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0"/>
        <v>0</v>
      </c>
    </row>
    <row r="28" spans="1:16" ht="18.75">
      <c r="A28" s="207" t="s">
        <v>23</v>
      </c>
      <c r="B28" s="332" t="s">
        <v>114</v>
      </c>
      <c r="C28" s="234" t="s">
        <v>16</v>
      </c>
      <c r="D28" s="1">
        <f>D24+D26</f>
        <v>0</v>
      </c>
      <c r="E28" s="1">
        <f aca="true" t="shared" si="5" ref="E28:H29">E24+E26</f>
        <v>0</v>
      </c>
      <c r="F28" s="1">
        <f t="shared" si="5"/>
        <v>0</v>
      </c>
      <c r="G28" s="1">
        <f t="shared" si="5"/>
        <v>0</v>
      </c>
      <c r="H28" s="1">
        <f t="shared" si="5"/>
        <v>0</v>
      </c>
      <c r="I28" s="1">
        <f>I24+I26</f>
        <v>0</v>
      </c>
      <c r="J28" s="1">
        <f>J24+J26</f>
        <v>0</v>
      </c>
      <c r="K28" s="1">
        <f>K24+K26</f>
        <v>0</v>
      </c>
      <c r="L28" s="1">
        <f aca="true" t="shared" si="6" ref="L28:N29">+L24+L26</f>
        <v>0</v>
      </c>
      <c r="M28" s="1">
        <f t="shared" si="6"/>
        <v>0</v>
      </c>
      <c r="N28" s="1">
        <f t="shared" si="6"/>
        <v>0</v>
      </c>
      <c r="O28" s="1">
        <f>O24+O26</f>
        <v>0</v>
      </c>
      <c r="P28" s="8">
        <f t="shared" si="0"/>
        <v>0</v>
      </c>
    </row>
    <row r="29" spans="1:16" ht="18.75">
      <c r="A29" s="217"/>
      <c r="B29" s="333"/>
      <c r="C29" s="212" t="s">
        <v>18</v>
      </c>
      <c r="D29" s="2">
        <f>D25+D27</f>
        <v>0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aca="true" t="shared" si="7" ref="H29:O29">H25+H27</f>
        <v>0</v>
      </c>
      <c r="I29" s="2">
        <f t="shared" si="7"/>
        <v>0</v>
      </c>
      <c r="J29" s="2">
        <f>J25+J27</f>
        <v>0</v>
      </c>
      <c r="K29" s="2">
        <f t="shared" si="7"/>
        <v>0</v>
      </c>
      <c r="L29" s="2">
        <f t="shared" si="6"/>
        <v>0</v>
      </c>
      <c r="M29" s="2">
        <f t="shared" si="6"/>
        <v>0</v>
      </c>
      <c r="N29" s="2">
        <f t="shared" si="6"/>
        <v>0</v>
      </c>
      <c r="O29" s="2">
        <f t="shared" si="7"/>
        <v>0</v>
      </c>
      <c r="P29" s="9">
        <f t="shared" si="0"/>
        <v>0</v>
      </c>
    </row>
    <row r="30" spans="1:16" ht="18.75">
      <c r="A30" s="204" t="s">
        <v>0</v>
      </c>
      <c r="B30" s="334" t="s">
        <v>37</v>
      </c>
      <c r="C30" s="234" t="s">
        <v>16</v>
      </c>
      <c r="D30" s="1">
        <v>0.2044</v>
      </c>
      <c r="E30" s="1">
        <v>1.437</v>
      </c>
      <c r="F30" s="1">
        <v>0.3628</v>
      </c>
      <c r="G30" s="1">
        <v>0.3729</v>
      </c>
      <c r="H30" s="1">
        <v>0.0792</v>
      </c>
      <c r="I30" s="1"/>
      <c r="J30" s="1"/>
      <c r="K30" s="1"/>
      <c r="L30" s="1"/>
      <c r="M30" s="1"/>
      <c r="N30" s="1"/>
      <c r="O30" s="1"/>
      <c r="P30" s="8">
        <f>SUM(D30:O30)</f>
        <v>2.4563</v>
      </c>
    </row>
    <row r="31" spans="1:16" ht="18.75">
      <c r="A31" s="207" t="s">
        <v>38</v>
      </c>
      <c r="B31" s="335"/>
      <c r="C31" s="212" t="s">
        <v>18</v>
      </c>
      <c r="D31" s="2">
        <v>155.76</v>
      </c>
      <c r="E31" s="2">
        <v>394.118</v>
      </c>
      <c r="F31" s="2">
        <v>78.951</v>
      </c>
      <c r="G31" s="2">
        <v>38.24</v>
      </c>
      <c r="H31" s="2">
        <v>5.29</v>
      </c>
      <c r="I31" s="2"/>
      <c r="J31" s="2"/>
      <c r="K31" s="2"/>
      <c r="L31" s="2"/>
      <c r="M31" s="2"/>
      <c r="N31" s="2"/>
      <c r="O31" s="2"/>
      <c r="P31" s="9">
        <f>SUM(D31:O31)</f>
        <v>672.3589999999999</v>
      </c>
    </row>
    <row r="32" spans="1:16" ht="18.75">
      <c r="A32" s="207" t="s">
        <v>0</v>
      </c>
      <c r="B32" s="334" t="s">
        <v>39</v>
      </c>
      <c r="C32" s="234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>
        <f>SUM(D32:O32)</f>
        <v>0</v>
      </c>
    </row>
    <row r="33" spans="1:16" ht="18.75">
      <c r="A33" s="207" t="s">
        <v>40</v>
      </c>
      <c r="B33" s="335"/>
      <c r="C33" s="212" t="s">
        <v>18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>SUM(D33:O33)</f>
        <v>0</v>
      </c>
    </row>
    <row r="34" spans="1:16" ht="18.75">
      <c r="A34" s="207"/>
      <c r="B34" s="210" t="s">
        <v>20</v>
      </c>
      <c r="C34" s="234" t="s">
        <v>16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>
        <f t="shared" si="0"/>
        <v>0</v>
      </c>
    </row>
    <row r="35" spans="1:16" ht="18.75">
      <c r="A35" s="207" t="s">
        <v>23</v>
      </c>
      <c r="B35" s="212" t="s">
        <v>111</v>
      </c>
      <c r="C35" s="212" t="s">
        <v>18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 t="shared" si="0"/>
        <v>0</v>
      </c>
    </row>
    <row r="36" spans="1:16" ht="18.75">
      <c r="A36" s="220"/>
      <c r="B36" s="332" t="s">
        <v>114</v>
      </c>
      <c r="C36" s="234" t="s">
        <v>16</v>
      </c>
      <c r="D36" s="1">
        <f>+D30+D32+D34</f>
        <v>0.2044</v>
      </c>
      <c r="E36" s="1">
        <f aca="true" t="shared" si="8" ref="E36:G37">+E30+E32+E34</f>
        <v>1.437</v>
      </c>
      <c r="F36" s="1">
        <f t="shared" si="8"/>
        <v>0.3628</v>
      </c>
      <c r="G36" s="1">
        <f t="shared" si="8"/>
        <v>0.3729</v>
      </c>
      <c r="H36" s="1">
        <f aca="true" t="shared" si="9" ref="H36:J37">+H30+H32+H34</f>
        <v>0.0792</v>
      </c>
      <c r="I36" s="1">
        <f t="shared" si="9"/>
        <v>0</v>
      </c>
      <c r="J36" s="1">
        <f t="shared" si="9"/>
        <v>0</v>
      </c>
      <c r="K36" s="1">
        <f aca="true" t="shared" si="10" ref="K36:N37">+K30+K32+K34</f>
        <v>0</v>
      </c>
      <c r="L36" s="1">
        <f t="shared" si="10"/>
        <v>0</v>
      </c>
      <c r="M36" s="1">
        <f t="shared" si="10"/>
        <v>0</v>
      </c>
      <c r="N36" s="1">
        <f t="shared" si="10"/>
        <v>0</v>
      </c>
      <c r="O36" s="1">
        <f>+O30+O32+O34</f>
        <v>0</v>
      </c>
      <c r="P36" s="8">
        <f aca="true" t="shared" si="11" ref="P36:P67">SUM(D36:O36)</f>
        <v>2.4563</v>
      </c>
    </row>
    <row r="37" spans="1:16" ht="18.75">
      <c r="A37" s="217"/>
      <c r="B37" s="333"/>
      <c r="C37" s="212" t="s">
        <v>18</v>
      </c>
      <c r="D37" s="2">
        <f>+D31+D33+D35</f>
        <v>155.76</v>
      </c>
      <c r="E37" s="2">
        <f t="shared" si="8"/>
        <v>394.118</v>
      </c>
      <c r="F37" s="2">
        <f t="shared" si="8"/>
        <v>78.951</v>
      </c>
      <c r="G37" s="2">
        <f t="shared" si="8"/>
        <v>38.24</v>
      </c>
      <c r="H37" s="2">
        <f t="shared" si="9"/>
        <v>5.29</v>
      </c>
      <c r="I37" s="2">
        <f t="shared" si="9"/>
        <v>0</v>
      </c>
      <c r="J37" s="2">
        <f t="shared" si="9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O37" s="2">
        <f>+O31+O33+O35</f>
        <v>0</v>
      </c>
      <c r="P37" s="9">
        <f t="shared" si="11"/>
        <v>672.3589999999999</v>
      </c>
    </row>
    <row r="38" spans="1:16" ht="18.75">
      <c r="A38" s="328" t="s">
        <v>41</v>
      </c>
      <c r="B38" s="329"/>
      <c r="C38" s="234" t="s">
        <v>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>
        <f t="shared" si="11"/>
        <v>0</v>
      </c>
    </row>
    <row r="39" spans="1:16" ht="18.75">
      <c r="A39" s="330"/>
      <c r="B39" s="331"/>
      <c r="C39" s="212" t="s">
        <v>18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>
        <f t="shared" si="11"/>
        <v>0</v>
      </c>
    </row>
    <row r="40" spans="1:16" ht="18.75">
      <c r="A40" s="328" t="s">
        <v>42</v>
      </c>
      <c r="B40" s="329"/>
      <c r="C40" s="234" t="s">
        <v>16</v>
      </c>
      <c r="D40" s="1"/>
      <c r="E40" s="1"/>
      <c r="F40" s="1"/>
      <c r="G40" s="1"/>
      <c r="H40" s="1"/>
      <c r="I40" s="1"/>
      <c r="J40" s="1">
        <v>0.041</v>
      </c>
      <c r="K40" s="1"/>
      <c r="L40" s="1"/>
      <c r="M40" s="1"/>
      <c r="N40" s="1"/>
      <c r="O40" s="1"/>
      <c r="P40" s="8">
        <f t="shared" si="11"/>
        <v>0.041</v>
      </c>
    </row>
    <row r="41" spans="1:16" ht="18.75">
      <c r="A41" s="330"/>
      <c r="B41" s="331"/>
      <c r="C41" s="212" t="s">
        <v>18</v>
      </c>
      <c r="D41" s="2"/>
      <c r="E41" s="2"/>
      <c r="F41" s="2"/>
      <c r="G41" s="2"/>
      <c r="H41" s="2"/>
      <c r="I41" s="2"/>
      <c r="J41" s="2">
        <v>20.849</v>
      </c>
      <c r="K41" s="2"/>
      <c r="L41" s="2"/>
      <c r="M41" s="2"/>
      <c r="N41" s="2"/>
      <c r="O41" s="2"/>
      <c r="P41" s="9">
        <f t="shared" si="11"/>
        <v>20.849</v>
      </c>
    </row>
    <row r="42" spans="1:16" ht="18.75">
      <c r="A42" s="328" t="s">
        <v>43</v>
      </c>
      <c r="B42" s="329"/>
      <c r="C42" s="234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>
        <f t="shared" si="11"/>
        <v>0</v>
      </c>
    </row>
    <row r="43" spans="1:16" ht="18.75">
      <c r="A43" s="330"/>
      <c r="B43" s="331"/>
      <c r="C43" s="212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>
        <f t="shared" si="11"/>
        <v>0</v>
      </c>
    </row>
    <row r="44" spans="1:16" ht="18.75">
      <c r="A44" s="328" t="s">
        <v>44</v>
      </c>
      <c r="B44" s="329"/>
      <c r="C44" s="234" t="s">
        <v>16</v>
      </c>
      <c r="D44" s="1"/>
      <c r="E44" s="1"/>
      <c r="F44" s="1"/>
      <c r="G44" s="1">
        <v>0.0074</v>
      </c>
      <c r="H44" s="1"/>
      <c r="I44" s="1"/>
      <c r="J44" s="1"/>
      <c r="K44" s="1"/>
      <c r="L44" s="1"/>
      <c r="M44" s="1"/>
      <c r="N44" s="1"/>
      <c r="O44" s="1"/>
      <c r="P44" s="8">
        <f t="shared" si="11"/>
        <v>0.0074</v>
      </c>
    </row>
    <row r="45" spans="1:16" ht="18.75">
      <c r="A45" s="330"/>
      <c r="B45" s="331"/>
      <c r="C45" s="212" t="s">
        <v>18</v>
      </c>
      <c r="D45" s="2"/>
      <c r="E45" s="2"/>
      <c r="F45" s="2"/>
      <c r="G45" s="2">
        <v>3.297</v>
      </c>
      <c r="H45" s="2"/>
      <c r="I45" s="2"/>
      <c r="J45" s="2"/>
      <c r="K45" s="2"/>
      <c r="L45" s="2"/>
      <c r="M45" s="2"/>
      <c r="N45" s="2"/>
      <c r="O45" s="2"/>
      <c r="P45" s="9">
        <f t="shared" si="11"/>
        <v>3.297</v>
      </c>
    </row>
    <row r="46" spans="1:16" ht="18.75">
      <c r="A46" s="328" t="s">
        <v>45</v>
      </c>
      <c r="B46" s="329"/>
      <c r="C46" s="234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>
        <f t="shared" si="11"/>
        <v>0</v>
      </c>
    </row>
    <row r="47" spans="1:16" ht="18.75">
      <c r="A47" s="330"/>
      <c r="B47" s="331"/>
      <c r="C47" s="212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>
        <f t="shared" si="11"/>
        <v>0</v>
      </c>
    </row>
    <row r="48" spans="1:16" ht="18.75">
      <c r="A48" s="328" t="s">
        <v>46</v>
      </c>
      <c r="B48" s="329"/>
      <c r="C48" s="234" t="s">
        <v>16</v>
      </c>
      <c r="D48" s="1"/>
      <c r="E48" s="1"/>
      <c r="F48" s="1"/>
      <c r="G48" s="1"/>
      <c r="H48" s="1"/>
      <c r="I48" s="1"/>
      <c r="J48" s="1">
        <v>4.1943</v>
      </c>
      <c r="K48" s="1">
        <v>3.5898</v>
      </c>
      <c r="L48" s="1">
        <v>4.253</v>
      </c>
      <c r="M48" s="1">
        <v>1.0618</v>
      </c>
      <c r="N48" s="1">
        <v>2.0842</v>
      </c>
      <c r="O48" s="1"/>
      <c r="P48" s="8">
        <f t="shared" si="11"/>
        <v>15.1831</v>
      </c>
    </row>
    <row r="49" spans="1:16" ht="18.75">
      <c r="A49" s="330"/>
      <c r="B49" s="331"/>
      <c r="C49" s="212" t="s">
        <v>18</v>
      </c>
      <c r="D49" s="2"/>
      <c r="E49" s="2"/>
      <c r="F49" s="2"/>
      <c r="G49" s="2"/>
      <c r="H49" s="2"/>
      <c r="I49" s="2"/>
      <c r="J49" s="2">
        <v>452.61</v>
      </c>
      <c r="K49" s="2">
        <v>141.483</v>
      </c>
      <c r="L49" s="2">
        <v>156.15</v>
      </c>
      <c r="M49" s="2">
        <v>49.587</v>
      </c>
      <c r="N49" s="2">
        <v>84.79</v>
      </c>
      <c r="O49" s="2"/>
      <c r="P49" s="9">
        <f t="shared" si="11"/>
        <v>884.62</v>
      </c>
    </row>
    <row r="50" spans="1:16" ht="18.75">
      <c r="A50" s="328" t="s">
        <v>47</v>
      </c>
      <c r="B50" s="329"/>
      <c r="C50" s="234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>
        <f t="shared" si="11"/>
        <v>0</v>
      </c>
    </row>
    <row r="51" spans="1:16" ht="18.75">
      <c r="A51" s="330"/>
      <c r="B51" s="331"/>
      <c r="C51" s="212" t="s">
        <v>18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11"/>
        <v>0</v>
      </c>
    </row>
    <row r="52" spans="1:16" ht="18.75">
      <c r="A52" s="328" t="s">
        <v>48</v>
      </c>
      <c r="B52" s="329"/>
      <c r="C52" s="234" t="s">
        <v>16</v>
      </c>
      <c r="D52" s="1"/>
      <c r="E52" s="1"/>
      <c r="F52" s="1">
        <v>0.1416</v>
      </c>
      <c r="G52" s="1"/>
      <c r="H52" s="1"/>
      <c r="I52" s="1"/>
      <c r="J52" s="1"/>
      <c r="K52" s="1"/>
      <c r="L52" s="1">
        <v>0.3366</v>
      </c>
      <c r="M52" s="1">
        <v>1.216</v>
      </c>
      <c r="N52" s="1">
        <v>0.0478</v>
      </c>
      <c r="O52" s="1">
        <v>0.1378</v>
      </c>
      <c r="P52" s="8">
        <f t="shared" si="11"/>
        <v>1.8798</v>
      </c>
    </row>
    <row r="53" spans="1:16" ht="18.75">
      <c r="A53" s="330"/>
      <c r="B53" s="331"/>
      <c r="C53" s="212" t="s">
        <v>18</v>
      </c>
      <c r="D53" s="2"/>
      <c r="E53" s="2"/>
      <c r="F53" s="2">
        <v>222.152</v>
      </c>
      <c r="G53" s="2"/>
      <c r="H53" s="2"/>
      <c r="I53" s="2"/>
      <c r="J53" s="2"/>
      <c r="K53" s="2"/>
      <c r="L53" s="2">
        <v>36.348</v>
      </c>
      <c r="M53" s="2">
        <v>119.324</v>
      </c>
      <c r="N53" s="2">
        <v>6.429</v>
      </c>
      <c r="O53" s="2">
        <v>11.306</v>
      </c>
      <c r="P53" s="9">
        <f t="shared" si="11"/>
        <v>395.55899999999997</v>
      </c>
    </row>
    <row r="54" spans="1:16" ht="18.75">
      <c r="A54" s="204" t="s">
        <v>0</v>
      </c>
      <c r="B54" s="334" t="s">
        <v>133</v>
      </c>
      <c r="C54" s="234" t="s">
        <v>16</v>
      </c>
      <c r="D54" s="1"/>
      <c r="E54" s="1"/>
      <c r="F54" s="1"/>
      <c r="G54" s="1">
        <v>0.0033</v>
      </c>
      <c r="H54" s="1">
        <v>0.2163</v>
      </c>
      <c r="I54" s="1">
        <v>0.2867</v>
      </c>
      <c r="J54" s="1">
        <v>0.1155</v>
      </c>
      <c r="K54" s="1">
        <v>0.0894</v>
      </c>
      <c r="L54" s="1">
        <v>0.072</v>
      </c>
      <c r="M54" s="1">
        <v>0.0656</v>
      </c>
      <c r="N54" s="1">
        <v>0.0622</v>
      </c>
      <c r="O54" s="1">
        <v>0.0127</v>
      </c>
      <c r="P54" s="8">
        <f t="shared" si="11"/>
        <v>0.9237000000000001</v>
      </c>
    </row>
    <row r="55" spans="1:16" ht="18.75">
      <c r="A55" s="207" t="s">
        <v>38</v>
      </c>
      <c r="B55" s="335"/>
      <c r="C55" s="212" t="s">
        <v>18</v>
      </c>
      <c r="D55" s="2"/>
      <c r="E55" s="2"/>
      <c r="F55" s="2"/>
      <c r="G55" s="2">
        <v>8.724</v>
      </c>
      <c r="H55" s="2">
        <v>394.057</v>
      </c>
      <c r="I55" s="2">
        <v>318.43</v>
      </c>
      <c r="J55" s="2">
        <v>47.901</v>
      </c>
      <c r="K55" s="2">
        <v>51.129</v>
      </c>
      <c r="L55" s="2">
        <v>37.145</v>
      </c>
      <c r="M55" s="2">
        <v>32.08</v>
      </c>
      <c r="N55" s="2">
        <v>110.501</v>
      </c>
      <c r="O55" s="2">
        <v>11.714</v>
      </c>
      <c r="P55" s="9">
        <f t="shared" si="11"/>
        <v>1011.681</v>
      </c>
    </row>
    <row r="56" spans="1:16" ht="18.75">
      <c r="A56" s="207" t="s">
        <v>17</v>
      </c>
      <c r="B56" s="210" t="s">
        <v>20</v>
      </c>
      <c r="C56" s="234" t="s">
        <v>16</v>
      </c>
      <c r="D56" s="1">
        <v>0.003</v>
      </c>
      <c r="E56" s="1"/>
      <c r="F56" s="1"/>
      <c r="G56" s="1"/>
      <c r="H56" s="1">
        <v>0.1086</v>
      </c>
      <c r="I56" s="1">
        <v>0.0527</v>
      </c>
      <c r="J56" s="1">
        <v>0.2104</v>
      </c>
      <c r="K56" s="1">
        <v>0.0183</v>
      </c>
      <c r="L56" s="1">
        <v>0.115</v>
      </c>
      <c r="M56" s="1">
        <v>0.0879</v>
      </c>
      <c r="N56" s="1">
        <v>0.0618</v>
      </c>
      <c r="O56" s="1">
        <v>0.0042</v>
      </c>
      <c r="P56" s="8">
        <f t="shared" si="11"/>
        <v>0.6618999999999999</v>
      </c>
    </row>
    <row r="57" spans="1:16" ht="18.75">
      <c r="A57" s="207" t="s">
        <v>23</v>
      </c>
      <c r="B57" s="212" t="s">
        <v>113</v>
      </c>
      <c r="C57" s="212" t="s">
        <v>18</v>
      </c>
      <c r="D57" s="2">
        <v>4.604</v>
      </c>
      <c r="E57" s="2"/>
      <c r="F57" s="2"/>
      <c r="G57" s="2"/>
      <c r="H57" s="2">
        <v>82.267</v>
      </c>
      <c r="I57" s="2">
        <v>15.388</v>
      </c>
      <c r="J57" s="2">
        <v>41.844</v>
      </c>
      <c r="K57" s="2">
        <v>21.137</v>
      </c>
      <c r="L57" s="2">
        <v>28.582</v>
      </c>
      <c r="M57" s="2">
        <v>91.743</v>
      </c>
      <c r="N57" s="2">
        <v>35.413</v>
      </c>
      <c r="O57" s="2">
        <v>86.974</v>
      </c>
      <c r="P57" s="9">
        <f t="shared" si="11"/>
        <v>407.952</v>
      </c>
    </row>
    <row r="58" spans="1:16" ht="18.75">
      <c r="A58" s="220"/>
      <c r="B58" s="332" t="s">
        <v>114</v>
      </c>
      <c r="C58" s="234" t="s">
        <v>16</v>
      </c>
      <c r="D58" s="1">
        <f aca="true" t="shared" si="12" ref="D58:F59">D54+D56</f>
        <v>0.003</v>
      </c>
      <c r="E58" s="1">
        <f t="shared" si="12"/>
        <v>0</v>
      </c>
      <c r="F58" s="1">
        <f t="shared" si="12"/>
        <v>0</v>
      </c>
      <c r="G58" s="1">
        <f>+G54+G56</f>
        <v>0.0033</v>
      </c>
      <c r="H58" s="1">
        <f aca="true" t="shared" si="13" ref="H58:N59">+H54+H56</f>
        <v>0.32489999999999997</v>
      </c>
      <c r="I58" s="1">
        <f>+I54+I56</f>
        <v>0.33940000000000003</v>
      </c>
      <c r="J58" s="1">
        <f>+J54+J56</f>
        <v>0.3259</v>
      </c>
      <c r="K58" s="1">
        <f t="shared" si="13"/>
        <v>0.10769999999999999</v>
      </c>
      <c r="L58" s="1">
        <f t="shared" si="13"/>
        <v>0.187</v>
      </c>
      <c r="M58" s="1">
        <f t="shared" si="13"/>
        <v>0.15350000000000003</v>
      </c>
      <c r="N58" s="1">
        <f t="shared" si="13"/>
        <v>0.124</v>
      </c>
      <c r="O58" s="1">
        <f>+O54+O56</f>
        <v>0.0169</v>
      </c>
      <c r="P58" s="8">
        <f t="shared" si="11"/>
        <v>1.5855999999999997</v>
      </c>
    </row>
    <row r="59" spans="1:16" ht="18.75">
      <c r="A59" s="217"/>
      <c r="B59" s="333"/>
      <c r="C59" s="212" t="s">
        <v>18</v>
      </c>
      <c r="D59" s="2">
        <f t="shared" si="12"/>
        <v>4.604</v>
      </c>
      <c r="E59" s="2">
        <f t="shared" si="12"/>
        <v>0</v>
      </c>
      <c r="F59" s="2">
        <f t="shared" si="12"/>
        <v>0</v>
      </c>
      <c r="G59" s="2">
        <f>+G55+G57</f>
        <v>8.724</v>
      </c>
      <c r="H59" s="2">
        <f t="shared" si="13"/>
        <v>476.324</v>
      </c>
      <c r="I59" s="2">
        <f t="shared" si="13"/>
        <v>333.818</v>
      </c>
      <c r="J59" s="2">
        <f>+J55+J57</f>
        <v>89.745</v>
      </c>
      <c r="K59" s="2">
        <f t="shared" si="13"/>
        <v>72.26599999999999</v>
      </c>
      <c r="L59" s="2">
        <f t="shared" si="13"/>
        <v>65.727</v>
      </c>
      <c r="M59" s="2">
        <f t="shared" si="13"/>
        <v>123.823</v>
      </c>
      <c r="N59" s="2">
        <f t="shared" si="13"/>
        <v>145.914</v>
      </c>
      <c r="O59" s="2">
        <f>+O55+O57</f>
        <v>98.688</v>
      </c>
      <c r="P59" s="9">
        <f t="shared" si="11"/>
        <v>1419.6330000000003</v>
      </c>
    </row>
    <row r="60" spans="1:16" ht="18.75">
      <c r="A60" s="204" t="s">
        <v>0</v>
      </c>
      <c r="B60" s="334" t="s">
        <v>115</v>
      </c>
      <c r="C60" s="234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>
        <f t="shared" si="11"/>
        <v>0</v>
      </c>
    </row>
    <row r="61" spans="1:16" ht="18.75">
      <c r="A61" s="207" t="s">
        <v>49</v>
      </c>
      <c r="B61" s="335"/>
      <c r="C61" s="212" t="s">
        <v>18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si="11"/>
        <v>0</v>
      </c>
    </row>
    <row r="62" spans="1:16" ht="18.75">
      <c r="A62" s="207" t="s">
        <v>0</v>
      </c>
      <c r="B62" s="210" t="s">
        <v>50</v>
      </c>
      <c r="C62" s="234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>
        <f t="shared" si="11"/>
        <v>0</v>
      </c>
    </row>
    <row r="63" spans="1:16" ht="18.75">
      <c r="A63" s="207" t="s">
        <v>51</v>
      </c>
      <c r="B63" s="212" t="s">
        <v>116</v>
      </c>
      <c r="C63" s="212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11"/>
        <v>0</v>
      </c>
    </row>
    <row r="64" spans="1:16" ht="18.75">
      <c r="A64" s="207" t="s">
        <v>0</v>
      </c>
      <c r="B64" s="334" t="s">
        <v>53</v>
      </c>
      <c r="C64" s="234" t="s">
        <v>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>
        <f t="shared" si="11"/>
        <v>0</v>
      </c>
    </row>
    <row r="65" spans="1:16" ht="18.75">
      <c r="A65" s="207" t="s">
        <v>23</v>
      </c>
      <c r="B65" s="335"/>
      <c r="C65" s="212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11"/>
        <v>0</v>
      </c>
    </row>
    <row r="66" spans="1:16" ht="18.75">
      <c r="A66" s="207"/>
      <c r="B66" s="210" t="s">
        <v>20</v>
      </c>
      <c r="C66" s="234" t="s">
        <v>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8">
        <f t="shared" si="11"/>
        <v>0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0">
        <f t="shared" si="11"/>
        <v>0</v>
      </c>
    </row>
    <row r="68" ht="18.75">
      <c r="P68" s="11"/>
    </row>
    <row r="69" spans="1:16" ht="19.5" thickBot="1">
      <c r="A69" s="12" t="s">
        <v>85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148</v>
      </c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106</v>
      </c>
    </row>
    <row r="71" spans="1:16" ht="18.75">
      <c r="A71" s="207" t="s">
        <v>49</v>
      </c>
      <c r="B71" s="332" t="s">
        <v>117</v>
      </c>
      <c r="C71" s="234" t="s">
        <v>16</v>
      </c>
      <c r="D71" s="1">
        <f aca="true" t="shared" si="14" ref="D71:F72">D60+D62+D64+D66</f>
        <v>0</v>
      </c>
      <c r="E71" s="1">
        <f t="shared" si="14"/>
        <v>0</v>
      </c>
      <c r="F71" s="1">
        <f t="shared" si="14"/>
        <v>0</v>
      </c>
      <c r="G71" s="1">
        <f aca="true" t="shared" si="15" ref="G71:O71">G60+G62+G64+G66</f>
        <v>0</v>
      </c>
      <c r="H71" s="1">
        <f t="shared" si="15"/>
        <v>0</v>
      </c>
      <c r="I71" s="1">
        <f t="shared" si="15"/>
        <v>0</v>
      </c>
      <c r="J71" s="1">
        <f t="shared" si="15"/>
        <v>0</v>
      </c>
      <c r="K71" s="1">
        <f t="shared" si="15"/>
        <v>0</v>
      </c>
      <c r="L71" s="1">
        <f aca="true" t="shared" si="16" ref="L71:N72">+L60+L62+L64+L66</f>
        <v>0</v>
      </c>
      <c r="M71" s="1">
        <f t="shared" si="16"/>
        <v>0</v>
      </c>
      <c r="N71" s="1">
        <f t="shared" si="16"/>
        <v>0</v>
      </c>
      <c r="O71" s="1">
        <f t="shared" si="15"/>
        <v>0</v>
      </c>
      <c r="P71" s="8">
        <f aca="true" t="shared" si="17" ref="P71:P102">SUM(D71:O71)</f>
        <v>0</v>
      </c>
    </row>
    <row r="72" spans="1:16" ht="18.75">
      <c r="A72" s="198" t="s">
        <v>51</v>
      </c>
      <c r="B72" s="333"/>
      <c r="C72" s="212" t="s">
        <v>18</v>
      </c>
      <c r="D72" s="2">
        <f t="shared" si="14"/>
        <v>0</v>
      </c>
      <c r="E72" s="2">
        <f t="shared" si="14"/>
        <v>0</v>
      </c>
      <c r="F72" s="2">
        <f t="shared" si="14"/>
        <v>0</v>
      </c>
      <c r="G72" s="2">
        <f aca="true" t="shared" si="18" ref="G72:O72">G61+G63+G65+G67</f>
        <v>0</v>
      </c>
      <c r="H72" s="2">
        <f t="shared" si="18"/>
        <v>0</v>
      </c>
      <c r="I72" s="2">
        <f t="shared" si="18"/>
        <v>0</v>
      </c>
      <c r="J72" s="2">
        <f t="shared" si="18"/>
        <v>0</v>
      </c>
      <c r="K72" s="2">
        <f t="shared" si="18"/>
        <v>0</v>
      </c>
      <c r="L72" s="2">
        <f t="shared" si="16"/>
        <v>0</v>
      </c>
      <c r="M72" s="18">
        <f t="shared" si="16"/>
        <v>0</v>
      </c>
      <c r="N72" s="2">
        <f t="shared" si="16"/>
        <v>0</v>
      </c>
      <c r="O72" s="2">
        <f t="shared" si="18"/>
        <v>0</v>
      </c>
      <c r="P72" s="9">
        <f t="shared" si="17"/>
        <v>0</v>
      </c>
    </row>
    <row r="73" spans="1:16" ht="18.75">
      <c r="A73" s="207" t="s">
        <v>0</v>
      </c>
      <c r="B73" s="334" t="s">
        <v>54</v>
      </c>
      <c r="C73" s="234" t="s">
        <v>16</v>
      </c>
      <c r="D73" s="1">
        <v>0.1407</v>
      </c>
      <c r="E73" s="1">
        <v>0.2081</v>
      </c>
      <c r="F73" s="1">
        <v>3.4009</v>
      </c>
      <c r="G73" s="1">
        <v>0.3011</v>
      </c>
      <c r="H73" s="1">
        <v>2.0155</v>
      </c>
      <c r="I73" s="1">
        <v>6.0786</v>
      </c>
      <c r="J73" s="1">
        <v>9.1668</v>
      </c>
      <c r="K73" s="1">
        <v>6.0708</v>
      </c>
      <c r="L73" s="1">
        <v>2.4943</v>
      </c>
      <c r="M73" s="1">
        <v>1.1988</v>
      </c>
      <c r="N73" s="1">
        <v>0.389</v>
      </c>
      <c r="O73" s="1">
        <v>0.7436</v>
      </c>
      <c r="P73" s="8">
        <f t="shared" si="17"/>
        <v>32.2082</v>
      </c>
    </row>
    <row r="74" spans="1:16" ht="18.75">
      <c r="A74" s="207" t="s">
        <v>34</v>
      </c>
      <c r="B74" s="335"/>
      <c r="C74" s="212" t="s">
        <v>18</v>
      </c>
      <c r="D74" s="2">
        <v>192.549</v>
      </c>
      <c r="E74" s="2">
        <v>415.887</v>
      </c>
      <c r="F74" s="2">
        <v>5192.134</v>
      </c>
      <c r="G74" s="2">
        <v>594.72</v>
      </c>
      <c r="H74" s="2">
        <v>2226.765</v>
      </c>
      <c r="I74" s="2">
        <v>3853.821</v>
      </c>
      <c r="J74" s="2">
        <v>6962.626</v>
      </c>
      <c r="K74" s="2">
        <v>7681.881</v>
      </c>
      <c r="L74" s="2">
        <v>5007.294</v>
      </c>
      <c r="M74" s="2">
        <v>2112.8</v>
      </c>
      <c r="N74" s="2">
        <v>467.691</v>
      </c>
      <c r="O74" s="2">
        <v>1036.342</v>
      </c>
      <c r="P74" s="9">
        <f t="shared" si="17"/>
        <v>35744.51</v>
      </c>
    </row>
    <row r="75" spans="1:16" ht="18.75">
      <c r="A75" s="207" t="s">
        <v>0</v>
      </c>
      <c r="B75" s="334" t="s">
        <v>55</v>
      </c>
      <c r="C75" s="234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>
        <f t="shared" si="17"/>
        <v>0</v>
      </c>
    </row>
    <row r="76" spans="1:16" ht="18.75">
      <c r="A76" s="207" t="s">
        <v>0</v>
      </c>
      <c r="B76" s="335"/>
      <c r="C76" s="212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17"/>
        <v>0</v>
      </c>
    </row>
    <row r="77" spans="1:16" ht="18.75">
      <c r="A77" s="207" t="s">
        <v>56</v>
      </c>
      <c r="B77" s="210" t="s">
        <v>165</v>
      </c>
      <c r="C77" s="234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>
        <f t="shared" si="17"/>
        <v>0</v>
      </c>
    </row>
    <row r="78" spans="1:16" ht="18.75">
      <c r="A78" s="207"/>
      <c r="B78" s="212" t="s">
        <v>166</v>
      </c>
      <c r="C78" s="212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17"/>
        <v>0</v>
      </c>
    </row>
    <row r="79" spans="1:16" ht="18.75">
      <c r="A79" s="207"/>
      <c r="B79" s="334" t="s">
        <v>59</v>
      </c>
      <c r="C79" s="234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>
        <f t="shared" si="17"/>
        <v>0</v>
      </c>
    </row>
    <row r="80" spans="1:16" ht="18.75">
      <c r="A80" s="207" t="s">
        <v>17</v>
      </c>
      <c r="B80" s="335"/>
      <c r="C80" s="212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17"/>
        <v>0</v>
      </c>
    </row>
    <row r="81" spans="1:16" ht="18.75">
      <c r="A81" s="207"/>
      <c r="B81" s="210" t="s">
        <v>20</v>
      </c>
      <c r="C81" s="234" t="s">
        <v>16</v>
      </c>
      <c r="D81" s="1">
        <v>2.7777</v>
      </c>
      <c r="E81" s="1">
        <v>2.1961</v>
      </c>
      <c r="F81" s="1">
        <v>3.4685</v>
      </c>
      <c r="G81" s="1">
        <v>4.5959</v>
      </c>
      <c r="H81" s="1">
        <v>3.9344</v>
      </c>
      <c r="I81" s="1">
        <v>6.5032</v>
      </c>
      <c r="J81" s="1">
        <v>6.285</v>
      </c>
      <c r="K81" s="1">
        <v>6.3698</v>
      </c>
      <c r="L81" s="1">
        <v>3.4115</v>
      </c>
      <c r="M81" s="1">
        <v>2.8367</v>
      </c>
      <c r="N81" s="1">
        <v>0.485</v>
      </c>
      <c r="O81" s="1">
        <v>0.9255</v>
      </c>
      <c r="P81" s="8">
        <f t="shared" si="17"/>
        <v>43.789300000000004</v>
      </c>
    </row>
    <row r="82" spans="1:16" ht="18.75">
      <c r="A82" s="207"/>
      <c r="B82" s="212" t="s">
        <v>157</v>
      </c>
      <c r="C82" s="212" t="s">
        <v>18</v>
      </c>
      <c r="D82" s="2">
        <v>1038.898</v>
      </c>
      <c r="E82" s="2">
        <v>1799.894</v>
      </c>
      <c r="F82" s="2">
        <v>4266.895</v>
      </c>
      <c r="G82" s="2">
        <v>2807.662</v>
      </c>
      <c r="H82" s="2">
        <v>2607.166</v>
      </c>
      <c r="I82" s="2">
        <v>3505.921</v>
      </c>
      <c r="J82" s="2">
        <v>5129.826</v>
      </c>
      <c r="K82" s="2">
        <v>6419.877</v>
      </c>
      <c r="L82" s="2">
        <v>4993.255</v>
      </c>
      <c r="M82" s="2">
        <v>2449.256</v>
      </c>
      <c r="N82" s="2">
        <v>432.077</v>
      </c>
      <c r="O82" s="2">
        <v>776.819</v>
      </c>
      <c r="P82" s="9">
        <f t="shared" si="17"/>
        <v>36227.546</v>
      </c>
    </row>
    <row r="83" spans="1:16" ht="18.75">
      <c r="A83" s="207" t="s">
        <v>23</v>
      </c>
      <c r="B83" s="332" t="s">
        <v>114</v>
      </c>
      <c r="C83" s="234" t="s">
        <v>16</v>
      </c>
      <c r="D83" s="1">
        <f>+D73+D75+D77+D79+D81</f>
        <v>2.9183999999999997</v>
      </c>
      <c r="E83" s="1">
        <f aca="true" t="shared" si="19" ref="E83:G84">+E73+E75+E77+E79+E81</f>
        <v>2.4042</v>
      </c>
      <c r="F83" s="1">
        <f t="shared" si="19"/>
        <v>6.869400000000001</v>
      </c>
      <c r="G83" s="1">
        <f t="shared" si="19"/>
        <v>4.897</v>
      </c>
      <c r="H83" s="1">
        <f aca="true" t="shared" si="20" ref="H83:O84">+H73+H75+H77+H79+H81</f>
        <v>5.9498999999999995</v>
      </c>
      <c r="I83" s="1">
        <f t="shared" si="20"/>
        <v>12.5818</v>
      </c>
      <c r="J83" s="1">
        <f>+J73+J75+J77+J79+J81</f>
        <v>15.4518</v>
      </c>
      <c r="K83" s="1">
        <f t="shared" si="20"/>
        <v>12.4406</v>
      </c>
      <c r="L83" s="1">
        <f t="shared" si="20"/>
        <v>5.9058</v>
      </c>
      <c r="M83" s="1">
        <f t="shared" si="20"/>
        <v>4.0355</v>
      </c>
      <c r="N83" s="1">
        <f t="shared" si="20"/>
        <v>0.874</v>
      </c>
      <c r="O83" s="1">
        <f t="shared" si="20"/>
        <v>1.6691</v>
      </c>
      <c r="P83" s="8">
        <f t="shared" si="17"/>
        <v>75.99749999999999</v>
      </c>
    </row>
    <row r="84" spans="1:16" ht="18.75">
      <c r="A84" s="217"/>
      <c r="B84" s="333"/>
      <c r="C84" s="212" t="s">
        <v>18</v>
      </c>
      <c r="D84" s="2">
        <f>+D74+D76+D78+D80+D82</f>
        <v>1231.447</v>
      </c>
      <c r="E84" s="2">
        <f t="shared" si="19"/>
        <v>2215.781</v>
      </c>
      <c r="F84" s="2">
        <f t="shared" si="19"/>
        <v>9459.029</v>
      </c>
      <c r="G84" s="2">
        <f t="shared" si="19"/>
        <v>3402.3819999999996</v>
      </c>
      <c r="H84" s="2">
        <f t="shared" si="20"/>
        <v>4833.9310000000005</v>
      </c>
      <c r="I84" s="2">
        <f t="shared" si="20"/>
        <v>7359.742</v>
      </c>
      <c r="J84" s="2">
        <f>+J74+J76+J78+J80+J82</f>
        <v>12092.452000000001</v>
      </c>
      <c r="K84" s="2">
        <f t="shared" si="20"/>
        <v>14101.758000000002</v>
      </c>
      <c r="L84" s="2">
        <f t="shared" si="20"/>
        <v>10000.548999999999</v>
      </c>
      <c r="M84" s="2">
        <f t="shared" si="20"/>
        <v>4562.0560000000005</v>
      </c>
      <c r="N84" s="2">
        <f t="shared" si="20"/>
        <v>899.768</v>
      </c>
      <c r="O84" s="2">
        <f t="shared" si="20"/>
        <v>1813.161</v>
      </c>
      <c r="P84" s="9">
        <f t="shared" si="17"/>
        <v>71972.05599999998</v>
      </c>
    </row>
    <row r="85" spans="1:16" ht="18.75">
      <c r="A85" s="328" t="s">
        <v>118</v>
      </c>
      <c r="B85" s="329"/>
      <c r="C85" s="234" t="s">
        <v>16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">
        <f t="shared" si="17"/>
        <v>0</v>
      </c>
    </row>
    <row r="86" spans="1:16" ht="18.75">
      <c r="A86" s="330"/>
      <c r="B86" s="331"/>
      <c r="C86" s="212" t="s">
        <v>18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>
        <f t="shared" si="17"/>
        <v>0</v>
      </c>
    </row>
    <row r="87" spans="1:16" ht="18.75">
      <c r="A87" s="328" t="s">
        <v>61</v>
      </c>
      <c r="B87" s="329"/>
      <c r="C87" s="234" t="s">
        <v>16</v>
      </c>
      <c r="D87" s="1"/>
      <c r="E87" s="1">
        <v>10.306</v>
      </c>
      <c r="F87" s="1">
        <v>18.193</v>
      </c>
      <c r="G87" s="1">
        <v>11.666</v>
      </c>
      <c r="H87" s="1"/>
      <c r="I87" s="1"/>
      <c r="J87" s="1"/>
      <c r="K87" s="1"/>
      <c r="L87" s="1"/>
      <c r="M87" s="1"/>
      <c r="N87" s="1"/>
      <c r="O87" s="1"/>
      <c r="P87" s="8">
        <f t="shared" si="17"/>
        <v>40.165000000000006</v>
      </c>
    </row>
    <row r="88" spans="1:16" ht="18.75">
      <c r="A88" s="330"/>
      <c r="B88" s="331"/>
      <c r="C88" s="212" t="s">
        <v>18</v>
      </c>
      <c r="D88" s="2"/>
      <c r="E88" s="2">
        <v>760.237</v>
      </c>
      <c r="F88" s="2">
        <v>1217.745</v>
      </c>
      <c r="G88" s="2">
        <v>673.723</v>
      </c>
      <c r="H88" s="2"/>
      <c r="I88" s="2"/>
      <c r="J88" s="2"/>
      <c r="K88" s="2"/>
      <c r="L88" s="2"/>
      <c r="M88" s="2"/>
      <c r="N88" s="2"/>
      <c r="O88" s="2"/>
      <c r="P88" s="9">
        <f t="shared" si="17"/>
        <v>2651.705</v>
      </c>
    </row>
    <row r="89" spans="1:16" ht="18.75">
      <c r="A89" s="328" t="s">
        <v>119</v>
      </c>
      <c r="B89" s="329"/>
      <c r="C89" s="234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>
        <f t="shared" si="17"/>
        <v>0</v>
      </c>
    </row>
    <row r="90" spans="1:16" ht="18.75">
      <c r="A90" s="330"/>
      <c r="B90" s="331"/>
      <c r="C90" s="212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>
        <f t="shared" si="17"/>
        <v>0</v>
      </c>
    </row>
    <row r="91" spans="1:16" ht="18.75">
      <c r="A91" s="328" t="s">
        <v>120</v>
      </c>
      <c r="B91" s="329"/>
      <c r="C91" s="234" t="s">
        <v>16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>
        <f t="shared" si="17"/>
        <v>0</v>
      </c>
    </row>
    <row r="92" spans="1:16" ht="18.75">
      <c r="A92" s="330"/>
      <c r="B92" s="331"/>
      <c r="C92" s="212" t="s">
        <v>18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>
        <f t="shared" si="17"/>
        <v>0</v>
      </c>
    </row>
    <row r="93" spans="1:16" ht="18.75">
      <c r="A93" s="328" t="s">
        <v>167</v>
      </c>
      <c r="B93" s="329"/>
      <c r="C93" s="234" t="s">
        <v>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>
        <f t="shared" si="17"/>
        <v>0</v>
      </c>
    </row>
    <row r="94" spans="1:16" ht="18.75">
      <c r="A94" s="330"/>
      <c r="B94" s="331"/>
      <c r="C94" s="212" t="s">
        <v>18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>
        <f t="shared" si="17"/>
        <v>0</v>
      </c>
    </row>
    <row r="95" spans="1:16" ht="18.75">
      <c r="A95" s="328" t="s">
        <v>168</v>
      </c>
      <c r="B95" s="329"/>
      <c r="C95" s="234" t="s">
        <v>16</v>
      </c>
      <c r="D95" s="1">
        <v>0.0211</v>
      </c>
      <c r="E95" s="1">
        <v>0.068</v>
      </c>
      <c r="F95" s="1">
        <v>0.0345</v>
      </c>
      <c r="G95" s="1">
        <v>0.0233</v>
      </c>
      <c r="H95" s="1">
        <v>0.3543</v>
      </c>
      <c r="I95" s="1">
        <v>0.6839</v>
      </c>
      <c r="J95" s="1">
        <v>0.7508</v>
      </c>
      <c r="K95" s="1">
        <v>1.2247</v>
      </c>
      <c r="L95" s="1">
        <v>0.1921</v>
      </c>
      <c r="M95" s="1">
        <v>0.0452</v>
      </c>
      <c r="N95" s="1">
        <v>0.1509</v>
      </c>
      <c r="O95" s="1">
        <v>0.0212</v>
      </c>
      <c r="P95" s="8">
        <f t="shared" si="17"/>
        <v>3.57</v>
      </c>
    </row>
    <row r="96" spans="1:16" ht="18.75">
      <c r="A96" s="330"/>
      <c r="B96" s="331"/>
      <c r="C96" s="212" t="s">
        <v>18</v>
      </c>
      <c r="D96" s="2">
        <v>14.579</v>
      </c>
      <c r="E96" s="2">
        <v>20.201</v>
      </c>
      <c r="F96" s="2">
        <v>30.636</v>
      </c>
      <c r="G96" s="2">
        <v>25.619</v>
      </c>
      <c r="H96" s="2">
        <v>281.153</v>
      </c>
      <c r="I96" s="2">
        <v>642.159</v>
      </c>
      <c r="J96" s="2">
        <v>687.291</v>
      </c>
      <c r="K96" s="2">
        <v>1403.284</v>
      </c>
      <c r="L96" s="2">
        <v>162.954</v>
      </c>
      <c r="M96" s="2">
        <v>38.234</v>
      </c>
      <c r="N96" s="2">
        <v>122.898</v>
      </c>
      <c r="O96" s="2">
        <v>16.126</v>
      </c>
      <c r="P96" s="9">
        <f t="shared" si="17"/>
        <v>3445.1340000000005</v>
      </c>
    </row>
    <row r="97" spans="1:16" ht="18.75">
      <c r="A97" s="328" t="s">
        <v>64</v>
      </c>
      <c r="B97" s="329"/>
      <c r="C97" s="234" t="s">
        <v>16</v>
      </c>
      <c r="D97" s="1">
        <v>7.751</v>
      </c>
      <c r="E97" s="1">
        <v>5.1177</v>
      </c>
      <c r="F97" s="1">
        <v>2.3041</v>
      </c>
      <c r="G97" s="1">
        <v>4.3472</v>
      </c>
      <c r="H97" s="1">
        <v>10.6422</v>
      </c>
      <c r="I97" s="1">
        <v>5.4244</v>
      </c>
      <c r="J97" s="1">
        <v>3.5988</v>
      </c>
      <c r="K97" s="1">
        <v>3.973</v>
      </c>
      <c r="L97" s="1">
        <v>5.2449</v>
      </c>
      <c r="M97" s="1">
        <v>5.7334</v>
      </c>
      <c r="N97" s="1">
        <v>6.8728</v>
      </c>
      <c r="O97" s="1">
        <v>5.5137</v>
      </c>
      <c r="P97" s="8">
        <f t="shared" si="17"/>
        <v>66.52319999999999</v>
      </c>
    </row>
    <row r="98" spans="1:16" ht="18.75">
      <c r="A98" s="330"/>
      <c r="B98" s="331"/>
      <c r="C98" s="212" t="s">
        <v>18</v>
      </c>
      <c r="D98" s="2">
        <v>4852.562</v>
      </c>
      <c r="E98" s="2">
        <v>5309.868</v>
      </c>
      <c r="F98" s="2">
        <v>754.791</v>
      </c>
      <c r="G98" s="2">
        <v>5099.096</v>
      </c>
      <c r="H98" s="2">
        <v>5560.502</v>
      </c>
      <c r="I98" s="2">
        <v>2234.642</v>
      </c>
      <c r="J98" s="2">
        <v>3027.658</v>
      </c>
      <c r="K98" s="2">
        <v>5523.459</v>
      </c>
      <c r="L98" s="2">
        <v>2987.987</v>
      </c>
      <c r="M98" s="2">
        <v>4193.695</v>
      </c>
      <c r="N98" s="2">
        <v>4445.006</v>
      </c>
      <c r="O98" s="2">
        <v>2353.018</v>
      </c>
      <c r="P98" s="9">
        <f t="shared" si="17"/>
        <v>46342.284</v>
      </c>
    </row>
    <row r="99" spans="1:16" ht="18.75">
      <c r="A99" s="336" t="s">
        <v>65</v>
      </c>
      <c r="B99" s="337"/>
      <c r="C99" s="234" t="s">
        <v>16</v>
      </c>
      <c r="D99" s="1">
        <f>+D8+D10+D22+D28+D36+D38+D40+D42+D44+D46+D48+D50+D52+D58+D71+D83+D85+D87+D89+D91+D93+D95+D97</f>
        <v>10.8979</v>
      </c>
      <c r="E99" s="1">
        <f aca="true" t="shared" si="21" ref="E99:K100">+E8+E10+E22+E28+E36+E38+E40+E42+E44+E46+E48+E50+E52+E58+E71+E83+E85+E87+E89+E91+E93+E95+E97</f>
        <v>19.3329</v>
      </c>
      <c r="F99" s="1">
        <f t="shared" si="21"/>
        <v>27.9054</v>
      </c>
      <c r="G99" s="1">
        <f t="shared" si="21"/>
        <v>21.3171</v>
      </c>
      <c r="H99" s="1">
        <f t="shared" si="21"/>
        <v>17.3505</v>
      </c>
      <c r="I99" s="1">
        <f t="shared" si="21"/>
        <v>19.0295</v>
      </c>
      <c r="J99" s="1">
        <f t="shared" si="21"/>
        <v>24.362600000000004</v>
      </c>
      <c r="K99" s="1">
        <f t="shared" si="21"/>
        <v>21.3358</v>
      </c>
      <c r="L99" s="1">
        <f aca="true" t="shared" si="22" ref="L99:N100">+L8+L10+L22+L28+L36+L38+L40+L42+L44+L46+L48+L50+L52+L58+L71+L83+L85+L87+L89+L91+L93+L95+L97</f>
        <v>16.119400000000002</v>
      </c>
      <c r="M99" s="1">
        <f t="shared" si="22"/>
        <v>12.2454</v>
      </c>
      <c r="N99" s="1">
        <f t="shared" si="22"/>
        <v>10.1537</v>
      </c>
      <c r="O99" s="1">
        <f>+O8+O10+O22+O28+O36+O38+O40+O42+O44+O46+O48+O50+O52+O58+O71+O83+O85+O87+O89+O91+O93+O95+O97</f>
        <v>7.358700000000001</v>
      </c>
      <c r="P99" s="8">
        <f t="shared" si="17"/>
        <v>207.40890000000002</v>
      </c>
    </row>
    <row r="100" spans="1:16" ht="18.75">
      <c r="A100" s="338"/>
      <c r="B100" s="339"/>
      <c r="C100" s="212" t="s">
        <v>18</v>
      </c>
      <c r="D100" s="2">
        <f>+D9+D11+D23+D29+D37+D39+D41+D43+D45+D47+D49+D51+D53+D59+D72+D84+D86+D88+D90+D92+D94+D96+D98</f>
        <v>6258.951999999999</v>
      </c>
      <c r="E100" s="2">
        <f t="shared" si="21"/>
        <v>8700.205</v>
      </c>
      <c r="F100" s="2">
        <f t="shared" si="21"/>
        <v>11763.304</v>
      </c>
      <c r="G100" s="2">
        <f t="shared" si="21"/>
        <v>9251.080999999998</v>
      </c>
      <c r="H100" s="2">
        <f t="shared" si="21"/>
        <v>11157.2</v>
      </c>
      <c r="I100" s="2">
        <f t="shared" si="21"/>
        <v>10570.361</v>
      </c>
      <c r="J100" s="2">
        <f t="shared" si="21"/>
        <v>16370.605</v>
      </c>
      <c r="K100" s="2">
        <f t="shared" si="21"/>
        <v>21242.25</v>
      </c>
      <c r="L100" s="2">
        <f t="shared" si="22"/>
        <v>13409.715</v>
      </c>
      <c r="M100" s="2">
        <f t="shared" si="22"/>
        <v>9086.719000000001</v>
      </c>
      <c r="N100" s="2">
        <f t="shared" si="22"/>
        <v>5704.805</v>
      </c>
      <c r="O100" s="2">
        <f>+O9+O11+O23+O29+O37+O39+O41+O43+O45+O47+O49+O51+O53+O59+O72+O84+O86+O88+O90+O92+O94+O96+O98</f>
        <v>4292.299</v>
      </c>
      <c r="P100" s="9">
        <f t="shared" si="17"/>
        <v>127807.49599999998</v>
      </c>
    </row>
    <row r="101" spans="1:16" ht="18.75">
      <c r="A101" s="204" t="s">
        <v>0</v>
      </c>
      <c r="B101" s="334" t="s">
        <v>169</v>
      </c>
      <c r="C101" s="234" t="s">
        <v>16</v>
      </c>
      <c r="D101" s="1">
        <v>0.2014</v>
      </c>
      <c r="E101" s="1"/>
      <c r="F101" s="1"/>
      <c r="G101" s="1">
        <v>0.3977</v>
      </c>
      <c r="H101" s="1"/>
      <c r="I101" s="1">
        <v>0.4207</v>
      </c>
      <c r="J101" s="1"/>
      <c r="K101" s="1"/>
      <c r="L101" s="1"/>
      <c r="M101" s="1">
        <v>0.4951</v>
      </c>
      <c r="N101" s="1"/>
      <c r="O101" s="1">
        <v>0.2691</v>
      </c>
      <c r="P101" s="8">
        <f t="shared" si="17"/>
        <v>1.7839999999999998</v>
      </c>
    </row>
    <row r="102" spans="1:16" ht="18.75">
      <c r="A102" s="204" t="s">
        <v>0</v>
      </c>
      <c r="B102" s="335"/>
      <c r="C102" s="212" t="s">
        <v>18</v>
      </c>
      <c r="D102" s="2">
        <v>549.182</v>
      </c>
      <c r="E102" s="2"/>
      <c r="F102" s="2"/>
      <c r="G102" s="2">
        <v>1212.33</v>
      </c>
      <c r="H102" s="2"/>
      <c r="I102" s="2">
        <v>1229.025</v>
      </c>
      <c r="J102" s="2"/>
      <c r="K102" s="2"/>
      <c r="L102" s="2"/>
      <c r="M102" s="2">
        <v>1515.938</v>
      </c>
      <c r="N102" s="2"/>
      <c r="O102" s="2">
        <v>806.82</v>
      </c>
      <c r="P102" s="9">
        <f t="shared" si="17"/>
        <v>5313.295</v>
      </c>
    </row>
    <row r="103" spans="1:16" ht="18.75">
      <c r="A103" s="207" t="s">
        <v>66</v>
      </c>
      <c r="B103" s="334" t="s">
        <v>170</v>
      </c>
      <c r="C103" s="234" t="s">
        <v>16</v>
      </c>
      <c r="D103" s="1">
        <v>8.4345</v>
      </c>
      <c r="E103" s="1">
        <v>2.6715</v>
      </c>
      <c r="F103" s="1">
        <v>1.2817</v>
      </c>
      <c r="G103" s="1">
        <v>2.1122</v>
      </c>
      <c r="H103" s="1">
        <v>5.4122</v>
      </c>
      <c r="I103" s="1">
        <v>9.561</v>
      </c>
      <c r="J103" s="1">
        <v>10.3294</v>
      </c>
      <c r="K103" s="1">
        <v>7.8272</v>
      </c>
      <c r="L103" s="1">
        <v>2.4723</v>
      </c>
      <c r="M103" s="1">
        <v>1.8169</v>
      </c>
      <c r="N103" s="1">
        <v>4.2203</v>
      </c>
      <c r="O103" s="1">
        <v>3.5338</v>
      </c>
      <c r="P103" s="8">
        <f aca="true" t="shared" si="23" ref="P103:P134">SUM(D103:O103)</f>
        <v>59.672999999999995</v>
      </c>
    </row>
    <row r="104" spans="1:16" ht="18.75">
      <c r="A104" s="207" t="s">
        <v>0</v>
      </c>
      <c r="B104" s="335"/>
      <c r="C104" s="212" t="s">
        <v>18</v>
      </c>
      <c r="D104" s="2">
        <v>3693.842</v>
      </c>
      <c r="E104" s="2">
        <v>1175.149</v>
      </c>
      <c r="F104" s="2">
        <v>849.445</v>
      </c>
      <c r="G104" s="2">
        <v>1262.523</v>
      </c>
      <c r="H104" s="2">
        <v>2501.259</v>
      </c>
      <c r="I104" s="2">
        <v>2366.104</v>
      </c>
      <c r="J104" s="2">
        <v>2968.636</v>
      </c>
      <c r="K104" s="2">
        <v>2165.75</v>
      </c>
      <c r="L104" s="2">
        <v>1502.623</v>
      </c>
      <c r="M104" s="2">
        <v>1307.015</v>
      </c>
      <c r="N104" s="2">
        <v>2274.601</v>
      </c>
      <c r="O104" s="2">
        <v>2128.37</v>
      </c>
      <c r="P104" s="9">
        <f t="shared" si="23"/>
        <v>24195.316999999995</v>
      </c>
    </row>
    <row r="105" spans="1:16" ht="18.75">
      <c r="A105" s="207" t="s">
        <v>0</v>
      </c>
      <c r="B105" s="334" t="s">
        <v>171</v>
      </c>
      <c r="C105" s="234" t="s">
        <v>16</v>
      </c>
      <c r="D105" s="1"/>
      <c r="E105" s="1"/>
      <c r="F105" s="1"/>
      <c r="G105" s="1"/>
      <c r="H105" s="1"/>
      <c r="I105" s="1"/>
      <c r="J105" s="1">
        <v>1.63</v>
      </c>
      <c r="K105" s="1">
        <v>0.48</v>
      </c>
      <c r="L105" s="1"/>
      <c r="M105" s="1"/>
      <c r="N105" s="1"/>
      <c r="O105" s="1"/>
      <c r="P105" s="8">
        <f t="shared" si="23"/>
        <v>2.11</v>
      </c>
    </row>
    <row r="106" spans="1:16" ht="18.75">
      <c r="A106" s="207"/>
      <c r="B106" s="335"/>
      <c r="C106" s="212" t="s">
        <v>18</v>
      </c>
      <c r="D106" s="2"/>
      <c r="E106" s="2"/>
      <c r="F106" s="2"/>
      <c r="G106" s="2"/>
      <c r="H106" s="2"/>
      <c r="I106" s="2"/>
      <c r="J106" s="2">
        <v>479.22</v>
      </c>
      <c r="K106" s="2">
        <v>141.12</v>
      </c>
      <c r="L106" s="2"/>
      <c r="M106" s="2"/>
      <c r="N106" s="2"/>
      <c r="O106" s="2"/>
      <c r="P106" s="9">
        <f t="shared" si="23"/>
        <v>620.34</v>
      </c>
    </row>
    <row r="107" spans="1:16" ht="18.75">
      <c r="A107" s="207" t="s">
        <v>67</v>
      </c>
      <c r="B107" s="334" t="s">
        <v>172</v>
      </c>
      <c r="C107" s="234" t="s">
        <v>16</v>
      </c>
      <c r="D107" s="1"/>
      <c r="E107" s="1"/>
      <c r="F107" s="1"/>
      <c r="G107" s="1"/>
      <c r="H107" s="1"/>
      <c r="I107" s="1">
        <v>0.1665</v>
      </c>
      <c r="J107" s="1"/>
      <c r="K107" s="1"/>
      <c r="L107" s="1">
        <v>0.0413</v>
      </c>
      <c r="M107" s="1">
        <v>0.0476</v>
      </c>
      <c r="N107" s="1"/>
      <c r="O107" s="1"/>
      <c r="P107" s="8">
        <f t="shared" si="23"/>
        <v>0.2554</v>
      </c>
    </row>
    <row r="108" spans="1:16" ht="18.75">
      <c r="A108" s="207"/>
      <c r="B108" s="335"/>
      <c r="C108" s="212" t="s">
        <v>18</v>
      </c>
      <c r="D108" s="2"/>
      <c r="E108" s="2"/>
      <c r="F108" s="2"/>
      <c r="G108" s="2"/>
      <c r="H108" s="2"/>
      <c r="I108" s="2">
        <v>129.113</v>
      </c>
      <c r="J108" s="2"/>
      <c r="K108" s="2"/>
      <c r="L108" s="2">
        <v>18.187</v>
      </c>
      <c r="M108" s="2">
        <v>17.081</v>
      </c>
      <c r="N108" s="2"/>
      <c r="O108" s="2"/>
      <c r="P108" s="9">
        <f t="shared" si="23"/>
        <v>164.381</v>
      </c>
    </row>
    <row r="109" spans="1:16" ht="18.75">
      <c r="A109" s="207"/>
      <c r="B109" s="334" t="s">
        <v>173</v>
      </c>
      <c r="C109" s="234" t="s">
        <v>16</v>
      </c>
      <c r="D109" s="1"/>
      <c r="E109" s="1"/>
      <c r="F109" s="1"/>
      <c r="G109" s="1"/>
      <c r="H109" s="1">
        <v>0.015</v>
      </c>
      <c r="I109" s="1"/>
      <c r="J109" s="1"/>
      <c r="K109" s="1"/>
      <c r="L109" s="1"/>
      <c r="M109" s="1"/>
      <c r="N109" s="1"/>
      <c r="O109" s="1"/>
      <c r="P109" s="8">
        <f t="shared" si="23"/>
        <v>0.015</v>
      </c>
    </row>
    <row r="110" spans="1:16" ht="18.75">
      <c r="A110" s="207"/>
      <c r="B110" s="335"/>
      <c r="C110" s="212" t="s">
        <v>18</v>
      </c>
      <c r="D110" s="2"/>
      <c r="E110" s="2"/>
      <c r="F110" s="2"/>
      <c r="G110" s="2"/>
      <c r="H110" s="2">
        <v>23.209</v>
      </c>
      <c r="I110" s="2"/>
      <c r="J110" s="2"/>
      <c r="K110" s="2"/>
      <c r="L110" s="2"/>
      <c r="M110" s="2"/>
      <c r="N110" s="2"/>
      <c r="O110" s="2"/>
      <c r="P110" s="9">
        <f t="shared" si="23"/>
        <v>23.209</v>
      </c>
    </row>
    <row r="111" spans="1:16" ht="18.75">
      <c r="A111" s="207" t="s">
        <v>68</v>
      </c>
      <c r="B111" s="334" t="s">
        <v>174</v>
      </c>
      <c r="C111" s="234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8">
        <f t="shared" si="23"/>
        <v>0</v>
      </c>
    </row>
    <row r="112" spans="1:16" ht="18.75">
      <c r="A112" s="207"/>
      <c r="B112" s="335"/>
      <c r="C112" s="212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>
        <f t="shared" si="23"/>
        <v>0</v>
      </c>
    </row>
    <row r="113" spans="1:16" ht="18.75">
      <c r="A113" s="207"/>
      <c r="B113" s="334" t="s">
        <v>175</v>
      </c>
      <c r="C113" s="234" t="s">
        <v>16</v>
      </c>
      <c r="D113" s="1"/>
      <c r="E113" s="1">
        <v>0.4876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8">
        <f t="shared" si="23"/>
        <v>0.4876</v>
      </c>
    </row>
    <row r="114" spans="1:16" ht="18.75">
      <c r="A114" s="207"/>
      <c r="B114" s="335"/>
      <c r="C114" s="212" t="s">
        <v>18</v>
      </c>
      <c r="D114" s="2"/>
      <c r="E114" s="2">
        <v>632.632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>
        <f t="shared" si="23"/>
        <v>632.632</v>
      </c>
    </row>
    <row r="115" spans="1:16" ht="18.75">
      <c r="A115" s="207" t="s">
        <v>70</v>
      </c>
      <c r="B115" s="334" t="s">
        <v>176</v>
      </c>
      <c r="C115" s="234" t="s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8">
        <f t="shared" si="23"/>
        <v>0</v>
      </c>
    </row>
    <row r="116" spans="1:16" ht="18.75">
      <c r="A116" s="207"/>
      <c r="B116" s="335"/>
      <c r="C116" s="212" t="s">
        <v>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>
        <f t="shared" si="23"/>
        <v>0</v>
      </c>
    </row>
    <row r="117" spans="1:16" ht="18.75">
      <c r="A117" s="207"/>
      <c r="B117" s="334" t="s">
        <v>177</v>
      </c>
      <c r="C117" s="234" t="s">
        <v>16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8">
        <f t="shared" si="23"/>
        <v>0</v>
      </c>
    </row>
    <row r="118" spans="1:16" ht="18.75">
      <c r="A118" s="207"/>
      <c r="B118" s="335"/>
      <c r="C118" s="212" t="s">
        <v>18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>
        <f t="shared" si="23"/>
        <v>0</v>
      </c>
    </row>
    <row r="119" spans="1:16" ht="18.75">
      <c r="A119" s="207" t="s">
        <v>23</v>
      </c>
      <c r="B119" s="334" t="s">
        <v>178</v>
      </c>
      <c r="C119" s="234" t="s">
        <v>16</v>
      </c>
      <c r="D119" s="1">
        <v>0.2846</v>
      </c>
      <c r="E119" s="1"/>
      <c r="F119" s="1"/>
      <c r="G119" s="1"/>
      <c r="H119" s="1"/>
      <c r="I119" s="1">
        <v>0.124</v>
      </c>
      <c r="J119" s="1">
        <v>0.099</v>
      </c>
      <c r="K119" s="1">
        <v>0.272</v>
      </c>
      <c r="L119" s="1">
        <v>0.083</v>
      </c>
      <c r="M119" s="1"/>
      <c r="N119" s="1"/>
      <c r="O119" s="1">
        <v>0.4654</v>
      </c>
      <c r="P119" s="8">
        <f t="shared" si="23"/>
        <v>1.328</v>
      </c>
    </row>
    <row r="120" spans="1:16" ht="18.75">
      <c r="A120" s="220"/>
      <c r="B120" s="335"/>
      <c r="C120" s="212" t="s">
        <v>18</v>
      </c>
      <c r="D120" s="2">
        <v>47.631</v>
      </c>
      <c r="E120" s="2"/>
      <c r="F120" s="2"/>
      <c r="G120" s="2"/>
      <c r="H120" s="2"/>
      <c r="I120" s="2">
        <v>16.738</v>
      </c>
      <c r="J120" s="2">
        <v>10.395</v>
      </c>
      <c r="K120" s="2">
        <v>31.399</v>
      </c>
      <c r="L120" s="2">
        <v>12.296</v>
      </c>
      <c r="M120" s="2"/>
      <c r="N120" s="2"/>
      <c r="O120" s="2">
        <v>52.186</v>
      </c>
      <c r="P120" s="9">
        <f t="shared" si="23"/>
        <v>170.645</v>
      </c>
    </row>
    <row r="121" spans="1:16" ht="18.75">
      <c r="A121" s="220"/>
      <c r="B121" s="210" t="s">
        <v>20</v>
      </c>
      <c r="C121" s="234" t="s">
        <v>16</v>
      </c>
      <c r="D121" s="1"/>
      <c r="E121" s="1"/>
      <c r="F121" s="1"/>
      <c r="G121" s="1"/>
      <c r="H121" s="1"/>
      <c r="I121" s="1"/>
      <c r="J121" s="1"/>
      <c r="K121" s="1"/>
      <c r="L121" s="1"/>
      <c r="M121" s="1">
        <v>0.189</v>
      </c>
      <c r="N121" s="1">
        <v>0.196</v>
      </c>
      <c r="O121" s="1"/>
      <c r="P121" s="8">
        <f t="shared" si="23"/>
        <v>0.385</v>
      </c>
    </row>
    <row r="122" spans="1:16" ht="18.75">
      <c r="A122" s="220"/>
      <c r="B122" s="212" t="s">
        <v>73</v>
      </c>
      <c r="C122" s="212" t="s">
        <v>18</v>
      </c>
      <c r="D122" s="2"/>
      <c r="E122" s="2"/>
      <c r="F122" s="2"/>
      <c r="G122" s="2"/>
      <c r="H122" s="2"/>
      <c r="I122" s="2"/>
      <c r="J122" s="2"/>
      <c r="K122" s="2"/>
      <c r="L122" s="2"/>
      <c r="M122" s="2">
        <v>26.987</v>
      </c>
      <c r="N122" s="2">
        <v>21.777</v>
      </c>
      <c r="O122" s="2"/>
      <c r="P122" s="9">
        <f t="shared" si="23"/>
        <v>48.763999999999996</v>
      </c>
    </row>
    <row r="123" spans="1:16" ht="18.75">
      <c r="A123" s="220"/>
      <c r="B123" s="332" t="s">
        <v>179</v>
      </c>
      <c r="C123" s="234" t="s">
        <v>16</v>
      </c>
      <c r="D123" s="1">
        <f>+D101+D103+D105+D107+D109+D111+D113+D115+D117+D119+D121</f>
        <v>8.920499999999999</v>
      </c>
      <c r="E123" s="1">
        <f aca="true" t="shared" si="24" ref="E123:G124">+E101+E103+E105+E107+E109+E111+E113+E115+E117+E119+E121</f>
        <v>3.1591</v>
      </c>
      <c r="F123" s="1">
        <f t="shared" si="24"/>
        <v>1.2817</v>
      </c>
      <c r="G123" s="1">
        <f t="shared" si="24"/>
        <v>2.5099</v>
      </c>
      <c r="H123" s="1">
        <f aca="true" t="shared" si="25" ref="H123:O124">+H101+H103+H105+H107+H109+H111+H113+H115+H117+H119+H121</f>
        <v>5.4272</v>
      </c>
      <c r="I123" s="1">
        <f t="shared" si="25"/>
        <v>10.2722</v>
      </c>
      <c r="J123" s="1">
        <f>+J101+J103+J105+J107+J109+J111+J113+J115+J117+J119+J121</f>
        <v>12.058399999999999</v>
      </c>
      <c r="K123" s="1">
        <f t="shared" si="25"/>
        <v>8.5792</v>
      </c>
      <c r="L123" s="21">
        <f t="shared" si="25"/>
        <v>2.5966000000000005</v>
      </c>
      <c r="M123" s="21">
        <f t="shared" si="25"/>
        <v>2.5486</v>
      </c>
      <c r="N123" s="21">
        <f t="shared" si="25"/>
        <v>4.4163</v>
      </c>
      <c r="O123" s="1">
        <f t="shared" si="25"/>
        <v>4.2683</v>
      </c>
      <c r="P123" s="8">
        <f t="shared" si="23"/>
        <v>66.038</v>
      </c>
    </row>
    <row r="124" spans="1:16" ht="18.75">
      <c r="A124" s="217"/>
      <c r="B124" s="333"/>
      <c r="C124" s="212" t="s">
        <v>18</v>
      </c>
      <c r="D124" s="2">
        <f>+D102+D104+D106+D108+D110+D112+D114+D116+D118+D120+D122</f>
        <v>4290.655000000001</v>
      </c>
      <c r="E124" s="2">
        <f t="shared" si="24"/>
        <v>1807.781</v>
      </c>
      <c r="F124" s="2">
        <f t="shared" si="24"/>
        <v>849.445</v>
      </c>
      <c r="G124" s="2">
        <f t="shared" si="24"/>
        <v>2474.853</v>
      </c>
      <c r="H124" s="2">
        <f t="shared" si="25"/>
        <v>2524.468</v>
      </c>
      <c r="I124" s="2">
        <f t="shared" si="25"/>
        <v>3740.9799999999996</v>
      </c>
      <c r="J124" s="2">
        <f>+J102+J104+J106+J108+J110+J112+J114+J116+J118+J120+J122</f>
        <v>3458.2509999999997</v>
      </c>
      <c r="K124" s="2">
        <f t="shared" si="25"/>
        <v>2338.269</v>
      </c>
      <c r="L124" s="2">
        <f t="shared" si="25"/>
        <v>1533.106</v>
      </c>
      <c r="M124" s="2">
        <f t="shared" si="25"/>
        <v>2867.0210000000006</v>
      </c>
      <c r="N124" s="2">
        <f t="shared" si="25"/>
        <v>2296.378</v>
      </c>
      <c r="O124" s="2">
        <f t="shared" si="25"/>
        <v>2987.376</v>
      </c>
      <c r="P124" s="9">
        <f t="shared" si="23"/>
        <v>31168.583000000002</v>
      </c>
    </row>
    <row r="125" spans="1:16" ht="18.75">
      <c r="A125" s="204" t="s">
        <v>0</v>
      </c>
      <c r="B125" s="334" t="s">
        <v>74</v>
      </c>
      <c r="C125" s="234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8">
        <f t="shared" si="23"/>
        <v>0</v>
      </c>
    </row>
    <row r="126" spans="1:16" ht="18.75">
      <c r="A126" s="204" t="s">
        <v>0</v>
      </c>
      <c r="B126" s="335"/>
      <c r="C126" s="212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>
        <f t="shared" si="23"/>
        <v>0</v>
      </c>
    </row>
    <row r="127" spans="1:16" ht="18.75">
      <c r="A127" s="207" t="s">
        <v>75</v>
      </c>
      <c r="B127" s="334" t="s">
        <v>76</v>
      </c>
      <c r="C127" s="234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8">
        <f t="shared" si="23"/>
        <v>0</v>
      </c>
    </row>
    <row r="128" spans="1:16" ht="18.75">
      <c r="A128" s="207"/>
      <c r="B128" s="335"/>
      <c r="C128" s="212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>
        <f t="shared" si="23"/>
        <v>0</v>
      </c>
    </row>
    <row r="129" spans="1:16" ht="18.75">
      <c r="A129" s="207" t="s">
        <v>77</v>
      </c>
      <c r="B129" s="210" t="s">
        <v>20</v>
      </c>
      <c r="C129" s="210" t="s">
        <v>16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3">
        <f t="shared" si="23"/>
        <v>0</v>
      </c>
    </row>
    <row r="130" spans="1:16" ht="18.75">
      <c r="A130" s="207"/>
      <c r="B130" s="210" t="s">
        <v>180</v>
      </c>
      <c r="C130" s="234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>
        <f t="shared" si="23"/>
        <v>0</v>
      </c>
    </row>
    <row r="131" spans="1:16" ht="18.75">
      <c r="A131" s="207" t="s">
        <v>23</v>
      </c>
      <c r="B131" s="2"/>
      <c r="C131" s="212" t="s">
        <v>18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>
        <f t="shared" si="23"/>
        <v>0</v>
      </c>
    </row>
    <row r="132" spans="1:16" ht="18.75">
      <c r="A132" s="207"/>
      <c r="B132" s="235" t="s">
        <v>0</v>
      </c>
      <c r="C132" s="210" t="s">
        <v>16</v>
      </c>
      <c r="D132" s="3">
        <f>+D125+D127+D129</f>
        <v>0</v>
      </c>
      <c r="E132" s="3">
        <f aca="true" t="shared" si="26" ref="E132:O132">+E125+E127+E129</f>
        <v>0</v>
      </c>
      <c r="F132" s="3">
        <f t="shared" si="26"/>
        <v>0</v>
      </c>
      <c r="G132" s="3">
        <f>G125+G127+G129</f>
        <v>0</v>
      </c>
      <c r="H132" s="3">
        <f t="shared" si="26"/>
        <v>0</v>
      </c>
      <c r="I132" s="3">
        <f t="shared" si="26"/>
        <v>0</v>
      </c>
      <c r="J132" s="3">
        <f t="shared" si="26"/>
        <v>0</v>
      </c>
      <c r="K132" s="3">
        <f t="shared" si="26"/>
        <v>0</v>
      </c>
      <c r="L132" s="3">
        <f t="shared" si="26"/>
        <v>0</v>
      </c>
      <c r="M132" s="3">
        <f t="shared" si="26"/>
        <v>0</v>
      </c>
      <c r="N132" s="3">
        <f t="shared" si="26"/>
        <v>0</v>
      </c>
      <c r="O132" s="3">
        <f t="shared" si="26"/>
        <v>0</v>
      </c>
      <c r="P132" s="13">
        <f t="shared" si="23"/>
        <v>0</v>
      </c>
    </row>
    <row r="133" spans="1:16" ht="18.75">
      <c r="A133" s="220"/>
      <c r="B133" s="236" t="s">
        <v>181</v>
      </c>
      <c r="C133" s="234" t="s">
        <v>79</v>
      </c>
      <c r="D133" s="1">
        <f>D130</f>
        <v>0</v>
      </c>
      <c r="E133" s="1">
        <f aca="true" t="shared" si="27" ref="E133:O133">E130</f>
        <v>0</v>
      </c>
      <c r="F133" s="1">
        <f t="shared" si="27"/>
        <v>0</v>
      </c>
      <c r="G133" s="1">
        <f t="shared" si="27"/>
        <v>0</v>
      </c>
      <c r="H133" s="1">
        <f t="shared" si="27"/>
        <v>0</v>
      </c>
      <c r="I133" s="1">
        <f t="shared" si="27"/>
        <v>0</v>
      </c>
      <c r="J133" s="1">
        <f t="shared" si="27"/>
        <v>0</v>
      </c>
      <c r="K133" s="1">
        <f t="shared" si="27"/>
        <v>0</v>
      </c>
      <c r="L133" s="1">
        <f t="shared" si="27"/>
        <v>0</v>
      </c>
      <c r="M133" s="1">
        <f t="shared" si="27"/>
        <v>0</v>
      </c>
      <c r="N133" s="1">
        <f t="shared" si="27"/>
        <v>0</v>
      </c>
      <c r="O133" s="1">
        <f t="shared" si="27"/>
        <v>0</v>
      </c>
      <c r="P133" s="8">
        <f t="shared" si="23"/>
        <v>0</v>
      </c>
    </row>
    <row r="134" spans="1:16" ht="18.75">
      <c r="A134" s="217"/>
      <c r="B134" s="2"/>
      <c r="C134" s="212" t="s">
        <v>18</v>
      </c>
      <c r="D134" s="2">
        <f>+D126+D128+D131</f>
        <v>0</v>
      </c>
      <c r="E134" s="2">
        <f aca="true" t="shared" si="28" ref="E134:O134">+E126+E128+E131</f>
        <v>0</v>
      </c>
      <c r="F134" s="2">
        <f t="shared" si="28"/>
        <v>0</v>
      </c>
      <c r="G134" s="2">
        <f>G126+G128+G131</f>
        <v>0</v>
      </c>
      <c r="H134" s="2">
        <f t="shared" si="28"/>
        <v>0</v>
      </c>
      <c r="I134" s="2">
        <f t="shared" si="28"/>
        <v>0</v>
      </c>
      <c r="J134" s="2">
        <f t="shared" si="28"/>
        <v>0</v>
      </c>
      <c r="K134" s="2">
        <f t="shared" si="28"/>
        <v>0</v>
      </c>
      <c r="L134" s="2">
        <f t="shared" si="28"/>
        <v>0</v>
      </c>
      <c r="M134" s="2">
        <f t="shared" si="28"/>
        <v>0</v>
      </c>
      <c r="N134" s="2">
        <f t="shared" si="28"/>
        <v>0</v>
      </c>
      <c r="O134" s="2">
        <f t="shared" si="28"/>
        <v>0</v>
      </c>
      <c r="P134" s="9">
        <f t="shared" si="23"/>
        <v>0</v>
      </c>
    </row>
    <row r="135" spans="1:16" s="320" customFormat="1" ht="18.75">
      <c r="A135" s="237"/>
      <c r="B135" s="238" t="s">
        <v>0</v>
      </c>
      <c r="C135" s="239" t="s">
        <v>16</v>
      </c>
      <c r="D135" s="4">
        <f aca="true" t="shared" si="29" ref="D135:M135">D132+D123+D99</f>
        <v>19.818399999999997</v>
      </c>
      <c r="E135" s="4">
        <f t="shared" si="29"/>
        <v>22.491999999999997</v>
      </c>
      <c r="F135" s="4">
        <f t="shared" si="29"/>
        <v>29.1871</v>
      </c>
      <c r="G135" s="4">
        <f t="shared" si="29"/>
        <v>23.826999999999998</v>
      </c>
      <c r="H135" s="4">
        <f t="shared" si="29"/>
        <v>22.7777</v>
      </c>
      <c r="I135" s="4">
        <f t="shared" si="29"/>
        <v>29.301699999999997</v>
      </c>
      <c r="J135" s="4">
        <f t="shared" si="29"/>
        <v>36.42100000000001</v>
      </c>
      <c r="K135" s="4">
        <f t="shared" si="29"/>
        <v>29.915</v>
      </c>
      <c r="L135" s="4">
        <f t="shared" si="29"/>
        <v>18.716</v>
      </c>
      <c r="M135" s="4">
        <f t="shared" si="29"/>
        <v>14.794</v>
      </c>
      <c r="N135" s="4">
        <f>N132+N123+N99</f>
        <v>14.57</v>
      </c>
      <c r="O135" s="4">
        <f>O132+O123+O99</f>
        <v>11.627</v>
      </c>
      <c r="P135" s="14">
        <f>SUM(D135:O135)</f>
        <v>273.4469</v>
      </c>
    </row>
    <row r="136" spans="1:16" s="320" customFormat="1" ht="18.75">
      <c r="A136" s="237"/>
      <c r="B136" s="242" t="s">
        <v>163</v>
      </c>
      <c r="C136" s="243" t="s">
        <v>79</v>
      </c>
      <c r="D136" s="5">
        <f aca="true" t="shared" si="30" ref="D136:M136">D133</f>
        <v>0</v>
      </c>
      <c r="E136" s="5">
        <f t="shared" si="30"/>
        <v>0</v>
      </c>
      <c r="F136" s="5">
        <f t="shared" si="30"/>
        <v>0</v>
      </c>
      <c r="G136" s="5">
        <f t="shared" si="30"/>
        <v>0</v>
      </c>
      <c r="H136" s="5">
        <f t="shared" si="30"/>
        <v>0</v>
      </c>
      <c r="I136" s="5">
        <f t="shared" si="30"/>
        <v>0</v>
      </c>
      <c r="J136" s="5">
        <f t="shared" si="30"/>
        <v>0</v>
      </c>
      <c r="K136" s="5">
        <f t="shared" si="30"/>
        <v>0</v>
      </c>
      <c r="L136" s="5">
        <f t="shared" si="30"/>
        <v>0</v>
      </c>
      <c r="M136" s="5">
        <f t="shared" si="30"/>
        <v>0</v>
      </c>
      <c r="N136" s="5">
        <f>N133</f>
        <v>0</v>
      </c>
      <c r="O136" s="5">
        <f>O133</f>
        <v>0</v>
      </c>
      <c r="P136" s="15">
        <f>SUM(D136:O136)</f>
        <v>0</v>
      </c>
    </row>
    <row r="137" spans="1:16" s="320" customFormat="1" ht="19.5" thickBot="1">
      <c r="A137" s="245"/>
      <c r="B137" s="246"/>
      <c r="C137" s="247" t="s">
        <v>18</v>
      </c>
      <c r="D137" s="6">
        <f aca="true" t="shared" si="31" ref="D137:M137">D134+D124+D100</f>
        <v>10549.607</v>
      </c>
      <c r="E137" s="6">
        <f t="shared" si="31"/>
        <v>10507.986</v>
      </c>
      <c r="F137" s="6">
        <f t="shared" si="31"/>
        <v>12612.749</v>
      </c>
      <c r="G137" s="6">
        <f t="shared" si="31"/>
        <v>11725.933999999997</v>
      </c>
      <c r="H137" s="6">
        <f t="shared" si="31"/>
        <v>13681.668000000001</v>
      </c>
      <c r="I137" s="6">
        <f t="shared" si="31"/>
        <v>14311.341</v>
      </c>
      <c r="J137" s="6">
        <f t="shared" si="31"/>
        <v>19828.856</v>
      </c>
      <c r="K137" s="6">
        <f t="shared" si="31"/>
        <v>23580.519</v>
      </c>
      <c r="L137" s="6">
        <f t="shared" si="31"/>
        <v>14942.821</v>
      </c>
      <c r="M137" s="6">
        <f t="shared" si="31"/>
        <v>11953.740000000002</v>
      </c>
      <c r="N137" s="6">
        <f>N134+N124+N100</f>
        <v>8001.183000000001</v>
      </c>
      <c r="O137" s="6">
        <f>O134+O124+O100</f>
        <v>7279.675</v>
      </c>
      <c r="P137" s="7">
        <f>SUM(D137:O137)</f>
        <v>158976.07899999997</v>
      </c>
    </row>
    <row r="138" spans="15:16" ht="18.75">
      <c r="O138" s="251"/>
      <c r="P138" s="252" t="s">
        <v>92</v>
      </c>
    </row>
    <row r="140" spans="8:14" ht="18.75">
      <c r="H140" s="25"/>
      <c r="N140" s="11" t="s">
        <v>182</v>
      </c>
    </row>
    <row r="141" ht="18.75">
      <c r="H141" s="25"/>
    </row>
    <row r="142" ht="18.75">
      <c r="H142" s="25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="55" zoomScaleNormal="55" zoomScalePageLayoutView="0" workbookViewId="0" topLeftCell="A1">
      <pane xSplit="3" ySplit="3" topLeftCell="D4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9" sqref="A69"/>
    </sheetView>
  </sheetViews>
  <sheetFormatPr defaultColWidth="21.87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21.875" style="321" customWidth="1"/>
  </cols>
  <sheetData>
    <row r="1" ht="18.75">
      <c r="B1" s="194" t="s">
        <v>0</v>
      </c>
    </row>
    <row r="2" spans="1:15" ht="19.5" thickBot="1">
      <c r="A2" s="12" t="s">
        <v>223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89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>
        <f aca="true" t="shared" si="0" ref="P4:P35">SUM(D4:O4)</f>
        <v>0</v>
      </c>
    </row>
    <row r="5" spans="1:16" ht="18.75">
      <c r="A5" s="207" t="s">
        <v>183</v>
      </c>
      <c r="B5" s="335"/>
      <c r="C5" s="212" t="s">
        <v>18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>
        <f t="shared" si="0"/>
        <v>0</v>
      </c>
    </row>
    <row r="6" spans="1:16" ht="18.75">
      <c r="A6" s="207" t="s">
        <v>19</v>
      </c>
      <c r="B6" s="210" t="s">
        <v>20</v>
      </c>
      <c r="C6" s="234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>
        <f t="shared" si="0"/>
        <v>0</v>
      </c>
    </row>
    <row r="7" spans="1:16" ht="18.75">
      <c r="A7" s="207" t="s">
        <v>21</v>
      </c>
      <c r="B7" s="212" t="s">
        <v>155</v>
      </c>
      <c r="C7" s="212" t="s">
        <v>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>
        <f t="shared" si="0"/>
        <v>0</v>
      </c>
    </row>
    <row r="8" spans="1:16" ht="18.75">
      <c r="A8" s="207" t="s">
        <v>23</v>
      </c>
      <c r="B8" s="332" t="s">
        <v>107</v>
      </c>
      <c r="C8" s="234" t="s">
        <v>16</v>
      </c>
      <c r="D8" s="1">
        <f aca="true" t="shared" si="1" ref="D8:G9">D4+D6</f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aca="true" t="shared" si="2" ref="H8:J9">H4+H6</f>
        <v>0</v>
      </c>
      <c r="I8" s="1">
        <f t="shared" si="2"/>
        <v>0</v>
      </c>
      <c r="J8" s="1">
        <f t="shared" si="2"/>
        <v>0</v>
      </c>
      <c r="K8" s="1">
        <f aca="true" t="shared" si="3" ref="K8:N9">+K4+K6</f>
        <v>0</v>
      </c>
      <c r="L8" s="1">
        <f t="shared" si="3"/>
        <v>0</v>
      </c>
      <c r="M8" s="1">
        <f t="shared" si="3"/>
        <v>0</v>
      </c>
      <c r="N8" s="1">
        <f t="shared" si="3"/>
        <v>0</v>
      </c>
      <c r="O8" s="1">
        <f>O4+O6</f>
        <v>0</v>
      </c>
      <c r="P8" s="8">
        <f t="shared" si="0"/>
        <v>0</v>
      </c>
    </row>
    <row r="9" spans="1:16" ht="18.75">
      <c r="A9" s="217"/>
      <c r="B9" s="333"/>
      <c r="C9" s="212" t="s">
        <v>18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2"/>
        <v>0</v>
      </c>
      <c r="I9" s="2">
        <f t="shared" si="2"/>
        <v>0</v>
      </c>
      <c r="J9" s="2">
        <f t="shared" si="2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>O5+O7</f>
        <v>0</v>
      </c>
      <c r="P9" s="9">
        <f t="shared" si="0"/>
        <v>0</v>
      </c>
    </row>
    <row r="10" spans="1:16" ht="18.75">
      <c r="A10" s="328" t="s">
        <v>25</v>
      </c>
      <c r="B10" s="329"/>
      <c r="C10" s="234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>
        <f t="shared" si="0"/>
        <v>0</v>
      </c>
    </row>
    <row r="11" spans="1:16" ht="18.75">
      <c r="A11" s="330"/>
      <c r="B11" s="331"/>
      <c r="C11" s="212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 t="shared" si="0"/>
        <v>0</v>
      </c>
    </row>
    <row r="12" spans="1:16" ht="18.75">
      <c r="A12" s="220"/>
      <c r="B12" s="334" t="s">
        <v>26</v>
      </c>
      <c r="C12" s="234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>
        <f t="shared" si="0"/>
        <v>0</v>
      </c>
    </row>
    <row r="13" spans="1:16" ht="18.75">
      <c r="A13" s="204" t="s">
        <v>0</v>
      </c>
      <c r="B13" s="335"/>
      <c r="C13" s="212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 t="shared" si="0"/>
        <v>0</v>
      </c>
    </row>
    <row r="14" spans="1:16" ht="18.75">
      <c r="A14" s="207" t="s">
        <v>27</v>
      </c>
      <c r="B14" s="334" t="s">
        <v>28</v>
      </c>
      <c r="C14" s="234" t="s">
        <v>16</v>
      </c>
      <c r="D14" s="1"/>
      <c r="E14" s="1"/>
      <c r="F14" s="1"/>
      <c r="G14" s="1"/>
      <c r="H14" s="1"/>
      <c r="I14" s="1"/>
      <c r="J14" s="1"/>
      <c r="K14" s="1">
        <v>0.0072</v>
      </c>
      <c r="L14" s="1"/>
      <c r="M14" s="1"/>
      <c r="N14" s="1"/>
      <c r="O14" s="1"/>
      <c r="P14" s="8">
        <f t="shared" si="0"/>
        <v>0.0072</v>
      </c>
    </row>
    <row r="15" spans="1:16" ht="18.75">
      <c r="A15" s="207" t="s">
        <v>0</v>
      </c>
      <c r="B15" s="335"/>
      <c r="C15" s="212" t="s">
        <v>18</v>
      </c>
      <c r="D15" s="2"/>
      <c r="E15" s="2"/>
      <c r="F15" s="2"/>
      <c r="G15" s="2"/>
      <c r="H15" s="2"/>
      <c r="I15" s="2"/>
      <c r="J15" s="2"/>
      <c r="K15" s="2">
        <v>6.048</v>
      </c>
      <c r="L15" s="2"/>
      <c r="M15" s="2"/>
      <c r="N15" s="2"/>
      <c r="O15" s="2"/>
      <c r="P15" s="9">
        <f t="shared" si="0"/>
        <v>6.048</v>
      </c>
    </row>
    <row r="16" spans="1:16" ht="18.75">
      <c r="A16" s="207" t="s">
        <v>29</v>
      </c>
      <c r="B16" s="334" t="s">
        <v>30</v>
      </c>
      <c r="C16" s="234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>
        <f t="shared" si="0"/>
        <v>0</v>
      </c>
    </row>
    <row r="17" spans="1:16" ht="18.75">
      <c r="A17" s="207"/>
      <c r="B17" s="335"/>
      <c r="C17" s="21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0"/>
        <v>0</v>
      </c>
    </row>
    <row r="18" spans="1:16" ht="18.75">
      <c r="A18" s="207" t="s">
        <v>31</v>
      </c>
      <c r="B18" s="210" t="s">
        <v>108</v>
      </c>
      <c r="C18" s="234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>
        <f t="shared" si="0"/>
        <v>0</v>
      </c>
    </row>
    <row r="19" spans="1:16" ht="18.75">
      <c r="A19" s="207"/>
      <c r="B19" s="212" t="s">
        <v>109</v>
      </c>
      <c r="C19" s="212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0"/>
        <v>0</v>
      </c>
    </row>
    <row r="20" spans="1:16" ht="18.75">
      <c r="A20" s="207" t="s">
        <v>23</v>
      </c>
      <c r="B20" s="334" t="s">
        <v>32</v>
      </c>
      <c r="C20" s="234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>
        <f t="shared" si="0"/>
        <v>0</v>
      </c>
    </row>
    <row r="21" spans="1:16" ht="18.75">
      <c r="A21" s="207"/>
      <c r="B21" s="335"/>
      <c r="C21" s="212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0"/>
        <v>0</v>
      </c>
    </row>
    <row r="22" spans="1:16" ht="18.75">
      <c r="A22" s="207"/>
      <c r="B22" s="332" t="s">
        <v>114</v>
      </c>
      <c r="C22" s="234" t="s">
        <v>16</v>
      </c>
      <c r="D22" s="1">
        <f aca="true" t="shared" si="4" ref="D22:G23">D12+D14+D16+D18+D20</f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aca="true" t="shared" si="5" ref="H22:J23">H12+H14+H16+H18+H20</f>
        <v>0</v>
      </c>
      <c r="I22" s="1">
        <f t="shared" si="5"/>
        <v>0</v>
      </c>
      <c r="J22" s="1">
        <f t="shared" si="5"/>
        <v>0</v>
      </c>
      <c r="K22" s="1">
        <f aca="true" t="shared" si="6" ref="K22:N23">+K12+K14+K16+K18+K20</f>
        <v>0.0072</v>
      </c>
      <c r="L22" s="1">
        <f t="shared" si="6"/>
        <v>0</v>
      </c>
      <c r="M22" s="1">
        <f t="shared" si="6"/>
        <v>0</v>
      </c>
      <c r="N22" s="1">
        <f t="shared" si="6"/>
        <v>0</v>
      </c>
      <c r="O22" s="1">
        <f>O12+O14+O16+O18+O20</f>
        <v>0</v>
      </c>
      <c r="P22" s="8">
        <f t="shared" si="0"/>
        <v>0.0072</v>
      </c>
    </row>
    <row r="23" spans="1:16" ht="18.75">
      <c r="A23" s="198"/>
      <c r="B23" s="333"/>
      <c r="C23" s="212" t="s">
        <v>18</v>
      </c>
      <c r="D23" s="2">
        <f t="shared" si="4"/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5"/>
        <v>0</v>
      </c>
      <c r="I23" s="2">
        <f t="shared" si="5"/>
        <v>0</v>
      </c>
      <c r="J23" s="2">
        <f t="shared" si="5"/>
        <v>0</v>
      </c>
      <c r="K23" s="2">
        <f t="shared" si="6"/>
        <v>6.048</v>
      </c>
      <c r="L23" s="2">
        <f t="shared" si="6"/>
        <v>0</v>
      </c>
      <c r="M23" s="2">
        <f t="shared" si="6"/>
        <v>0</v>
      </c>
      <c r="N23" s="2">
        <f t="shared" si="6"/>
        <v>0</v>
      </c>
      <c r="O23" s="2">
        <f>O13+O15+O17+O19+O21</f>
        <v>0</v>
      </c>
      <c r="P23" s="9">
        <f t="shared" si="0"/>
        <v>6.048</v>
      </c>
    </row>
    <row r="24" spans="1:16" ht="18.75">
      <c r="A24" s="207" t="s">
        <v>0</v>
      </c>
      <c r="B24" s="334" t="s">
        <v>33</v>
      </c>
      <c r="C24" s="234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>
        <f t="shared" si="0"/>
        <v>0</v>
      </c>
    </row>
    <row r="25" spans="1:16" ht="18.75">
      <c r="A25" s="207" t="s">
        <v>34</v>
      </c>
      <c r="B25" s="335"/>
      <c r="C25" s="21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0</v>
      </c>
    </row>
    <row r="26" spans="1:16" ht="18.75">
      <c r="A26" s="207" t="s">
        <v>35</v>
      </c>
      <c r="B26" s="210" t="s">
        <v>20</v>
      </c>
      <c r="C26" s="234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>
        <f t="shared" si="0"/>
        <v>0</v>
      </c>
    </row>
    <row r="27" spans="1:16" ht="18.75">
      <c r="A27" s="207" t="s">
        <v>36</v>
      </c>
      <c r="B27" s="212" t="s">
        <v>164</v>
      </c>
      <c r="C27" s="212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0"/>
        <v>0</v>
      </c>
    </row>
    <row r="28" spans="1:16" ht="18.75">
      <c r="A28" s="207" t="s">
        <v>23</v>
      </c>
      <c r="B28" s="332" t="s">
        <v>107</v>
      </c>
      <c r="C28" s="234" t="s">
        <v>16</v>
      </c>
      <c r="D28" s="1">
        <f aca="true" t="shared" si="7" ref="D28:H29">D24+D26</f>
        <v>0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1">
        <f>I24+I26</f>
        <v>0</v>
      </c>
      <c r="J28" s="1">
        <f>J24+J26</f>
        <v>0</v>
      </c>
      <c r="K28" s="1">
        <f aca="true" t="shared" si="8" ref="K28:N29">+K24+K26</f>
        <v>0</v>
      </c>
      <c r="L28" s="1">
        <f t="shared" si="8"/>
        <v>0</v>
      </c>
      <c r="M28" s="1">
        <f t="shared" si="8"/>
        <v>0</v>
      </c>
      <c r="N28" s="1">
        <f t="shared" si="8"/>
        <v>0</v>
      </c>
      <c r="O28" s="1">
        <f>O24+O26</f>
        <v>0</v>
      </c>
      <c r="P28" s="8">
        <f t="shared" si="0"/>
        <v>0</v>
      </c>
    </row>
    <row r="29" spans="1:16" ht="18.75">
      <c r="A29" s="198"/>
      <c r="B29" s="333"/>
      <c r="C29" s="212" t="s">
        <v>18</v>
      </c>
      <c r="D29" s="2">
        <f t="shared" si="7"/>
        <v>0</v>
      </c>
      <c r="E29" s="2">
        <f t="shared" si="7"/>
        <v>0</v>
      </c>
      <c r="F29" s="2">
        <f t="shared" si="7"/>
        <v>0</v>
      </c>
      <c r="G29" s="2">
        <f t="shared" si="7"/>
        <v>0</v>
      </c>
      <c r="H29" s="2">
        <f t="shared" si="7"/>
        <v>0</v>
      </c>
      <c r="I29" s="2">
        <f>I25+I27</f>
        <v>0</v>
      </c>
      <c r="J29" s="2">
        <f>J25+J27</f>
        <v>0</v>
      </c>
      <c r="K29" s="2">
        <f t="shared" si="8"/>
        <v>0</v>
      </c>
      <c r="L29" s="2">
        <f t="shared" si="8"/>
        <v>0</v>
      </c>
      <c r="M29" s="2">
        <f t="shared" si="8"/>
        <v>0</v>
      </c>
      <c r="N29" s="2">
        <f t="shared" si="8"/>
        <v>0</v>
      </c>
      <c r="O29" s="2">
        <f>O25+O27</f>
        <v>0</v>
      </c>
      <c r="P29" s="9">
        <f t="shared" si="0"/>
        <v>0</v>
      </c>
    </row>
    <row r="30" spans="1:16" ht="18.75">
      <c r="A30" s="207" t="s">
        <v>0</v>
      </c>
      <c r="B30" s="334" t="s">
        <v>37</v>
      </c>
      <c r="C30" s="234" t="s">
        <v>16</v>
      </c>
      <c r="D30" s="1">
        <v>5.4785</v>
      </c>
      <c r="E30" s="1">
        <v>2.3051</v>
      </c>
      <c r="F30" s="1">
        <v>0.2327</v>
      </c>
      <c r="G30" s="1">
        <v>0.0322</v>
      </c>
      <c r="H30" s="1"/>
      <c r="I30" s="1"/>
      <c r="J30" s="1"/>
      <c r="K30" s="1"/>
      <c r="L30" s="1"/>
      <c r="M30" s="1"/>
      <c r="N30" s="1"/>
      <c r="O30" s="1">
        <v>0.0076</v>
      </c>
      <c r="P30" s="8">
        <f t="shared" si="0"/>
        <v>8.056099999999999</v>
      </c>
    </row>
    <row r="31" spans="1:16" ht="18.75">
      <c r="A31" s="207" t="s">
        <v>38</v>
      </c>
      <c r="B31" s="335"/>
      <c r="C31" s="212" t="s">
        <v>18</v>
      </c>
      <c r="D31" s="2">
        <v>1333.519</v>
      </c>
      <c r="E31" s="2">
        <v>495.374</v>
      </c>
      <c r="F31" s="2">
        <v>65.817</v>
      </c>
      <c r="G31" s="2">
        <v>6.665</v>
      </c>
      <c r="H31" s="2"/>
      <c r="I31" s="2"/>
      <c r="J31" s="2"/>
      <c r="K31" s="2"/>
      <c r="L31" s="2"/>
      <c r="M31" s="2"/>
      <c r="N31" s="2"/>
      <c r="O31" s="2">
        <v>4.788</v>
      </c>
      <c r="P31" s="9">
        <f t="shared" si="0"/>
        <v>1906.163</v>
      </c>
    </row>
    <row r="32" spans="1:16" ht="18.75">
      <c r="A32" s="207" t="s">
        <v>0</v>
      </c>
      <c r="B32" s="334" t="s">
        <v>39</v>
      </c>
      <c r="C32" s="234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>
        <f t="shared" si="0"/>
        <v>0</v>
      </c>
    </row>
    <row r="33" spans="1:16" ht="18.75">
      <c r="A33" s="207" t="s">
        <v>40</v>
      </c>
      <c r="B33" s="335"/>
      <c r="C33" s="212" t="s">
        <v>18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 t="shared" si="0"/>
        <v>0</v>
      </c>
    </row>
    <row r="34" spans="1:16" ht="18.75">
      <c r="A34" s="207"/>
      <c r="B34" s="210" t="s">
        <v>20</v>
      </c>
      <c r="C34" s="234" t="s">
        <v>16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>
        <f t="shared" si="0"/>
        <v>0</v>
      </c>
    </row>
    <row r="35" spans="1:16" ht="18.75">
      <c r="A35" s="207" t="s">
        <v>23</v>
      </c>
      <c r="B35" s="212" t="s">
        <v>111</v>
      </c>
      <c r="C35" s="212" t="s">
        <v>18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 t="shared" si="0"/>
        <v>0</v>
      </c>
    </row>
    <row r="36" spans="1:16" ht="18.75">
      <c r="A36" s="220"/>
      <c r="B36" s="332" t="s">
        <v>107</v>
      </c>
      <c r="C36" s="234" t="s">
        <v>16</v>
      </c>
      <c r="D36" s="1">
        <f aca="true" t="shared" si="9" ref="D36:G37">D30+D32+D34</f>
        <v>5.4785</v>
      </c>
      <c r="E36" s="1">
        <f t="shared" si="9"/>
        <v>2.3051</v>
      </c>
      <c r="F36" s="1">
        <f t="shared" si="9"/>
        <v>0.2327</v>
      </c>
      <c r="G36" s="1">
        <f>G30+G32+G34</f>
        <v>0.0322</v>
      </c>
      <c r="H36" s="1">
        <f aca="true" t="shared" si="10" ref="H36:J37">H30+H32+H34</f>
        <v>0</v>
      </c>
      <c r="I36" s="1">
        <f t="shared" si="10"/>
        <v>0</v>
      </c>
      <c r="J36" s="1">
        <f t="shared" si="10"/>
        <v>0</v>
      </c>
      <c r="K36" s="1">
        <f aca="true" t="shared" si="11" ref="K36:N37">+K30+K32+K34</f>
        <v>0</v>
      </c>
      <c r="L36" s="1">
        <f t="shared" si="11"/>
        <v>0</v>
      </c>
      <c r="M36" s="1">
        <f t="shared" si="11"/>
        <v>0</v>
      </c>
      <c r="N36" s="1">
        <f t="shared" si="11"/>
        <v>0</v>
      </c>
      <c r="O36" s="1">
        <f>O30+O32+O34</f>
        <v>0.0076</v>
      </c>
      <c r="P36" s="8">
        <f aca="true" t="shared" si="12" ref="P36:P67">SUM(D36:O36)</f>
        <v>8.056099999999999</v>
      </c>
    </row>
    <row r="37" spans="1:16" ht="18.75">
      <c r="A37" s="217"/>
      <c r="B37" s="333"/>
      <c r="C37" s="212" t="s">
        <v>18</v>
      </c>
      <c r="D37" s="2">
        <f t="shared" si="9"/>
        <v>1333.519</v>
      </c>
      <c r="E37" s="2">
        <f t="shared" si="9"/>
        <v>495.374</v>
      </c>
      <c r="F37" s="2">
        <f t="shared" si="9"/>
        <v>65.817</v>
      </c>
      <c r="G37" s="2">
        <f t="shared" si="9"/>
        <v>6.665</v>
      </c>
      <c r="H37" s="2">
        <f t="shared" si="10"/>
        <v>0</v>
      </c>
      <c r="I37" s="2">
        <f t="shared" si="10"/>
        <v>0</v>
      </c>
      <c r="J37" s="2">
        <f t="shared" si="10"/>
        <v>0</v>
      </c>
      <c r="K37" s="2">
        <f t="shared" si="11"/>
        <v>0</v>
      </c>
      <c r="L37" s="2">
        <f t="shared" si="11"/>
        <v>0</v>
      </c>
      <c r="M37" s="2">
        <f t="shared" si="11"/>
        <v>0</v>
      </c>
      <c r="N37" s="2">
        <f t="shared" si="11"/>
        <v>0</v>
      </c>
      <c r="O37" s="2">
        <f>O31+O33+O35</f>
        <v>4.788</v>
      </c>
      <c r="P37" s="9">
        <f t="shared" si="12"/>
        <v>1906.163</v>
      </c>
    </row>
    <row r="38" spans="1:16" ht="18.75">
      <c r="A38" s="328" t="s">
        <v>41</v>
      </c>
      <c r="B38" s="329"/>
      <c r="C38" s="234" t="s">
        <v>16</v>
      </c>
      <c r="D38" s="1"/>
      <c r="E38" s="1"/>
      <c r="F38" s="1"/>
      <c r="G38" s="1"/>
      <c r="H38" s="1"/>
      <c r="I38" s="1"/>
      <c r="J38" s="1"/>
      <c r="K38" s="1"/>
      <c r="L38" s="1">
        <v>0.1553</v>
      </c>
      <c r="M38" s="1"/>
      <c r="N38" s="1"/>
      <c r="O38" s="1"/>
      <c r="P38" s="8">
        <f t="shared" si="12"/>
        <v>0.1553</v>
      </c>
    </row>
    <row r="39" spans="1:16" ht="18.75">
      <c r="A39" s="330"/>
      <c r="B39" s="331"/>
      <c r="C39" s="212" t="s">
        <v>18</v>
      </c>
      <c r="D39" s="2"/>
      <c r="E39" s="2"/>
      <c r="F39" s="2"/>
      <c r="G39" s="2"/>
      <c r="H39" s="2"/>
      <c r="I39" s="2"/>
      <c r="J39" s="2"/>
      <c r="K39" s="2"/>
      <c r="L39" s="2">
        <v>41.898</v>
      </c>
      <c r="M39" s="2"/>
      <c r="N39" s="2"/>
      <c r="O39" s="2"/>
      <c r="P39" s="9">
        <f t="shared" si="12"/>
        <v>41.898</v>
      </c>
    </row>
    <row r="40" spans="1:16" ht="18.75">
      <c r="A40" s="328" t="s">
        <v>42</v>
      </c>
      <c r="B40" s="329"/>
      <c r="C40" s="234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>
        <f t="shared" si="12"/>
        <v>0</v>
      </c>
    </row>
    <row r="41" spans="1:16" ht="18.75">
      <c r="A41" s="330"/>
      <c r="B41" s="331"/>
      <c r="C41" s="212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>
        <f t="shared" si="12"/>
        <v>0</v>
      </c>
    </row>
    <row r="42" spans="1:16" ht="18.75">
      <c r="A42" s="328" t="s">
        <v>43</v>
      </c>
      <c r="B42" s="329"/>
      <c r="C42" s="234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>
        <f t="shared" si="12"/>
        <v>0</v>
      </c>
    </row>
    <row r="43" spans="1:16" ht="18.75">
      <c r="A43" s="330"/>
      <c r="B43" s="331"/>
      <c r="C43" s="212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>
        <f t="shared" si="12"/>
        <v>0</v>
      </c>
    </row>
    <row r="44" spans="1:16" ht="18.75">
      <c r="A44" s="328" t="s">
        <v>44</v>
      </c>
      <c r="B44" s="329"/>
      <c r="C44" s="234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>
        <f t="shared" si="12"/>
        <v>0</v>
      </c>
    </row>
    <row r="45" spans="1:16" ht="18.75">
      <c r="A45" s="330"/>
      <c r="B45" s="331"/>
      <c r="C45" s="212" t="s">
        <v>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>
        <f t="shared" si="12"/>
        <v>0</v>
      </c>
    </row>
    <row r="46" spans="1:16" ht="18.75">
      <c r="A46" s="328" t="s">
        <v>45</v>
      </c>
      <c r="B46" s="329"/>
      <c r="C46" s="234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>
        <f t="shared" si="12"/>
        <v>0</v>
      </c>
    </row>
    <row r="47" spans="1:16" ht="18.75">
      <c r="A47" s="330"/>
      <c r="B47" s="331"/>
      <c r="C47" s="212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>
        <f t="shared" si="12"/>
        <v>0</v>
      </c>
    </row>
    <row r="48" spans="1:16" ht="18.75">
      <c r="A48" s="328" t="s">
        <v>46</v>
      </c>
      <c r="B48" s="329"/>
      <c r="C48" s="234" t="s">
        <v>16</v>
      </c>
      <c r="D48" s="1"/>
      <c r="E48" s="1"/>
      <c r="F48" s="1"/>
      <c r="G48" s="1"/>
      <c r="H48" s="1"/>
      <c r="I48" s="1"/>
      <c r="J48" s="1"/>
      <c r="K48" s="1"/>
      <c r="L48" s="1">
        <v>1.6652</v>
      </c>
      <c r="M48" s="1">
        <v>8.224</v>
      </c>
      <c r="N48" s="1">
        <v>8.1868</v>
      </c>
      <c r="O48" s="1">
        <v>5.9127</v>
      </c>
      <c r="P48" s="8">
        <f t="shared" si="12"/>
        <v>23.9887</v>
      </c>
    </row>
    <row r="49" spans="1:16" ht="18.75">
      <c r="A49" s="330"/>
      <c r="B49" s="331"/>
      <c r="C49" s="212" t="s">
        <v>18</v>
      </c>
      <c r="D49" s="2"/>
      <c r="E49" s="2"/>
      <c r="F49" s="2"/>
      <c r="G49" s="2"/>
      <c r="H49" s="2"/>
      <c r="I49" s="2"/>
      <c r="J49" s="2"/>
      <c r="K49" s="2"/>
      <c r="L49" s="2">
        <v>771.236</v>
      </c>
      <c r="M49" s="2">
        <v>3276.461</v>
      </c>
      <c r="N49" s="2">
        <v>4547.608</v>
      </c>
      <c r="O49" s="2">
        <v>3492.692</v>
      </c>
      <c r="P49" s="9">
        <f t="shared" si="12"/>
        <v>12087.997</v>
      </c>
    </row>
    <row r="50" spans="1:16" ht="18.75">
      <c r="A50" s="328" t="s">
        <v>47</v>
      </c>
      <c r="B50" s="329"/>
      <c r="C50" s="234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>
        <f t="shared" si="12"/>
        <v>0</v>
      </c>
    </row>
    <row r="51" spans="1:16" ht="18.75">
      <c r="A51" s="330"/>
      <c r="B51" s="331"/>
      <c r="C51" s="212" t="s">
        <v>18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12"/>
        <v>0</v>
      </c>
    </row>
    <row r="52" spans="1:16" ht="18.75">
      <c r="A52" s="328" t="s">
        <v>48</v>
      </c>
      <c r="B52" s="329"/>
      <c r="C52" s="234" t="s">
        <v>16</v>
      </c>
      <c r="D52" s="1"/>
      <c r="E52" s="1"/>
      <c r="F52" s="1"/>
      <c r="G52" s="1">
        <v>0.0263</v>
      </c>
      <c r="H52" s="1"/>
      <c r="I52" s="1"/>
      <c r="J52" s="1"/>
      <c r="K52" s="1"/>
      <c r="L52" s="1">
        <v>0.0372</v>
      </c>
      <c r="M52" s="1">
        <v>0.6296</v>
      </c>
      <c r="N52" s="1">
        <v>0.1033</v>
      </c>
      <c r="O52" s="1"/>
      <c r="P52" s="8">
        <f t="shared" si="12"/>
        <v>0.7964</v>
      </c>
    </row>
    <row r="53" spans="1:16" ht="18.75">
      <c r="A53" s="330"/>
      <c r="B53" s="331"/>
      <c r="C53" s="212" t="s">
        <v>18</v>
      </c>
      <c r="D53" s="2"/>
      <c r="E53" s="2"/>
      <c r="F53" s="2"/>
      <c r="G53" s="2">
        <v>38.28</v>
      </c>
      <c r="H53" s="2"/>
      <c r="I53" s="2"/>
      <c r="J53" s="2"/>
      <c r="K53" s="2"/>
      <c r="L53" s="2">
        <v>6.002</v>
      </c>
      <c r="M53" s="2">
        <v>118.435</v>
      </c>
      <c r="N53" s="2">
        <v>16.265</v>
      </c>
      <c r="O53" s="2"/>
      <c r="P53" s="9">
        <f t="shared" si="12"/>
        <v>178.98200000000003</v>
      </c>
    </row>
    <row r="54" spans="1:16" ht="18.75">
      <c r="A54" s="204" t="s">
        <v>0</v>
      </c>
      <c r="B54" s="334" t="s">
        <v>133</v>
      </c>
      <c r="C54" s="234" t="s">
        <v>16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8">
        <f t="shared" si="12"/>
        <v>0</v>
      </c>
    </row>
    <row r="55" spans="1:16" ht="18.75">
      <c r="A55" s="207" t="s">
        <v>38</v>
      </c>
      <c r="B55" s="335"/>
      <c r="C55" s="212" t="s">
        <v>18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12"/>
        <v>0</v>
      </c>
    </row>
    <row r="56" spans="1:16" ht="18.75">
      <c r="A56" s="207" t="s">
        <v>17</v>
      </c>
      <c r="B56" s="210" t="s">
        <v>20</v>
      </c>
      <c r="C56" s="234" t="s">
        <v>16</v>
      </c>
      <c r="D56" s="1"/>
      <c r="E56" s="1"/>
      <c r="F56" s="1"/>
      <c r="G56" s="1"/>
      <c r="H56" s="1"/>
      <c r="I56" s="1"/>
      <c r="J56" s="1"/>
      <c r="K56" s="1"/>
      <c r="L56" s="1">
        <v>0.081</v>
      </c>
      <c r="M56" s="1">
        <v>1.0225</v>
      </c>
      <c r="N56" s="1"/>
      <c r="O56" s="1">
        <v>0.0436</v>
      </c>
      <c r="P56" s="8">
        <f t="shared" si="12"/>
        <v>1.1471</v>
      </c>
    </row>
    <row r="57" spans="1:16" ht="18.75">
      <c r="A57" s="207" t="s">
        <v>23</v>
      </c>
      <c r="B57" s="212" t="s">
        <v>113</v>
      </c>
      <c r="C57" s="212" t="s">
        <v>18</v>
      </c>
      <c r="D57" s="2"/>
      <c r="E57" s="2"/>
      <c r="F57" s="2"/>
      <c r="G57" s="2"/>
      <c r="H57" s="2"/>
      <c r="I57" s="2"/>
      <c r="J57" s="2"/>
      <c r="K57" s="2"/>
      <c r="L57" s="2">
        <v>56.072</v>
      </c>
      <c r="M57" s="2">
        <v>412.099</v>
      </c>
      <c r="N57" s="2"/>
      <c r="O57" s="2">
        <v>40.7</v>
      </c>
      <c r="P57" s="9">
        <f t="shared" si="12"/>
        <v>508.871</v>
      </c>
    </row>
    <row r="58" spans="1:16" ht="18.75">
      <c r="A58" s="207"/>
      <c r="B58" s="332" t="s">
        <v>114</v>
      </c>
      <c r="C58" s="234" t="s">
        <v>16</v>
      </c>
      <c r="D58" s="1">
        <f aca="true" t="shared" si="13" ref="D58:G59">D54+D56</f>
        <v>0</v>
      </c>
      <c r="E58" s="1">
        <f t="shared" si="13"/>
        <v>0</v>
      </c>
      <c r="F58" s="1">
        <f t="shared" si="13"/>
        <v>0</v>
      </c>
      <c r="G58" s="1">
        <f t="shared" si="13"/>
        <v>0</v>
      </c>
      <c r="H58" s="1">
        <f aca="true" t="shared" si="14" ref="H58:J59">H54+H56</f>
        <v>0</v>
      </c>
      <c r="I58" s="1">
        <f t="shared" si="14"/>
        <v>0</v>
      </c>
      <c r="J58" s="1">
        <f t="shared" si="14"/>
        <v>0</v>
      </c>
      <c r="K58" s="1">
        <f aca="true" t="shared" si="15" ref="K58:N59">+K54+K56</f>
        <v>0</v>
      </c>
      <c r="L58" s="1">
        <f t="shared" si="15"/>
        <v>0.081</v>
      </c>
      <c r="M58" s="1">
        <f t="shared" si="15"/>
        <v>1.0225</v>
      </c>
      <c r="N58" s="1">
        <f t="shared" si="15"/>
        <v>0</v>
      </c>
      <c r="O58" s="1">
        <f>O54+O56</f>
        <v>0.0436</v>
      </c>
      <c r="P58" s="8">
        <f t="shared" si="12"/>
        <v>1.1471</v>
      </c>
    </row>
    <row r="59" spans="1:16" ht="18.75">
      <c r="A59" s="198"/>
      <c r="B59" s="333"/>
      <c r="C59" s="212" t="s">
        <v>18</v>
      </c>
      <c r="D59" s="2">
        <f t="shared" si="13"/>
        <v>0</v>
      </c>
      <c r="E59" s="2">
        <f t="shared" si="13"/>
        <v>0</v>
      </c>
      <c r="F59" s="2">
        <f t="shared" si="13"/>
        <v>0</v>
      </c>
      <c r="G59" s="2">
        <f t="shared" si="13"/>
        <v>0</v>
      </c>
      <c r="H59" s="2">
        <f t="shared" si="14"/>
        <v>0</v>
      </c>
      <c r="I59" s="2">
        <f t="shared" si="14"/>
        <v>0</v>
      </c>
      <c r="J59" s="2">
        <f t="shared" si="14"/>
        <v>0</v>
      </c>
      <c r="K59" s="2">
        <f t="shared" si="15"/>
        <v>0</v>
      </c>
      <c r="L59" s="2">
        <f t="shared" si="15"/>
        <v>56.072</v>
      </c>
      <c r="M59" s="2">
        <f t="shared" si="15"/>
        <v>412.099</v>
      </c>
      <c r="N59" s="2">
        <f t="shared" si="15"/>
        <v>0</v>
      </c>
      <c r="O59" s="2">
        <f>O55+O57</f>
        <v>40.7</v>
      </c>
      <c r="P59" s="9">
        <f t="shared" si="12"/>
        <v>508.871</v>
      </c>
    </row>
    <row r="60" spans="1:16" ht="18.75">
      <c r="A60" s="207" t="s">
        <v>0</v>
      </c>
      <c r="B60" s="334" t="s">
        <v>115</v>
      </c>
      <c r="C60" s="234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>
        <f t="shared" si="12"/>
        <v>0</v>
      </c>
    </row>
    <row r="61" spans="1:16" ht="18.75">
      <c r="A61" s="207" t="s">
        <v>49</v>
      </c>
      <c r="B61" s="335"/>
      <c r="C61" s="212" t="s">
        <v>18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si="12"/>
        <v>0</v>
      </c>
    </row>
    <row r="62" spans="1:16" ht="18.75">
      <c r="A62" s="207" t="s">
        <v>0</v>
      </c>
      <c r="B62" s="210" t="s">
        <v>50</v>
      </c>
      <c r="C62" s="234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>
        <f t="shared" si="12"/>
        <v>0</v>
      </c>
    </row>
    <row r="63" spans="1:16" ht="18.75">
      <c r="A63" s="207" t="s">
        <v>51</v>
      </c>
      <c r="B63" s="212" t="s">
        <v>116</v>
      </c>
      <c r="C63" s="212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12"/>
        <v>0</v>
      </c>
    </row>
    <row r="64" spans="1:16" ht="18.75">
      <c r="A64" s="207" t="s">
        <v>0</v>
      </c>
      <c r="B64" s="334" t="s">
        <v>53</v>
      </c>
      <c r="C64" s="234" t="s">
        <v>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>
        <f t="shared" si="12"/>
        <v>0</v>
      </c>
    </row>
    <row r="65" spans="1:16" ht="18.75">
      <c r="A65" s="207" t="s">
        <v>23</v>
      </c>
      <c r="B65" s="335"/>
      <c r="C65" s="212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12"/>
        <v>0</v>
      </c>
    </row>
    <row r="66" spans="1:16" ht="18.75">
      <c r="A66" s="220"/>
      <c r="B66" s="210" t="s">
        <v>20</v>
      </c>
      <c r="C66" s="234" t="s">
        <v>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8">
        <f t="shared" si="12"/>
        <v>0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0">
        <f t="shared" si="12"/>
        <v>0</v>
      </c>
    </row>
    <row r="68" ht="18.75">
      <c r="P68" s="11"/>
    </row>
    <row r="69" spans="1:16" ht="19.5" thickBot="1">
      <c r="A69" s="12" t="s">
        <v>223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148</v>
      </c>
      <c r="P69" s="12"/>
    </row>
    <row r="70" spans="1:16" ht="18.75">
      <c r="A70" s="217"/>
      <c r="B70" s="230"/>
      <c r="C70" s="230"/>
      <c r="D70" s="201" t="s">
        <v>184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7" t="s">
        <v>49</v>
      </c>
      <c r="B71" s="332" t="s">
        <v>24</v>
      </c>
      <c r="C71" s="234" t="s">
        <v>16</v>
      </c>
      <c r="D71" s="1">
        <f aca="true" t="shared" si="16" ref="D71:G72">D60+D62+D64+D66</f>
        <v>0</v>
      </c>
      <c r="E71" s="1">
        <f t="shared" si="16"/>
        <v>0</v>
      </c>
      <c r="F71" s="1">
        <f t="shared" si="16"/>
        <v>0</v>
      </c>
      <c r="G71" s="1">
        <f t="shared" si="16"/>
        <v>0</v>
      </c>
      <c r="H71" s="1">
        <f aca="true" t="shared" si="17" ref="H71:J72">H60+H62+H64+H66</f>
        <v>0</v>
      </c>
      <c r="I71" s="1">
        <f t="shared" si="17"/>
        <v>0</v>
      </c>
      <c r="J71" s="1">
        <f t="shared" si="17"/>
        <v>0</v>
      </c>
      <c r="K71" s="1">
        <f aca="true" t="shared" si="18" ref="K71:N72">+K60+K62+K64+K66</f>
        <v>0</v>
      </c>
      <c r="L71" s="1">
        <f t="shared" si="18"/>
        <v>0</v>
      </c>
      <c r="M71" s="1">
        <f t="shared" si="18"/>
        <v>0</v>
      </c>
      <c r="N71" s="1">
        <f t="shared" si="18"/>
        <v>0</v>
      </c>
      <c r="O71" s="1">
        <f>O60+O62+O64+O66</f>
        <v>0</v>
      </c>
      <c r="P71" s="8">
        <f aca="true" t="shared" si="19" ref="P71:P102">SUM(D71:O71)</f>
        <v>0</v>
      </c>
    </row>
    <row r="72" spans="1:16" ht="18.75">
      <c r="A72" s="198" t="s">
        <v>51</v>
      </c>
      <c r="B72" s="333"/>
      <c r="C72" s="212" t="s">
        <v>18</v>
      </c>
      <c r="D72" s="2">
        <f t="shared" si="16"/>
        <v>0</v>
      </c>
      <c r="E72" s="2">
        <f t="shared" si="16"/>
        <v>0</v>
      </c>
      <c r="F72" s="2">
        <f t="shared" si="16"/>
        <v>0</v>
      </c>
      <c r="G72" s="2">
        <f t="shared" si="16"/>
        <v>0</v>
      </c>
      <c r="H72" s="2">
        <f t="shared" si="17"/>
        <v>0</v>
      </c>
      <c r="I72" s="2">
        <f t="shared" si="17"/>
        <v>0</v>
      </c>
      <c r="J72" s="2">
        <f t="shared" si="17"/>
        <v>0</v>
      </c>
      <c r="K72" s="2">
        <f t="shared" si="18"/>
        <v>0</v>
      </c>
      <c r="L72" s="2">
        <f t="shared" si="18"/>
        <v>0</v>
      </c>
      <c r="M72" s="3">
        <f t="shared" si="18"/>
        <v>0</v>
      </c>
      <c r="N72" s="2">
        <f t="shared" si="18"/>
        <v>0</v>
      </c>
      <c r="O72" s="2">
        <f>O61+O63+O65+O67</f>
        <v>0</v>
      </c>
      <c r="P72" s="9">
        <f t="shared" si="19"/>
        <v>0</v>
      </c>
    </row>
    <row r="73" spans="1:16" ht="18.75">
      <c r="A73" s="207" t="s">
        <v>0</v>
      </c>
      <c r="B73" s="334" t="s">
        <v>54</v>
      </c>
      <c r="C73" s="234" t="s">
        <v>16</v>
      </c>
      <c r="D73" s="1">
        <v>0.3395</v>
      </c>
      <c r="E73" s="1">
        <v>0.1253</v>
      </c>
      <c r="F73" s="1">
        <v>0.1045</v>
      </c>
      <c r="G73" s="1">
        <v>0.237</v>
      </c>
      <c r="H73" s="1">
        <v>1.0095</v>
      </c>
      <c r="I73" s="1">
        <v>7.8962</v>
      </c>
      <c r="J73" s="1">
        <v>2.6241</v>
      </c>
      <c r="K73" s="1">
        <v>1.4334</v>
      </c>
      <c r="L73" s="1">
        <v>1.2596</v>
      </c>
      <c r="M73" s="21">
        <v>1.3695</v>
      </c>
      <c r="N73" s="1">
        <v>1.3914</v>
      </c>
      <c r="O73" s="1">
        <v>1.2007</v>
      </c>
      <c r="P73" s="8">
        <f t="shared" si="19"/>
        <v>18.990700000000004</v>
      </c>
    </row>
    <row r="74" spans="1:16" ht="18.75">
      <c r="A74" s="207" t="s">
        <v>34</v>
      </c>
      <c r="B74" s="335"/>
      <c r="C74" s="212" t="s">
        <v>18</v>
      </c>
      <c r="D74" s="2">
        <v>586.64</v>
      </c>
      <c r="E74" s="2">
        <v>312.301</v>
      </c>
      <c r="F74" s="2">
        <v>261.009</v>
      </c>
      <c r="G74" s="2">
        <v>483.76</v>
      </c>
      <c r="H74" s="2">
        <v>1201.167</v>
      </c>
      <c r="I74" s="2">
        <v>4547.288</v>
      </c>
      <c r="J74" s="2">
        <v>2431.862</v>
      </c>
      <c r="K74" s="2">
        <v>2819.637</v>
      </c>
      <c r="L74" s="2">
        <v>3023.304</v>
      </c>
      <c r="M74" s="2">
        <v>2893.785</v>
      </c>
      <c r="N74" s="2">
        <v>1830.358</v>
      </c>
      <c r="O74" s="2">
        <v>1987.293</v>
      </c>
      <c r="P74" s="9">
        <f t="shared" si="19"/>
        <v>22378.404</v>
      </c>
    </row>
    <row r="75" spans="1:16" ht="18.75">
      <c r="A75" s="207" t="s">
        <v>0</v>
      </c>
      <c r="B75" s="334" t="s">
        <v>55</v>
      </c>
      <c r="C75" s="234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>
        <f t="shared" si="19"/>
        <v>0</v>
      </c>
    </row>
    <row r="76" spans="1:16" ht="18.75">
      <c r="A76" s="207" t="s">
        <v>0</v>
      </c>
      <c r="B76" s="335"/>
      <c r="C76" s="212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19"/>
        <v>0</v>
      </c>
    </row>
    <row r="77" spans="1:16" ht="18.75">
      <c r="A77" s="207" t="s">
        <v>56</v>
      </c>
      <c r="B77" s="210" t="s">
        <v>185</v>
      </c>
      <c r="C77" s="234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>
        <f t="shared" si="19"/>
        <v>0</v>
      </c>
    </row>
    <row r="78" spans="1:16" ht="18.75">
      <c r="A78" s="207"/>
      <c r="B78" s="212" t="s">
        <v>166</v>
      </c>
      <c r="C78" s="212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19"/>
        <v>0</v>
      </c>
    </row>
    <row r="79" spans="1:16" ht="18.75">
      <c r="A79" s="207"/>
      <c r="B79" s="334" t="s">
        <v>59</v>
      </c>
      <c r="C79" s="234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>
        <f t="shared" si="19"/>
        <v>0</v>
      </c>
    </row>
    <row r="80" spans="1:16" ht="18.75">
      <c r="A80" s="207" t="s">
        <v>17</v>
      </c>
      <c r="B80" s="335"/>
      <c r="C80" s="212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19"/>
        <v>0</v>
      </c>
    </row>
    <row r="81" spans="1:16" ht="18.75">
      <c r="A81" s="207"/>
      <c r="B81" s="210" t="s">
        <v>20</v>
      </c>
      <c r="C81" s="234" t="s">
        <v>16</v>
      </c>
      <c r="D81" s="1">
        <v>8.2261</v>
      </c>
      <c r="E81" s="1">
        <v>5.5816</v>
      </c>
      <c r="F81" s="1">
        <v>2.3785</v>
      </c>
      <c r="G81" s="1">
        <v>5.9138</v>
      </c>
      <c r="H81" s="1">
        <v>7.1554</v>
      </c>
      <c r="I81" s="1">
        <v>12.6504</v>
      </c>
      <c r="J81" s="1">
        <v>6.0402</v>
      </c>
      <c r="K81" s="1">
        <v>2.708</v>
      </c>
      <c r="L81" s="1">
        <v>1.3487</v>
      </c>
      <c r="M81" s="1">
        <v>1.5429</v>
      </c>
      <c r="N81" s="1">
        <v>1.5946</v>
      </c>
      <c r="O81" s="1">
        <v>5.8435</v>
      </c>
      <c r="P81" s="8">
        <f t="shared" si="19"/>
        <v>60.9837</v>
      </c>
    </row>
    <row r="82" spans="1:16" ht="18.75">
      <c r="A82" s="207"/>
      <c r="B82" s="212" t="s">
        <v>157</v>
      </c>
      <c r="C82" s="212" t="s">
        <v>18</v>
      </c>
      <c r="D82" s="2">
        <v>1949.341</v>
      </c>
      <c r="E82" s="2">
        <v>2004.348</v>
      </c>
      <c r="F82" s="2">
        <v>1769.404</v>
      </c>
      <c r="G82" s="2">
        <v>5418.465</v>
      </c>
      <c r="H82" s="2">
        <v>5510.644</v>
      </c>
      <c r="I82" s="2">
        <v>6969.104</v>
      </c>
      <c r="J82" s="2">
        <v>6034.275</v>
      </c>
      <c r="K82" s="2">
        <v>4223.674</v>
      </c>
      <c r="L82" s="2">
        <v>2954.928</v>
      </c>
      <c r="M82" s="2">
        <v>1794.729</v>
      </c>
      <c r="N82" s="2">
        <v>1187.142</v>
      </c>
      <c r="O82" s="2">
        <v>4501.536</v>
      </c>
      <c r="P82" s="9">
        <f t="shared" si="19"/>
        <v>44317.59</v>
      </c>
    </row>
    <row r="83" spans="1:16" ht="18.75">
      <c r="A83" s="207" t="s">
        <v>23</v>
      </c>
      <c r="B83" s="332" t="s">
        <v>186</v>
      </c>
      <c r="C83" s="234" t="s">
        <v>16</v>
      </c>
      <c r="D83" s="1">
        <f aca="true" t="shared" si="20" ref="D83:G84">+D73+D75+D77+D79+D81</f>
        <v>8.5656</v>
      </c>
      <c r="E83" s="1">
        <f t="shared" si="20"/>
        <v>5.7069</v>
      </c>
      <c r="F83" s="1">
        <f t="shared" si="20"/>
        <v>2.4829999999999997</v>
      </c>
      <c r="G83" s="1">
        <f t="shared" si="20"/>
        <v>6.1508</v>
      </c>
      <c r="H83" s="1">
        <f>+H73+H75+H77+H79+H81</f>
        <v>8.1649</v>
      </c>
      <c r="I83" s="1">
        <f aca="true" t="shared" si="21" ref="I83:O84">+I73+I75+I77+I79+I81</f>
        <v>20.546599999999998</v>
      </c>
      <c r="J83" s="1">
        <f t="shared" si="21"/>
        <v>8.664299999999999</v>
      </c>
      <c r="K83" s="1">
        <f t="shared" si="21"/>
        <v>4.1414</v>
      </c>
      <c r="L83" s="1">
        <f t="shared" si="21"/>
        <v>2.6083</v>
      </c>
      <c r="M83" s="1">
        <f t="shared" si="21"/>
        <v>2.9124</v>
      </c>
      <c r="N83" s="1">
        <f t="shared" si="21"/>
        <v>2.9859999999999998</v>
      </c>
      <c r="O83" s="1">
        <f t="shared" si="21"/>
        <v>7.0442</v>
      </c>
      <c r="P83" s="8">
        <f t="shared" si="19"/>
        <v>79.97440000000002</v>
      </c>
    </row>
    <row r="84" spans="1:16" ht="18.75">
      <c r="A84" s="217"/>
      <c r="B84" s="333"/>
      <c r="C84" s="212" t="s">
        <v>18</v>
      </c>
      <c r="D84" s="2">
        <f t="shared" si="20"/>
        <v>2535.9809999999998</v>
      </c>
      <c r="E84" s="2">
        <f t="shared" si="20"/>
        <v>2316.649</v>
      </c>
      <c r="F84" s="2">
        <f t="shared" si="20"/>
        <v>2030.413</v>
      </c>
      <c r="G84" s="2">
        <f t="shared" si="20"/>
        <v>5902.225</v>
      </c>
      <c r="H84" s="2">
        <f>+H74+H76+H78+H80+H82</f>
        <v>6711.811</v>
      </c>
      <c r="I84" s="2">
        <f t="shared" si="21"/>
        <v>11516.392</v>
      </c>
      <c r="J84" s="2">
        <f t="shared" si="21"/>
        <v>8466.136999999999</v>
      </c>
      <c r="K84" s="2">
        <f t="shared" si="21"/>
        <v>7043.311</v>
      </c>
      <c r="L84" s="2">
        <f t="shared" si="21"/>
        <v>5978.232</v>
      </c>
      <c r="M84" s="2">
        <f t="shared" si="21"/>
        <v>4688.514</v>
      </c>
      <c r="N84" s="2">
        <f t="shared" si="21"/>
        <v>3017.5</v>
      </c>
      <c r="O84" s="2">
        <f t="shared" si="21"/>
        <v>6488.829</v>
      </c>
      <c r="P84" s="9">
        <f t="shared" si="19"/>
        <v>66695.994</v>
      </c>
    </row>
    <row r="85" spans="1:16" ht="18.75">
      <c r="A85" s="328" t="s">
        <v>187</v>
      </c>
      <c r="B85" s="329"/>
      <c r="C85" s="234" t="s">
        <v>16</v>
      </c>
      <c r="D85" s="1"/>
      <c r="E85" s="1"/>
      <c r="F85" s="1"/>
      <c r="G85" s="1">
        <v>0.0065</v>
      </c>
      <c r="H85" s="1">
        <v>0.1743</v>
      </c>
      <c r="I85" s="1">
        <v>0.473</v>
      </c>
      <c r="J85" s="1">
        <v>0.7487</v>
      </c>
      <c r="K85" s="1">
        <v>1.0504</v>
      </c>
      <c r="L85" s="1">
        <v>0.7135</v>
      </c>
      <c r="M85" s="1">
        <v>0.359</v>
      </c>
      <c r="N85" s="1"/>
      <c r="O85" s="1">
        <v>0.2415</v>
      </c>
      <c r="P85" s="8">
        <f t="shared" si="19"/>
        <v>3.7668999999999992</v>
      </c>
    </row>
    <row r="86" spans="1:16" ht="18.75">
      <c r="A86" s="330"/>
      <c r="B86" s="331"/>
      <c r="C86" s="212" t="s">
        <v>18</v>
      </c>
      <c r="D86" s="2"/>
      <c r="E86" s="2"/>
      <c r="F86" s="2"/>
      <c r="G86" s="2">
        <v>9.85</v>
      </c>
      <c r="H86" s="2">
        <v>217.375</v>
      </c>
      <c r="I86" s="2">
        <v>401.498</v>
      </c>
      <c r="J86" s="2">
        <v>649.525</v>
      </c>
      <c r="K86" s="2">
        <v>1033.63</v>
      </c>
      <c r="L86" s="2">
        <v>537.446</v>
      </c>
      <c r="M86" s="2">
        <v>291.053</v>
      </c>
      <c r="N86" s="2"/>
      <c r="O86" s="2">
        <v>153.303</v>
      </c>
      <c r="P86" s="9">
        <f t="shared" si="19"/>
        <v>3293.68</v>
      </c>
    </row>
    <row r="87" spans="1:16" ht="18.75">
      <c r="A87" s="328" t="s">
        <v>188</v>
      </c>
      <c r="B87" s="329"/>
      <c r="C87" s="234" t="s">
        <v>16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8">
        <f t="shared" si="19"/>
        <v>0</v>
      </c>
    </row>
    <row r="88" spans="1:16" ht="18.75">
      <c r="A88" s="330"/>
      <c r="B88" s="331"/>
      <c r="C88" s="212" t="s">
        <v>18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>
        <f t="shared" si="19"/>
        <v>0</v>
      </c>
    </row>
    <row r="89" spans="1:16" ht="18.75">
      <c r="A89" s="328" t="s">
        <v>189</v>
      </c>
      <c r="B89" s="329"/>
      <c r="C89" s="234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>
        <f t="shared" si="19"/>
        <v>0</v>
      </c>
    </row>
    <row r="90" spans="1:16" ht="18.75">
      <c r="A90" s="330"/>
      <c r="B90" s="331"/>
      <c r="C90" s="212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>
        <f t="shared" si="19"/>
        <v>0</v>
      </c>
    </row>
    <row r="91" spans="1:16" ht="18.75">
      <c r="A91" s="328" t="s">
        <v>190</v>
      </c>
      <c r="B91" s="329"/>
      <c r="C91" s="234" t="s">
        <v>16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>
        <f t="shared" si="19"/>
        <v>0</v>
      </c>
    </row>
    <row r="92" spans="1:16" ht="18.75">
      <c r="A92" s="330"/>
      <c r="B92" s="331"/>
      <c r="C92" s="212" t="s">
        <v>18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>
        <f t="shared" si="19"/>
        <v>0</v>
      </c>
    </row>
    <row r="93" spans="1:16" ht="18.75">
      <c r="A93" s="328" t="s">
        <v>167</v>
      </c>
      <c r="B93" s="329"/>
      <c r="C93" s="234" t="s">
        <v>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>
        <f t="shared" si="19"/>
        <v>0</v>
      </c>
    </row>
    <row r="94" spans="1:16" ht="18.75">
      <c r="A94" s="330"/>
      <c r="B94" s="331"/>
      <c r="C94" s="212" t="s">
        <v>18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>
        <f t="shared" si="19"/>
        <v>0</v>
      </c>
    </row>
    <row r="95" spans="1:16" ht="18.75">
      <c r="A95" s="328" t="s">
        <v>168</v>
      </c>
      <c r="B95" s="329"/>
      <c r="C95" s="234" t="s">
        <v>16</v>
      </c>
      <c r="D95" s="1">
        <v>1.5298</v>
      </c>
      <c r="E95" s="1">
        <v>0.2835</v>
      </c>
      <c r="F95" s="1">
        <v>1.1606</v>
      </c>
      <c r="G95" s="1">
        <v>0.551</v>
      </c>
      <c r="H95" s="1">
        <v>3.1085</v>
      </c>
      <c r="I95" s="1">
        <v>4.6808</v>
      </c>
      <c r="J95" s="1">
        <v>3.4145</v>
      </c>
      <c r="K95" s="1">
        <v>0.94</v>
      </c>
      <c r="L95" s="1">
        <v>0.5825</v>
      </c>
      <c r="M95" s="1">
        <v>5.9627</v>
      </c>
      <c r="N95" s="1">
        <v>1.3531</v>
      </c>
      <c r="O95" s="1">
        <v>0.4138</v>
      </c>
      <c r="P95" s="8">
        <f t="shared" si="19"/>
        <v>23.980800000000002</v>
      </c>
    </row>
    <row r="96" spans="1:16" ht="18.75">
      <c r="A96" s="330"/>
      <c r="B96" s="331"/>
      <c r="C96" s="212" t="s">
        <v>18</v>
      </c>
      <c r="D96" s="2">
        <v>365.294</v>
      </c>
      <c r="E96" s="2">
        <v>110.792</v>
      </c>
      <c r="F96" s="2">
        <v>867.988</v>
      </c>
      <c r="G96" s="2">
        <v>426.095</v>
      </c>
      <c r="H96" s="2">
        <v>1192.48</v>
      </c>
      <c r="I96" s="2">
        <v>3868.615</v>
      </c>
      <c r="J96" s="2">
        <v>3528.28</v>
      </c>
      <c r="K96" s="2">
        <v>1794.219</v>
      </c>
      <c r="L96" s="2">
        <v>1082.641</v>
      </c>
      <c r="M96" s="2">
        <v>4293.485</v>
      </c>
      <c r="N96" s="2">
        <v>897.676</v>
      </c>
      <c r="O96" s="2">
        <v>131.613</v>
      </c>
      <c r="P96" s="9">
        <f t="shared" si="19"/>
        <v>18559.178</v>
      </c>
    </row>
    <row r="97" spans="1:16" ht="18.75">
      <c r="A97" s="328" t="s">
        <v>64</v>
      </c>
      <c r="B97" s="329"/>
      <c r="C97" s="234" t="s">
        <v>16</v>
      </c>
      <c r="D97" s="1">
        <v>3.8557</v>
      </c>
      <c r="E97" s="1">
        <v>5.8946</v>
      </c>
      <c r="F97" s="1">
        <v>4.0392</v>
      </c>
      <c r="G97" s="1">
        <v>6.2718</v>
      </c>
      <c r="H97" s="1">
        <v>4.0415</v>
      </c>
      <c r="I97" s="1">
        <v>5.6996</v>
      </c>
      <c r="J97" s="1">
        <v>13.4624</v>
      </c>
      <c r="K97" s="1">
        <v>8.7705</v>
      </c>
      <c r="L97" s="1">
        <v>7.1843</v>
      </c>
      <c r="M97" s="1">
        <v>12.8172</v>
      </c>
      <c r="N97" s="1">
        <v>15.1374</v>
      </c>
      <c r="O97" s="1">
        <v>3.8054</v>
      </c>
      <c r="P97" s="8">
        <f t="shared" si="19"/>
        <v>90.9796</v>
      </c>
    </row>
    <row r="98" spans="1:16" ht="18.75">
      <c r="A98" s="330"/>
      <c r="B98" s="331"/>
      <c r="C98" s="212" t="s">
        <v>18</v>
      </c>
      <c r="D98" s="2">
        <v>4032.469</v>
      </c>
      <c r="E98" s="2">
        <v>5769.602</v>
      </c>
      <c r="F98" s="2">
        <v>6703.044</v>
      </c>
      <c r="G98" s="2">
        <v>7116.502</v>
      </c>
      <c r="H98" s="2">
        <v>3445.494</v>
      </c>
      <c r="I98" s="2">
        <v>3489.117</v>
      </c>
      <c r="J98" s="2">
        <v>8700.507</v>
      </c>
      <c r="K98" s="2">
        <v>6805.412</v>
      </c>
      <c r="L98" s="2">
        <v>6486.804</v>
      </c>
      <c r="M98" s="2">
        <v>10049.719</v>
      </c>
      <c r="N98" s="2">
        <v>11404.909</v>
      </c>
      <c r="O98" s="2">
        <v>3415.733</v>
      </c>
      <c r="P98" s="9">
        <f t="shared" si="19"/>
        <v>77419.312</v>
      </c>
    </row>
    <row r="99" spans="1:16" ht="18.75">
      <c r="A99" s="336" t="s">
        <v>65</v>
      </c>
      <c r="B99" s="337"/>
      <c r="C99" s="234" t="s">
        <v>16</v>
      </c>
      <c r="D99" s="1">
        <f aca="true" t="shared" si="22" ref="D99:H100">+D8+D10+D22+D28+D36+D38+D40+D42+D44+D46+D48+D50+D52+D58+D71+D83+D85+D87+D89+D91+D93+D95+D97</f>
        <v>19.4296</v>
      </c>
      <c r="E99" s="1">
        <f t="shared" si="22"/>
        <v>14.190100000000001</v>
      </c>
      <c r="F99" s="1">
        <f t="shared" si="22"/>
        <v>7.9155</v>
      </c>
      <c r="G99" s="1">
        <f t="shared" si="22"/>
        <v>13.0386</v>
      </c>
      <c r="H99" s="1">
        <f t="shared" si="22"/>
        <v>15.4892</v>
      </c>
      <c r="I99" s="1">
        <f aca="true" t="shared" si="23" ref="I99:O100">+I8+I10+I22+I28+I36+I38+I40+I42+I44+I46+I48+I50+I52+I58+I71+I83+I85+I87+I89+I91+I93+I95+I97</f>
        <v>31.399999999999995</v>
      </c>
      <c r="J99" s="1">
        <f t="shared" si="23"/>
        <v>26.2899</v>
      </c>
      <c r="K99" s="1">
        <f t="shared" si="23"/>
        <v>14.9095</v>
      </c>
      <c r="L99" s="1">
        <f t="shared" si="23"/>
        <v>13.0273</v>
      </c>
      <c r="M99" s="1">
        <f t="shared" si="23"/>
        <v>31.9274</v>
      </c>
      <c r="N99" s="1">
        <f t="shared" si="23"/>
        <v>27.766599999999997</v>
      </c>
      <c r="O99" s="1">
        <f t="shared" si="23"/>
        <v>17.468799999999998</v>
      </c>
      <c r="P99" s="8">
        <f t="shared" si="19"/>
        <v>232.85249999999996</v>
      </c>
    </row>
    <row r="100" spans="1:16" ht="18.75">
      <c r="A100" s="338"/>
      <c r="B100" s="339"/>
      <c r="C100" s="212" t="s">
        <v>18</v>
      </c>
      <c r="D100" s="2">
        <f t="shared" si="22"/>
        <v>8267.262999999999</v>
      </c>
      <c r="E100" s="2">
        <f t="shared" si="22"/>
        <v>8692.417</v>
      </c>
      <c r="F100" s="2">
        <f t="shared" si="22"/>
        <v>9667.261999999999</v>
      </c>
      <c r="G100" s="2">
        <f t="shared" si="22"/>
        <v>13499.617000000002</v>
      </c>
      <c r="H100" s="2">
        <f t="shared" si="22"/>
        <v>11567.16</v>
      </c>
      <c r="I100" s="2">
        <f t="shared" si="23"/>
        <v>19275.622</v>
      </c>
      <c r="J100" s="2">
        <f t="shared" si="23"/>
        <v>21344.449</v>
      </c>
      <c r="K100" s="2">
        <f t="shared" si="23"/>
        <v>16682.62</v>
      </c>
      <c r="L100" s="2">
        <f t="shared" si="23"/>
        <v>14960.331</v>
      </c>
      <c r="M100" s="2">
        <f t="shared" si="23"/>
        <v>23129.765999999996</v>
      </c>
      <c r="N100" s="2">
        <f t="shared" si="23"/>
        <v>19883.958</v>
      </c>
      <c r="O100" s="2">
        <f t="shared" si="23"/>
        <v>13727.658</v>
      </c>
      <c r="P100" s="9">
        <f t="shared" si="19"/>
        <v>180698.12300000002</v>
      </c>
    </row>
    <row r="101" spans="1:16" ht="18.75">
      <c r="A101" s="204" t="s">
        <v>0</v>
      </c>
      <c r="B101" s="334" t="s">
        <v>169</v>
      </c>
      <c r="C101" s="234" t="s">
        <v>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>
        <f t="shared" si="19"/>
        <v>0</v>
      </c>
    </row>
    <row r="102" spans="1:16" ht="18.75">
      <c r="A102" s="204" t="s">
        <v>0</v>
      </c>
      <c r="B102" s="335"/>
      <c r="C102" s="212" t="s">
        <v>18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>
        <f t="shared" si="19"/>
        <v>0</v>
      </c>
    </row>
    <row r="103" spans="1:16" ht="18.75">
      <c r="A103" s="207" t="s">
        <v>66</v>
      </c>
      <c r="B103" s="334" t="s">
        <v>191</v>
      </c>
      <c r="C103" s="234" t="s">
        <v>16</v>
      </c>
      <c r="D103" s="1">
        <v>0.1434</v>
      </c>
      <c r="E103" s="1">
        <v>0.0699</v>
      </c>
      <c r="F103" s="1">
        <v>0.1092</v>
      </c>
      <c r="G103" s="1">
        <v>0.0813</v>
      </c>
      <c r="H103" s="1">
        <v>0.1178</v>
      </c>
      <c r="I103" s="1">
        <v>0.1502</v>
      </c>
      <c r="J103" s="1">
        <v>0.1478</v>
      </c>
      <c r="K103" s="1">
        <v>0.063</v>
      </c>
      <c r="L103" s="1">
        <v>0.004</v>
      </c>
      <c r="M103" s="1">
        <v>0.0041</v>
      </c>
      <c r="N103" s="1">
        <v>0.023</v>
      </c>
      <c r="O103" s="1">
        <v>0.0278</v>
      </c>
      <c r="P103" s="8">
        <f aca="true" t="shared" si="24" ref="P103:P134">SUM(D103:O103)</f>
        <v>0.9414999999999999</v>
      </c>
    </row>
    <row r="104" spans="1:16" ht="18.75">
      <c r="A104" s="207" t="s">
        <v>0</v>
      </c>
      <c r="B104" s="335"/>
      <c r="C104" s="212" t="s">
        <v>18</v>
      </c>
      <c r="D104" s="2">
        <v>62.189</v>
      </c>
      <c r="E104" s="2">
        <v>28.466</v>
      </c>
      <c r="F104" s="2">
        <v>76.399</v>
      </c>
      <c r="G104" s="2">
        <v>38.58</v>
      </c>
      <c r="H104" s="2">
        <v>53.354</v>
      </c>
      <c r="I104" s="2">
        <v>41.331</v>
      </c>
      <c r="J104" s="2">
        <v>76.62</v>
      </c>
      <c r="K104" s="2">
        <v>38.274</v>
      </c>
      <c r="L104" s="2">
        <v>3.36</v>
      </c>
      <c r="M104" s="2">
        <v>3.129</v>
      </c>
      <c r="N104" s="2">
        <v>14.223</v>
      </c>
      <c r="O104" s="2">
        <v>20.14</v>
      </c>
      <c r="P104" s="9">
        <f t="shared" si="24"/>
        <v>456.06500000000005</v>
      </c>
    </row>
    <row r="105" spans="1:16" ht="18.75">
      <c r="A105" s="207" t="s">
        <v>0</v>
      </c>
      <c r="B105" s="334" t="s">
        <v>171</v>
      </c>
      <c r="C105" s="234" t="s">
        <v>16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8">
        <f t="shared" si="24"/>
        <v>0</v>
      </c>
    </row>
    <row r="106" spans="1:16" ht="18.75">
      <c r="A106" s="207"/>
      <c r="B106" s="335"/>
      <c r="C106" s="212" t="s">
        <v>18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>
        <f t="shared" si="24"/>
        <v>0</v>
      </c>
    </row>
    <row r="107" spans="1:16" ht="18.75">
      <c r="A107" s="207" t="s">
        <v>67</v>
      </c>
      <c r="B107" s="334" t="s">
        <v>192</v>
      </c>
      <c r="C107" s="234" t="s">
        <v>16</v>
      </c>
      <c r="D107" s="1"/>
      <c r="E107" s="1"/>
      <c r="F107" s="1"/>
      <c r="G107" s="1">
        <v>0.2225</v>
      </c>
      <c r="H107" s="1">
        <v>0.8157</v>
      </c>
      <c r="I107" s="1">
        <v>1.0761</v>
      </c>
      <c r="J107" s="1">
        <v>0.3758</v>
      </c>
      <c r="K107" s="1">
        <v>0.1549</v>
      </c>
      <c r="L107" s="1">
        <v>0.1925</v>
      </c>
      <c r="M107" s="1">
        <v>0.0603</v>
      </c>
      <c r="N107" s="1">
        <v>0.1557</v>
      </c>
      <c r="O107" s="1">
        <v>0.1593</v>
      </c>
      <c r="P107" s="8">
        <f t="shared" si="24"/>
        <v>3.2127999999999997</v>
      </c>
    </row>
    <row r="108" spans="1:16" ht="18.75">
      <c r="A108" s="207"/>
      <c r="B108" s="335"/>
      <c r="C108" s="212" t="s">
        <v>18</v>
      </c>
      <c r="D108" s="2"/>
      <c r="E108" s="2"/>
      <c r="F108" s="2"/>
      <c r="G108" s="2">
        <v>445.18</v>
      </c>
      <c r="H108" s="2">
        <v>1512.752</v>
      </c>
      <c r="I108" s="2">
        <v>1711.298</v>
      </c>
      <c r="J108" s="2">
        <v>544.645</v>
      </c>
      <c r="K108" s="2">
        <v>135.942</v>
      </c>
      <c r="L108" s="2">
        <v>89.471</v>
      </c>
      <c r="M108" s="2">
        <v>29.643</v>
      </c>
      <c r="N108" s="2">
        <v>81.044</v>
      </c>
      <c r="O108" s="2">
        <v>125.568</v>
      </c>
      <c r="P108" s="9">
        <f t="shared" si="24"/>
        <v>4675.543000000001</v>
      </c>
    </row>
    <row r="109" spans="1:16" ht="18.75">
      <c r="A109" s="207"/>
      <c r="B109" s="334" t="s">
        <v>173</v>
      </c>
      <c r="C109" s="234" t="s">
        <v>16</v>
      </c>
      <c r="D109" s="1"/>
      <c r="E109" s="1"/>
      <c r="F109" s="1">
        <v>0.0225</v>
      </c>
      <c r="G109" s="1"/>
      <c r="H109" s="1"/>
      <c r="I109" s="1"/>
      <c r="J109" s="1"/>
      <c r="K109" s="1"/>
      <c r="L109" s="1">
        <v>0.0389</v>
      </c>
      <c r="M109" s="1">
        <v>0.2971</v>
      </c>
      <c r="N109" s="1">
        <v>0.16</v>
      </c>
      <c r="O109" s="1">
        <v>0.0255</v>
      </c>
      <c r="P109" s="8">
        <f t="shared" si="24"/>
        <v>0.5439999999999999</v>
      </c>
    </row>
    <row r="110" spans="1:16" ht="18.75">
      <c r="A110" s="207"/>
      <c r="B110" s="335"/>
      <c r="C110" s="212" t="s">
        <v>18</v>
      </c>
      <c r="D110" s="2"/>
      <c r="E110" s="2"/>
      <c r="F110" s="2">
        <v>11.708</v>
      </c>
      <c r="G110" s="2"/>
      <c r="H110" s="2"/>
      <c r="I110" s="2"/>
      <c r="J110" s="2"/>
      <c r="K110" s="2"/>
      <c r="L110" s="2">
        <v>38.367</v>
      </c>
      <c r="M110" s="2">
        <v>125.38</v>
      </c>
      <c r="N110" s="2">
        <v>111.713</v>
      </c>
      <c r="O110" s="2">
        <v>20.118</v>
      </c>
      <c r="P110" s="9">
        <f t="shared" si="24"/>
        <v>307.286</v>
      </c>
    </row>
    <row r="111" spans="1:16" ht="18.75">
      <c r="A111" s="207" t="s">
        <v>68</v>
      </c>
      <c r="B111" s="334" t="s">
        <v>193</v>
      </c>
      <c r="C111" s="234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8">
        <f t="shared" si="24"/>
        <v>0</v>
      </c>
    </row>
    <row r="112" spans="1:16" ht="18.75">
      <c r="A112" s="207"/>
      <c r="B112" s="335"/>
      <c r="C112" s="212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>
        <f t="shared" si="24"/>
        <v>0</v>
      </c>
    </row>
    <row r="113" spans="1:16" ht="18.75">
      <c r="A113" s="207"/>
      <c r="B113" s="334" t="s">
        <v>194</v>
      </c>
      <c r="C113" s="234" t="s">
        <v>16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8">
        <f t="shared" si="24"/>
        <v>0</v>
      </c>
    </row>
    <row r="114" spans="1:16" ht="18.75">
      <c r="A114" s="207"/>
      <c r="B114" s="335"/>
      <c r="C114" s="212" t="s">
        <v>18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>
        <f t="shared" si="24"/>
        <v>0</v>
      </c>
    </row>
    <row r="115" spans="1:16" ht="18.75">
      <c r="A115" s="207" t="s">
        <v>70</v>
      </c>
      <c r="B115" s="334" t="s">
        <v>195</v>
      </c>
      <c r="C115" s="234" t="s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8">
        <f t="shared" si="24"/>
        <v>0</v>
      </c>
    </row>
    <row r="116" spans="1:16" ht="18.75">
      <c r="A116" s="207"/>
      <c r="B116" s="335"/>
      <c r="C116" s="212" t="s">
        <v>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>
        <f t="shared" si="24"/>
        <v>0</v>
      </c>
    </row>
    <row r="117" spans="1:16" ht="18.75">
      <c r="A117" s="207"/>
      <c r="B117" s="334" t="s">
        <v>177</v>
      </c>
      <c r="C117" s="234" t="s">
        <v>16</v>
      </c>
      <c r="D117" s="1"/>
      <c r="E117" s="1"/>
      <c r="F117" s="1"/>
      <c r="G117" s="1"/>
      <c r="H117" s="1"/>
      <c r="I117" s="1">
        <v>0.8942</v>
      </c>
      <c r="J117" s="1">
        <v>0.5147</v>
      </c>
      <c r="K117" s="1"/>
      <c r="L117" s="1"/>
      <c r="M117" s="1"/>
      <c r="N117" s="1"/>
      <c r="O117" s="1"/>
      <c r="P117" s="8">
        <f t="shared" si="24"/>
        <v>1.4089</v>
      </c>
    </row>
    <row r="118" spans="1:16" ht="18.75">
      <c r="A118" s="207"/>
      <c r="B118" s="335"/>
      <c r="C118" s="212" t="s">
        <v>18</v>
      </c>
      <c r="D118" s="2"/>
      <c r="E118" s="2"/>
      <c r="F118" s="2"/>
      <c r="G118" s="2"/>
      <c r="H118" s="2"/>
      <c r="I118" s="2">
        <v>6278.503</v>
      </c>
      <c r="J118" s="2">
        <v>3603.557</v>
      </c>
      <c r="K118" s="2"/>
      <c r="L118" s="2"/>
      <c r="M118" s="2"/>
      <c r="N118" s="2"/>
      <c r="O118" s="2"/>
      <c r="P118" s="9">
        <f t="shared" si="24"/>
        <v>9882.06</v>
      </c>
    </row>
    <row r="119" spans="1:16" ht="18.75">
      <c r="A119" s="207" t="s">
        <v>23</v>
      </c>
      <c r="B119" s="334" t="s">
        <v>196</v>
      </c>
      <c r="C119" s="234" t="s">
        <v>16</v>
      </c>
      <c r="D119" s="1">
        <v>0.118</v>
      </c>
      <c r="E119" s="1">
        <v>0.2637</v>
      </c>
      <c r="F119" s="1">
        <v>0.24</v>
      </c>
      <c r="G119" s="1">
        <v>0.8048</v>
      </c>
      <c r="H119" s="1">
        <v>1.9867</v>
      </c>
      <c r="I119" s="1">
        <v>0.546</v>
      </c>
      <c r="J119" s="1">
        <v>0.1897</v>
      </c>
      <c r="K119" s="1">
        <v>0.2817</v>
      </c>
      <c r="L119" s="1">
        <v>0.4953</v>
      </c>
      <c r="M119" s="1">
        <v>0.1931</v>
      </c>
      <c r="N119" s="1">
        <v>0.448</v>
      </c>
      <c r="O119" s="1">
        <v>0.327</v>
      </c>
      <c r="P119" s="8">
        <f t="shared" si="24"/>
        <v>5.894000000000001</v>
      </c>
    </row>
    <row r="120" spans="1:16" ht="18.75">
      <c r="A120" s="207"/>
      <c r="B120" s="335"/>
      <c r="C120" s="212" t="s">
        <v>18</v>
      </c>
      <c r="D120" s="2">
        <v>21.552</v>
      </c>
      <c r="E120" s="2">
        <v>62.714</v>
      </c>
      <c r="F120" s="2">
        <v>62.729</v>
      </c>
      <c r="G120" s="2">
        <v>209.11</v>
      </c>
      <c r="H120" s="2">
        <v>9381.621000000001</v>
      </c>
      <c r="I120" s="2">
        <v>167.781</v>
      </c>
      <c r="J120" s="2">
        <v>102.241</v>
      </c>
      <c r="K120" s="2">
        <v>104.425</v>
      </c>
      <c r="L120" s="2">
        <v>182.225</v>
      </c>
      <c r="M120" s="2">
        <v>64.859</v>
      </c>
      <c r="N120" s="2">
        <v>121.315</v>
      </c>
      <c r="O120" s="2">
        <v>94.948</v>
      </c>
      <c r="P120" s="9">
        <f t="shared" si="24"/>
        <v>10575.520000000002</v>
      </c>
    </row>
    <row r="121" spans="1:16" ht="18.75">
      <c r="A121" s="207"/>
      <c r="B121" s="210" t="s">
        <v>20</v>
      </c>
      <c r="C121" s="234" t="s">
        <v>16</v>
      </c>
      <c r="D121" s="1">
        <v>0.1035</v>
      </c>
      <c r="E121" s="1">
        <v>0.0127</v>
      </c>
      <c r="F121" s="1"/>
      <c r="G121" s="1"/>
      <c r="H121" s="1">
        <v>2.0445</v>
      </c>
      <c r="I121" s="1">
        <v>3.5198</v>
      </c>
      <c r="J121" s="1">
        <v>2.9775</v>
      </c>
      <c r="K121" s="1">
        <v>0.709</v>
      </c>
      <c r="L121" s="1"/>
      <c r="M121" s="1"/>
      <c r="N121" s="1"/>
      <c r="O121" s="1"/>
      <c r="P121" s="8">
        <f t="shared" si="24"/>
        <v>9.367</v>
      </c>
    </row>
    <row r="122" spans="1:16" ht="18.75">
      <c r="A122" s="207"/>
      <c r="B122" s="212" t="s">
        <v>73</v>
      </c>
      <c r="C122" s="212" t="s">
        <v>18</v>
      </c>
      <c r="D122" s="2">
        <v>667.079</v>
      </c>
      <c r="E122" s="2">
        <v>83.948</v>
      </c>
      <c r="F122" s="2"/>
      <c r="G122" s="2"/>
      <c r="H122" s="2">
        <v>3859.905</v>
      </c>
      <c r="I122" s="2">
        <v>6606.424</v>
      </c>
      <c r="J122" s="2">
        <v>4968.012</v>
      </c>
      <c r="K122" s="2">
        <v>1331.19</v>
      </c>
      <c r="L122" s="2"/>
      <c r="M122" s="2"/>
      <c r="N122" s="2"/>
      <c r="O122" s="2"/>
      <c r="P122" s="9">
        <f t="shared" si="24"/>
        <v>17516.557999999997</v>
      </c>
    </row>
    <row r="123" spans="1:16" ht="18.75">
      <c r="A123" s="207"/>
      <c r="B123" s="332" t="s">
        <v>197</v>
      </c>
      <c r="C123" s="234" t="s">
        <v>16</v>
      </c>
      <c r="D123" s="1">
        <f aca="true" t="shared" si="25" ref="D123:H124">+D101+D103+D105+D107+D109+D111+D113+D115+D117+D119+D121</f>
        <v>0.36489999999999995</v>
      </c>
      <c r="E123" s="1">
        <f t="shared" si="25"/>
        <v>0.3463</v>
      </c>
      <c r="F123" s="1">
        <f t="shared" si="25"/>
        <v>0.37170000000000003</v>
      </c>
      <c r="G123" s="1">
        <f t="shared" si="25"/>
        <v>1.1086</v>
      </c>
      <c r="H123" s="1">
        <f t="shared" si="25"/>
        <v>4.964700000000001</v>
      </c>
      <c r="I123" s="1">
        <f aca="true" t="shared" si="26" ref="I123:O124">+I101+I103+I105+I107+I109+I111+I113+I115+I117+I119+I121</f>
        <v>6.1863</v>
      </c>
      <c r="J123" s="1">
        <f t="shared" si="26"/>
        <v>4.2055</v>
      </c>
      <c r="K123" s="21">
        <f t="shared" si="26"/>
        <v>1.2086000000000001</v>
      </c>
      <c r="L123" s="21">
        <f t="shared" si="26"/>
        <v>0.7307</v>
      </c>
      <c r="M123" s="21">
        <f t="shared" si="26"/>
        <v>0.5546</v>
      </c>
      <c r="N123" s="21">
        <f t="shared" si="26"/>
        <v>0.7867</v>
      </c>
      <c r="O123" s="1">
        <f t="shared" si="26"/>
        <v>0.5396</v>
      </c>
      <c r="P123" s="8">
        <f t="shared" si="24"/>
        <v>21.3682</v>
      </c>
    </row>
    <row r="124" spans="1:16" ht="18.75">
      <c r="A124" s="198"/>
      <c r="B124" s="333"/>
      <c r="C124" s="212" t="s">
        <v>18</v>
      </c>
      <c r="D124" s="2">
        <f t="shared" si="25"/>
        <v>750.8199999999999</v>
      </c>
      <c r="E124" s="2">
        <f t="shared" si="25"/>
        <v>175.128</v>
      </c>
      <c r="F124" s="2">
        <f t="shared" si="25"/>
        <v>150.836</v>
      </c>
      <c r="G124" s="2">
        <f t="shared" si="25"/>
        <v>692.87</v>
      </c>
      <c r="H124" s="2">
        <f t="shared" si="25"/>
        <v>14807.632000000001</v>
      </c>
      <c r="I124" s="2">
        <f t="shared" si="26"/>
        <v>14805.337</v>
      </c>
      <c r="J124" s="61">
        <f t="shared" si="26"/>
        <v>9295.075</v>
      </c>
      <c r="K124" s="2">
        <f t="shared" si="26"/>
        <v>1609.8310000000001</v>
      </c>
      <c r="L124" s="2">
        <f t="shared" si="26"/>
        <v>313.423</v>
      </c>
      <c r="M124" s="2">
        <f t="shared" si="26"/>
        <v>223.01099999999997</v>
      </c>
      <c r="N124" s="2">
        <f t="shared" si="26"/>
        <v>328.29499999999996</v>
      </c>
      <c r="O124" s="2">
        <f t="shared" si="26"/>
        <v>260.774</v>
      </c>
      <c r="P124" s="9">
        <f t="shared" si="24"/>
        <v>43413.032</v>
      </c>
    </row>
    <row r="125" spans="1:16" ht="18.75">
      <c r="A125" s="207" t="s">
        <v>0</v>
      </c>
      <c r="B125" s="334" t="s">
        <v>74</v>
      </c>
      <c r="C125" s="234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8">
        <f t="shared" si="24"/>
        <v>0</v>
      </c>
    </row>
    <row r="126" spans="1:16" ht="18.75">
      <c r="A126" s="207" t="s">
        <v>0</v>
      </c>
      <c r="B126" s="335"/>
      <c r="C126" s="212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>
        <f t="shared" si="24"/>
        <v>0</v>
      </c>
    </row>
    <row r="127" spans="1:16" ht="18.75">
      <c r="A127" s="207" t="s">
        <v>75</v>
      </c>
      <c r="B127" s="334" t="s">
        <v>76</v>
      </c>
      <c r="C127" s="234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8">
        <f t="shared" si="24"/>
        <v>0</v>
      </c>
    </row>
    <row r="128" spans="1:16" ht="18.75">
      <c r="A128" s="207"/>
      <c r="B128" s="335"/>
      <c r="C128" s="212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>
        <f t="shared" si="24"/>
        <v>0</v>
      </c>
    </row>
    <row r="129" spans="1:16" ht="18.75">
      <c r="A129" s="207" t="s">
        <v>77</v>
      </c>
      <c r="B129" s="210" t="s">
        <v>20</v>
      </c>
      <c r="C129" s="210" t="s">
        <v>16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3">
        <f t="shared" si="24"/>
        <v>0</v>
      </c>
    </row>
    <row r="130" spans="1:16" ht="18.75">
      <c r="A130" s="207"/>
      <c r="B130" s="210" t="s">
        <v>180</v>
      </c>
      <c r="C130" s="234" t="s">
        <v>79</v>
      </c>
      <c r="D130" s="22"/>
      <c r="E130" s="22"/>
      <c r="F130" s="22"/>
      <c r="G130" s="22"/>
      <c r="H130" s="22"/>
      <c r="I130" s="22"/>
      <c r="J130" s="22"/>
      <c r="K130" s="1"/>
      <c r="L130" s="1"/>
      <c r="M130" s="1"/>
      <c r="N130" s="22"/>
      <c r="O130" s="22"/>
      <c r="P130" s="8">
        <f t="shared" si="24"/>
        <v>0</v>
      </c>
    </row>
    <row r="131" spans="1:16" ht="18.75">
      <c r="A131" s="207" t="s">
        <v>23</v>
      </c>
      <c r="B131" s="2"/>
      <c r="C131" s="212" t="s">
        <v>18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>
        <f t="shared" si="24"/>
        <v>0</v>
      </c>
    </row>
    <row r="132" spans="1:16" ht="18.75">
      <c r="A132" s="220"/>
      <c r="B132" s="235" t="s">
        <v>0</v>
      </c>
      <c r="C132" s="210" t="s">
        <v>16</v>
      </c>
      <c r="D132" s="3">
        <f>D125+D127+D129</f>
        <v>0</v>
      </c>
      <c r="E132" s="3">
        <f aca="true" t="shared" si="27" ref="E132:O132">E125+E127+E129</f>
        <v>0</v>
      </c>
      <c r="F132" s="3">
        <f t="shared" si="27"/>
        <v>0</v>
      </c>
      <c r="G132" s="3">
        <f t="shared" si="27"/>
        <v>0</v>
      </c>
      <c r="H132" s="3">
        <f t="shared" si="27"/>
        <v>0</v>
      </c>
      <c r="I132" s="3">
        <f t="shared" si="27"/>
        <v>0</v>
      </c>
      <c r="J132" s="3">
        <f t="shared" si="27"/>
        <v>0</v>
      </c>
      <c r="K132" s="3">
        <f t="shared" si="27"/>
        <v>0</v>
      </c>
      <c r="L132" s="3">
        <f t="shared" si="27"/>
        <v>0</v>
      </c>
      <c r="M132" s="3">
        <f t="shared" si="27"/>
        <v>0</v>
      </c>
      <c r="N132" s="3">
        <f t="shared" si="27"/>
        <v>0</v>
      </c>
      <c r="O132" s="3">
        <f t="shared" si="27"/>
        <v>0</v>
      </c>
      <c r="P132" s="13">
        <f t="shared" si="24"/>
        <v>0</v>
      </c>
    </row>
    <row r="133" spans="1:16" ht="18.75">
      <c r="A133" s="220"/>
      <c r="B133" s="236" t="s">
        <v>198</v>
      </c>
      <c r="C133" s="234" t="s">
        <v>79</v>
      </c>
      <c r="D133" s="1">
        <f>+D130</f>
        <v>0</v>
      </c>
      <c r="E133" s="1">
        <f aca="true" t="shared" si="28" ref="E133:O133">+E130</f>
        <v>0</v>
      </c>
      <c r="F133" s="1">
        <f t="shared" si="28"/>
        <v>0</v>
      </c>
      <c r="G133" s="1">
        <f t="shared" si="28"/>
        <v>0</v>
      </c>
      <c r="H133" s="1">
        <f>H130</f>
        <v>0</v>
      </c>
      <c r="I133" s="1">
        <f t="shared" si="28"/>
        <v>0</v>
      </c>
      <c r="J133" s="1">
        <f t="shared" si="28"/>
        <v>0</v>
      </c>
      <c r="K133" s="1">
        <f t="shared" si="28"/>
        <v>0</v>
      </c>
      <c r="L133" s="1">
        <f t="shared" si="28"/>
        <v>0</v>
      </c>
      <c r="M133" s="1">
        <f t="shared" si="28"/>
        <v>0</v>
      </c>
      <c r="N133" s="1">
        <f t="shared" si="28"/>
        <v>0</v>
      </c>
      <c r="O133" s="1">
        <f t="shared" si="28"/>
        <v>0</v>
      </c>
      <c r="P133" s="8">
        <f t="shared" si="24"/>
        <v>0</v>
      </c>
    </row>
    <row r="134" spans="1:16" ht="18.75">
      <c r="A134" s="217"/>
      <c r="B134" s="2"/>
      <c r="C134" s="212" t="s">
        <v>18</v>
      </c>
      <c r="D134" s="2">
        <f>+D126+D128+D131</f>
        <v>0</v>
      </c>
      <c r="E134" s="2">
        <f aca="true" t="shared" si="29" ref="E134:O134">+E126+E128+E131</f>
        <v>0</v>
      </c>
      <c r="F134" s="2">
        <f t="shared" si="29"/>
        <v>0</v>
      </c>
      <c r="G134" s="2">
        <f t="shared" si="29"/>
        <v>0</v>
      </c>
      <c r="H134" s="2">
        <f>H126+H128+H131</f>
        <v>0</v>
      </c>
      <c r="I134" s="2">
        <f t="shared" si="29"/>
        <v>0</v>
      </c>
      <c r="J134" s="2">
        <f t="shared" si="29"/>
        <v>0</v>
      </c>
      <c r="K134" s="2">
        <f t="shared" si="29"/>
        <v>0</v>
      </c>
      <c r="L134" s="2">
        <f t="shared" si="29"/>
        <v>0</v>
      </c>
      <c r="M134" s="2">
        <f t="shared" si="29"/>
        <v>0</v>
      </c>
      <c r="N134" s="2">
        <f t="shared" si="29"/>
        <v>0</v>
      </c>
      <c r="O134" s="2">
        <f t="shared" si="29"/>
        <v>0</v>
      </c>
      <c r="P134" s="9">
        <f t="shared" si="24"/>
        <v>0</v>
      </c>
    </row>
    <row r="135" spans="1:16" s="322" customFormat="1" ht="18.75">
      <c r="A135" s="237"/>
      <c r="B135" s="238" t="s">
        <v>0</v>
      </c>
      <c r="C135" s="239" t="s">
        <v>16</v>
      </c>
      <c r="D135" s="4">
        <f aca="true" t="shared" si="30" ref="D135:M135">D132+D123+D99</f>
        <v>19.7945</v>
      </c>
      <c r="E135" s="4">
        <f t="shared" si="30"/>
        <v>14.5364</v>
      </c>
      <c r="F135" s="4">
        <f t="shared" si="30"/>
        <v>8.2872</v>
      </c>
      <c r="G135" s="4">
        <f t="shared" si="30"/>
        <v>14.147200000000002</v>
      </c>
      <c r="H135" s="4">
        <f t="shared" si="30"/>
        <v>20.4539</v>
      </c>
      <c r="I135" s="4">
        <f t="shared" si="30"/>
        <v>37.586299999999994</v>
      </c>
      <c r="J135" s="4">
        <f t="shared" si="30"/>
        <v>30.4954</v>
      </c>
      <c r="K135" s="4">
        <f t="shared" si="30"/>
        <v>16.1181</v>
      </c>
      <c r="L135" s="4">
        <f t="shared" si="30"/>
        <v>13.758000000000001</v>
      </c>
      <c r="M135" s="4">
        <f t="shared" si="30"/>
        <v>32.482</v>
      </c>
      <c r="N135" s="4">
        <f>N132+N123+N99</f>
        <v>28.553299999999997</v>
      </c>
      <c r="O135" s="4">
        <f>O132+O123+O99</f>
        <v>18.008399999999998</v>
      </c>
      <c r="P135" s="14">
        <f>SUM(D135:O135)</f>
        <v>254.2207</v>
      </c>
    </row>
    <row r="136" spans="1:16" s="322" customFormat="1" ht="18.75">
      <c r="A136" s="237"/>
      <c r="B136" s="242" t="s">
        <v>132</v>
      </c>
      <c r="C136" s="243" t="s">
        <v>79</v>
      </c>
      <c r="D136" s="5">
        <f aca="true" t="shared" si="31" ref="D136:M136">+D130</f>
        <v>0</v>
      </c>
      <c r="E136" s="5">
        <f t="shared" si="31"/>
        <v>0</v>
      </c>
      <c r="F136" s="5">
        <f t="shared" si="31"/>
        <v>0</v>
      </c>
      <c r="G136" s="5">
        <f t="shared" si="31"/>
        <v>0</v>
      </c>
      <c r="H136" s="5">
        <f t="shared" si="31"/>
        <v>0</v>
      </c>
      <c r="I136" s="5">
        <f t="shared" si="31"/>
        <v>0</v>
      </c>
      <c r="J136" s="5">
        <f t="shared" si="31"/>
        <v>0</v>
      </c>
      <c r="K136" s="5">
        <f t="shared" si="31"/>
        <v>0</v>
      </c>
      <c r="L136" s="5">
        <f t="shared" si="31"/>
        <v>0</v>
      </c>
      <c r="M136" s="5">
        <f t="shared" si="31"/>
        <v>0</v>
      </c>
      <c r="N136" s="5">
        <f>+N130</f>
        <v>0</v>
      </c>
      <c r="O136" s="5">
        <f>+O130</f>
        <v>0</v>
      </c>
      <c r="P136" s="15">
        <f>SUM(D136:O136)</f>
        <v>0</v>
      </c>
    </row>
    <row r="137" spans="1:16" s="322" customFormat="1" ht="19.5" thickBot="1">
      <c r="A137" s="245"/>
      <c r="B137" s="246"/>
      <c r="C137" s="247" t="s">
        <v>18</v>
      </c>
      <c r="D137" s="6">
        <f aca="true" t="shared" si="32" ref="D137:M137">D134+D124+D100</f>
        <v>9018.082999999999</v>
      </c>
      <c r="E137" s="6">
        <f t="shared" si="32"/>
        <v>8867.545</v>
      </c>
      <c r="F137" s="6">
        <f t="shared" si="32"/>
        <v>9818.097999999998</v>
      </c>
      <c r="G137" s="6">
        <f t="shared" si="32"/>
        <v>14192.487000000003</v>
      </c>
      <c r="H137" s="6">
        <f t="shared" si="32"/>
        <v>26374.792</v>
      </c>
      <c r="I137" s="6">
        <f t="shared" si="32"/>
        <v>34080.959</v>
      </c>
      <c r="J137" s="6">
        <f t="shared" si="32"/>
        <v>30639.524</v>
      </c>
      <c r="K137" s="6">
        <f t="shared" si="32"/>
        <v>18292.451</v>
      </c>
      <c r="L137" s="6">
        <f t="shared" si="32"/>
        <v>15273.754</v>
      </c>
      <c r="M137" s="6">
        <f t="shared" si="32"/>
        <v>23352.776999999995</v>
      </c>
      <c r="N137" s="6">
        <f>N134+N124+N100</f>
        <v>20212.252999999997</v>
      </c>
      <c r="O137" s="6">
        <f>O134+O124+O100</f>
        <v>13988.431999999999</v>
      </c>
      <c r="P137" s="7">
        <f>SUM(D137:O137)</f>
        <v>224111.15500000003</v>
      </c>
    </row>
    <row r="138" spans="15:16" ht="18.75">
      <c r="O138" s="251"/>
      <c r="P138" s="252" t="s">
        <v>92</v>
      </c>
    </row>
    <row r="139" spans="9:16" ht="18.75">
      <c r="I139" s="253"/>
      <c r="J139" s="25"/>
      <c r="P139" s="25"/>
    </row>
    <row r="140" ht="18.75">
      <c r="D140" s="318"/>
    </row>
    <row r="141" spans="4:5" ht="18.75">
      <c r="D141" s="318"/>
      <c r="E141" s="318"/>
    </row>
    <row r="142" spans="4:5" ht="18.75">
      <c r="D142" s="318"/>
      <c r="E142" s="318"/>
    </row>
    <row r="143" ht="18.75">
      <c r="E143" s="318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SheetLayoutView="65" zoomScalePageLayoutView="0" workbookViewId="0" topLeftCell="A1">
      <pane xSplit="3" ySplit="3" topLeftCell="D4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323" customWidth="1"/>
  </cols>
  <sheetData>
    <row r="1" spans="1:16" ht="32.25">
      <c r="A1" s="340" t="s">
        <v>199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5" ht="19.5" thickBot="1">
      <c r="A2" s="12" t="s">
        <v>86</v>
      </c>
      <c r="B2" s="197"/>
      <c r="C2" s="12"/>
      <c r="O2" s="12" t="s">
        <v>200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7" t="s">
        <v>0</v>
      </c>
      <c r="B4" s="334" t="s">
        <v>15</v>
      </c>
      <c r="C4" s="234" t="s">
        <v>16</v>
      </c>
      <c r="D4" s="1">
        <f>SUM('㈱塩釜:七ヶ浜'!D4)</f>
        <v>0.5043</v>
      </c>
      <c r="E4" s="1">
        <f>SUM('㈱塩釜:七ヶ浜'!E4)</f>
        <v>0.074</v>
      </c>
      <c r="F4" s="1">
        <f>SUM('㈱塩釜:七ヶ浜'!F4)</f>
        <v>0.055600000000000004</v>
      </c>
      <c r="G4" s="1">
        <f>SUM('㈱塩釜:七ヶ浜'!G4)</f>
        <v>0.001</v>
      </c>
      <c r="H4" s="1">
        <f>SUM('㈱塩釜:七ヶ浜'!H4)</f>
        <v>2.3106</v>
      </c>
      <c r="I4" s="1">
        <f>SUM('㈱塩釜:七ヶ浜'!I4)</f>
        <v>440.9574</v>
      </c>
      <c r="J4" s="1">
        <f>SUM('㈱塩釜:七ヶ浜'!J4)</f>
        <v>42.72690000000001</v>
      </c>
      <c r="K4" s="1">
        <f>SUM('㈱塩釜:七ヶ浜'!K4)</f>
        <v>2317.9663</v>
      </c>
      <c r="L4" s="1">
        <f>SUM('㈱塩釜:七ヶ浜'!L4)</f>
        <v>125.4197</v>
      </c>
      <c r="M4" s="1">
        <f>SUM('㈱塩釜:七ヶ浜'!M4)</f>
        <v>9.313300000000002</v>
      </c>
      <c r="N4" s="1">
        <f>SUM('㈱塩釜:七ヶ浜'!N4)</f>
        <v>443.9789</v>
      </c>
      <c r="O4" s="1">
        <f>SUM('㈱塩釜:七ヶ浜'!O4)</f>
        <v>19.2298</v>
      </c>
      <c r="P4" s="8">
        <f aca="true" t="shared" si="0" ref="P4:P35">SUM(D4:O4)</f>
        <v>3402.5378</v>
      </c>
    </row>
    <row r="5" spans="1:16" ht="18.75">
      <c r="A5" s="207" t="s">
        <v>17</v>
      </c>
      <c r="B5" s="335"/>
      <c r="C5" s="212" t="s">
        <v>18</v>
      </c>
      <c r="D5" s="2">
        <f>SUM('㈱塩釜:七ヶ浜'!D5)</f>
        <v>187.35500000000002</v>
      </c>
      <c r="E5" s="2">
        <f>SUM('㈱塩釜:七ヶ浜'!E5)</f>
        <v>29.052</v>
      </c>
      <c r="F5" s="2">
        <f>SUM('㈱塩釜:七ヶ浜'!F5)</f>
        <v>28.056</v>
      </c>
      <c r="G5" s="2">
        <f>SUM('㈱塩釜:七ヶ浜'!G5)</f>
        <v>1.176</v>
      </c>
      <c r="H5" s="2">
        <f>SUM('㈱塩釜:七ヶ浜'!H5)</f>
        <v>558.5500000000001</v>
      </c>
      <c r="I5" s="2">
        <f>SUM('㈱塩釜:七ヶ浜'!I5)</f>
        <v>35398.483</v>
      </c>
      <c r="J5" s="2">
        <f>SUM('㈱塩釜:七ヶ浜'!J5)</f>
        <v>15880.721</v>
      </c>
      <c r="K5" s="2">
        <f>SUM('㈱塩釜:七ヶ浜'!K5)</f>
        <v>216314.35700000002</v>
      </c>
      <c r="L5" s="2">
        <f>SUM('㈱塩釜:七ヶ浜'!L5)</f>
        <v>22120.158</v>
      </c>
      <c r="M5" s="2">
        <f>SUM('㈱塩釜:七ヶ浜'!M5)</f>
        <v>614.9900000000001</v>
      </c>
      <c r="N5" s="2">
        <f>SUM('㈱塩釜:七ヶ浜'!N5)</f>
        <v>40036.791</v>
      </c>
      <c r="O5" s="2">
        <f>SUM('㈱塩釜:七ヶ浜'!O5)</f>
        <v>874.658</v>
      </c>
      <c r="P5" s="9">
        <f t="shared" si="0"/>
        <v>332044.347</v>
      </c>
    </row>
    <row r="6" spans="1:16" ht="18.75">
      <c r="A6" s="207" t="s">
        <v>19</v>
      </c>
      <c r="B6" s="210" t="s">
        <v>20</v>
      </c>
      <c r="C6" s="234" t="s">
        <v>16</v>
      </c>
      <c r="D6" s="1">
        <f>SUM('㈱塩釜:七ヶ浜'!D6)</f>
        <v>540.439</v>
      </c>
      <c r="E6" s="1">
        <f>SUM('㈱塩釜:七ヶ浜'!E6)</f>
        <v>0.7104999999999999</v>
      </c>
      <c r="F6" s="1">
        <f>SUM('㈱塩釜:七ヶ浜'!F6)</f>
        <v>0.543</v>
      </c>
      <c r="G6" s="1">
        <f>SUM('㈱塩釜:七ヶ浜'!G6)</f>
        <v>3.8689999999999998</v>
      </c>
      <c r="H6" s="1">
        <f>SUM('㈱塩釜:七ヶ浜'!H6)</f>
        <v>2714.4447</v>
      </c>
      <c r="I6" s="1">
        <f>SUM('㈱塩釜:七ヶ浜'!I6)</f>
        <v>4391.656</v>
      </c>
      <c r="J6" s="1">
        <f>SUM('㈱塩釜:七ヶ浜'!J6)</f>
        <v>3555.4914000000003</v>
      </c>
      <c r="K6" s="1">
        <f>SUM('㈱塩釜:七ヶ浜'!K6)</f>
        <v>204.60979999999998</v>
      </c>
      <c r="L6" s="1">
        <f>SUM('㈱塩釜:七ヶ浜'!L6)</f>
        <v>116.4102</v>
      </c>
      <c r="M6" s="1">
        <f>SUM('㈱塩釜:七ヶ浜'!M6)</f>
        <v>360.043</v>
      </c>
      <c r="N6" s="1">
        <f>SUM('㈱塩釜:七ヶ浜'!N6)</f>
        <v>810.3471999999999</v>
      </c>
      <c r="O6" s="1">
        <f>SUM('㈱塩釜:七ヶ浜'!O6)</f>
        <v>5639.315</v>
      </c>
      <c r="P6" s="8">
        <f t="shared" si="0"/>
        <v>18337.8788</v>
      </c>
    </row>
    <row r="7" spans="1:16" ht="18.75">
      <c r="A7" s="207" t="s">
        <v>21</v>
      </c>
      <c r="B7" s="212" t="s">
        <v>155</v>
      </c>
      <c r="C7" s="212" t="s">
        <v>18</v>
      </c>
      <c r="D7" s="2">
        <f>SUM('㈱塩釜:七ヶ浜'!D7)</f>
        <v>15082.392</v>
      </c>
      <c r="E7" s="2">
        <f>SUM('㈱塩釜:七ヶ浜'!E7)</f>
        <v>237.458</v>
      </c>
      <c r="F7" s="2">
        <f>SUM('㈱塩釜:七ヶ浜'!F7)</f>
        <v>225.75</v>
      </c>
      <c r="G7" s="2">
        <f>SUM('㈱塩釜:七ヶ浜'!G7)</f>
        <v>245.726</v>
      </c>
      <c r="H7" s="2">
        <f>SUM('㈱塩釜:七ヶ浜'!H7)</f>
        <v>116086.316</v>
      </c>
      <c r="I7" s="2">
        <f>SUM('㈱塩釜:七ヶ浜'!I7)</f>
        <v>156812.806</v>
      </c>
      <c r="J7" s="2">
        <f>SUM('㈱塩釜:七ヶ浜'!J7)</f>
        <v>106250.90800000001</v>
      </c>
      <c r="K7" s="2">
        <f>SUM('㈱塩釜:七ヶ浜'!K7)</f>
        <v>6485.584</v>
      </c>
      <c r="L7" s="2">
        <f>SUM('㈱塩釜:七ヶ浜'!L7)</f>
        <v>2720.618</v>
      </c>
      <c r="M7" s="2">
        <f>SUM('㈱塩釜:七ヶ浜'!M7)</f>
        <v>8436.978</v>
      </c>
      <c r="N7" s="2">
        <f>SUM('㈱塩釜:七ヶ浜'!N7)</f>
        <v>22285.569999999996</v>
      </c>
      <c r="O7" s="2">
        <f>SUM('㈱塩釜:七ヶ浜'!O7)</f>
        <v>184579.201</v>
      </c>
      <c r="P7" s="9">
        <f t="shared" si="0"/>
        <v>619449.307</v>
      </c>
    </row>
    <row r="8" spans="1:16" ht="18.75">
      <c r="A8" s="207" t="s">
        <v>23</v>
      </c>
      <c r="B8" s="332" t="s">
        <v>197</v>
      </c>
      <c r="C8" s="234" t="s">
        <v>16</v>
      </c>
      <c r="D8" s="1">
        <f>+D4+D6</f>
        <v>540.9432999999999</v>
      </c>
      <c r="E8" s="1">
        <f>+E4+E6</f>
        <v>0.7844999999999999</v>
      </c>
      <c r="F8" s="1">
        <f aca="true" t="shared" si="1" ref="F8:O8">+F4+F6</f>
        <v>0.5986</v>
      </c>
      <c r="G8" s="1">
        <f t="shared" si="1"/>
        <v>3.8699999999999997</v>
      </c>
      <c r="H8" s="1">
        <f t="shared" si="1"/>
        <v>2716.7553</v>
      </c>
      <c r="I8" s="1">
        <f t="shared" si="1"/>
        <v>4832.6134</v>
      </c>
      <c r="J8" s="1">
        <f t="shared" si="1"/>
        <v>3598.2183000000005</v>
      </c>
      <c r="K8" s="1">
        <f t="shared" si="1"/>
        <v>2522.5761</v>
      </c>
      <c r="L8" s="1">
        <f t="shared" si="1"/>
        <v>241.8299</v>
      </c>
      <c r="M8" s="1">
        <f t="shared" si="1"/>
        <v>369.35630000000003</v>
      </c>
      <c r="N8" s="1">
        <f t="shared" si="1"/>
        <v>1254.3261</v>
      </c>
      <c r="O8" s="1">
        <f t="shared" si="1"/>
        <v>5658.5448</v>
      </c>
      <c r="P8" s="8">
        <f t="shared" si="0"/>
        <v>21740.4166</v>
      </c>
    </row>
    <row r="9" spans="1:16" ht="18.75">
      <c r="A9" s="217"/>
      <c r="B9" s="333"/>
      <c r="C9" s="212" t="s">
        <v>18</v>
      </c>
      <c r="D9" s="2">
        <f>+D5+D7</f>
        <v>15269.747</v>
      </c>
      <c r="E9" s="2">
        <f>+E5+E7</f>
        <v>266.51</v>
      </c>
      <c r="F9" s="2">
        <f aca="true" t="shared" si="2" ref="F9:O9">+F5+F7</f>
        <v>253.806</v>
      </c>
      <c r="G9" s="2">
        <f t="shared" si="2"/>
        <v>246.902</v>
      </c>
      <c r="H9" s="2">
        <f t="shared" si="2"/>
        <v>116644.86600000001</v>
      </c>
      <c r="I9" s="2">
        <f t="shared" si="2"/>
        <v>192211.28900000002</v>
      </c>
      <c r="J9" s="2">
        <f t="shared" si="2"/>
        <v>122131.62900000002</v>
      </c>
      <c r="K9" s="2">
        <f t="shared" si="2"/>
        <v>222799.94100000002</v>
      </c>
      <c r="L9" s="2">
        <f t="shared" si="2"/>
        <v>24840.775999999998</v>
      </c>
      <c r="M9" s="2">
        <f t="shared" si="2"/>
        <v>9051.967999999999</v>
      </c>
      <c r="N9" s="2">
        <f t="shared" si="2"/>
        <v>62322.36099999999</v>
      </c>
      <c r="O9" s="2">
        <f t="shared" si="2"/>
        <v>185453.859</v>
      </c>
      <c r="P9" s="9">
        <f t="shared" si="0"/>
        <v>951493.6540000001</v>
      </c>
    </row>
    <row r="10" spans="1:16" ht="18.75">
      <c r="A10" s="328" t="s">
        <v>201</v>
      </c>
      <c r="B10" s="329"/>
      <c r="C10" s="234" t="s">
        <v>16</v>
      </c>
      <c r="D10" s="1">
        <f>SUM('㈱塩釜:七ヶ浜'!D10)</f>
        <v>247.8386</v>
      </c>
      <c r="E10" s="1">
        <f>SUM('㈱塩釜:七ヶ浜'!E10)</f>
        <v>2.6373</v>
      </c>
      <c r="F10" s="1">
        <f>SUM('㈱塩釜:七ヶ浜'!F10)</f>
        <v>3.6075999999999997</v>
      </c>
      <c r="G10" s="1">
        <f>SUM('㈱塩釜:七ヶ浜'!G10)</f>
        <v>4.9723999999999995</v>
      </c>
      <c r="H10" s="1">
        <f>SUM('㈱塩釜:七ヶ浜'!H10)</f>
        <v>20.0488</v>
      </c>
      <c r="I10" s="1">
        <f>SUM('㈱塩釜:七ヶ浜'!I10)</f>
        <v>7951.0151000000005</v>
      </c>
      <c r="J10" s="1">
        <f>SUM('㈱塩釜:七ヶ浜'!J10)</f>
        <v>22234.3646</v>
      </c>
      <c r="K10" s="1">
        <f>SUM('㈱塩釜:七ヶ浜'!K10)</f>
        <v>19298.897699999998</v>
      </c>
      <c r="L10" s="1">
        <f>SUM('㈱塩釜:七ヶ浜'!L10)</f>
        <v>9523.097500000002</v>
      </c>
      <c r="M10" s="1">
        <f>SUM('㈱塩釜:七ヶ浜'!M10)</f>
        <v>5525.284699999999</v>
      </c>
      <c r="N10" s="1">
        <f>SUM('㈱塩釜:七ヶ浜'!N10)</f>
        <v>3173.9909</v>
      </c>
      <c r="O10" s="1">
        <f>SUM('㈱塩釜:七ヶ浜'!O10)</f>
        <v>224.4072</v>
      </c>
      <c r="P10" s="8">
        <f t="shared" si="0"/>
        <v>68210.1624</v>
      </c>
    </row>
    <row r="11" spans="1:16" ht="18.75">
      <c r="A11" s="330"/>
      <c r="B11" s="331"/>
      <c r="C11" s="212" t="s">
        <v>18</v>
      </c>
      <c r="D11" s="2">
        <f>SUM('㈱塩釜:七ヶ浜'!D11)</f>
        <v>24342.722</v>
      </c>
      <c r="E11" s="2">
        <f>SUM('㈱塩釜:七ヶ浜'!E11)</f>
        <v>1027.112</v>
      </c>
      <c r="F11" s="2">
        <f>SUM('㈱塩釜:七ヶ浜'!F11)</f>
        <v>1695.532</v>
      </c>
      <c r="G11" s="2">
        <f>SUM('㈱塩釜:七ヶ浜'!G11)</f>
        <v>1953.383</v>
      </c>
      <c r="H11" s="2">
        <f>SUM('㈱塩釜:七ヶ浜'!H11)</f>
        <v>6197.719000000001</v>
      </c>
      <c r="I11" s="2">
        <f>SUM('㈱塩釜:七ヶ浜'!I11)</f>
        <v>1632756.546</v>
      </c>
      <c r="J11" s="2">
        <f>SUM('㈱塩釜:七ヶ浜'!J11)</f>
        <v>3720280.2887500003</v>
      </c>
      <c r="K11" s="2">
        <f>SUM('㈱塩釜:七ヶ浜'!K11)</f>
        <v>3209475.09445</v>
      </c>
      <c r="L11" s="2">
        <f>SUM('㈱塩釜:七ヶ浜'!L11)</f>
        <v>2261557.232</v>
      </c>
      <c r="M11" s="2">
        <f>SUM('㈱塩釜:七ヶ浜'!M11)</f>
        <v>1504588.026</v>
      </c>
      <c r="N11" s="2">
        <f>SUM('㈱塩釜:七ヶ浜'!N11)</f>
        <v>948743.4529999999</v>
      </c>
      <c r="O11" s="2">
        <f>SUM('㈱塩釜:七ヶ浜'!O11)</f>
        <v>132668.132</v>
      </c>
      <c r="P11" s="9">
        <f t="shared" si="0"/>
        <v>13445285.2402</v>
      </c>
    </row>
    <row r="12" spans="1:16" ht="18.75">
      <c r="A12" s="220"/>
      <c r="B12" s="334" t="s">
        <v>26</v>
      </c>
      <c r="C12" s="234" t="s">
        <v>16</v>
      </c>
      <c r="D12" s="1">
        <f>SUM('㈱塩釜:七ヶ浜'!D12)</f>
        <v>14.123000000000001</v>
      </c>
      <c r="E12" s="1">
        <f>SUM('㈱塩釜:七ヶ浜'!E12)</f>
        <v>21.932299999999998</v>
      </c>
      <c r="F12" s="1">
        <f>SUM('㈱塩釜:七ヶ浜'!F12)</f>
        <v>13.86289</v>
      </c>
      <c r="G12" s="1">
        <f>SUM('㈱塩釜:七ヶ浜'!G12)</f>
        <v>17.814999999999998</v>
      </c>
      <c r="H12" s="1">
        <f>SUM('㈱塩釜:七ヶ浜'!H12)</f>
        <v>19.2458</v>
      </c>
      <c r="I12" s="1">
        <f>SUM('㈱塩釜:七ヶ浜'!I12)</f>
        <v>54.8318</v>
      </c>
      <c r="J12" s="1">
        <f>SUM('㈱塩釜:七ヶ浜'!J12)</f>
        <v>22.541100000000004</v>
      </c>
      <c r="K12" s="1">
        <f>SUM('㈱塩釜:七ヶ浜'!K12)</f>
        <v>18.432</v>
      </c>
      <c r="L12" s="1">
        <f>SUM('㈱塩釜:七ヶ浜'!L12)</f>
        <v>12.446800000000001</v>
      </c>
      <c r="M12" s="1">
        <f>SUM('㈱塩釜:七ヶ浜'!M12)</f>
        <v>8.338199999999999</v>
      </c>
      <c r="N12" s="1">
        <f>SUM('㈱塩釜:七ヶ浜'!N12)</f>
        <v>5.5503</v>
      </c>
      <c r="O12" s="1">
        <f>SUM('㈱塩釜:七ヶ浜'!O12)</f>
        <v>15.8312</v>
      </c>
      <c r="P12" s="8">
        <f t="shared" si="0"/>
        <v>224.95038999999997</v>
      </c>
    </row>
    <row r="13" spans="1:16" ht="18.75">
      <c r="A13" s="204" t="s">
        <v>0</v>
      </c>
      <c r="B13" s="335"/>
      <c r="C13" s="212" t="s">
        <v>18</v>
      </c>
      <c r="D13" s="2">
        <f>SUM('㈱塩釜:七ヶ浜'!D13)</f>
        <v>31705.061999999998</v>
      </c>
      <c r="E13" s="2">
        <f>SUM('㈱塩釜:七ヶ浜'!E13)</f>
        <v>35621.876</v>
      </c>
      <c r="F13" s="2">
        <f>SUM('㈱塩釜:七ヶ浜'!F13)</f>
        <v>32131.018000000004</v>
      </c>
      <c r="G13" s="2">
        <f>SUM('㈱塩釜:七ヶ浜'!G13)</f>
        <v>39716.671</v>
      </c>
      <c r="H13" s="2">
        <f>SUM('㈱塩釜:七ヶ浜'!H13)</f>
        <v>47686.32400000001</v>
      </c>
      <c r="I13" s="2">
        <f>SUM('㈱塩釜:七ヶ浜'!I13)</f>
        <v>86851.77699999999</v>
      </c>
      <c r="J13" s="2">
        <f>SUM('㈱塩釜:七ヶ浜'!J13)</f>
        <v>50575.89950000001</v>
      </c>
      <c r="K13" s="2">
        <f>SUM('㈱塩釜:七ヶ浜'!K13)</f>
        <v>43853.9045</v>
      </c>
      <c r="L13" s="2">
        <f>SUM('㈱塩釜:七ヶ浜'!L13)</f>
        <v>30734.765</v>
      </c>
      <c r="M13" s="2">
        <f>SUM('㈱塩釜:七ヶ浜'!M13)</f>
        <v>19101.374000000003</v>
      </c>
      <c r="N13" s="2">
        <f>SUM('㈱塩釜:七ヶ浜'!N13)</f>
        <v>15957.229</v>
      </c>
      <c r="O13" s="2">
        <f>SUM('㈱塩釜:七ヶ浜'!O13)</f>
        <v>46939.758</v>
      </c>
      <c r="P13" s="9">
        <f t="shared" si="0"/>
        <v>480875.65800000005</v>
      </c>
    </row>
    <row r="14" spans="1:16" ht="18.75">
      <c r="A14" s="207" t="s">
        <v>27</v>
      </c>
      <c r="B14" s="334" t="s">
        <v>28</v>
      </c>
      <c r="C14" s="234" t="s">
        <v>16</v>
      </c>
      <c r="D14" s="1">
        <f>SUM('㈱塩釜:七ヶ浜'!D14)</f>
        <v>10.5568</v>
      </c>
      <c r="E14" s="1">
        <f>SUM('㈱塩釜:七ヶ浜'!E14)</f>
        <v>5.0251</v>
      </c>
      <c r="F14" s="1">
        <f>SUM('㈱塩釜:七ヶ浜'!F14)</f>
        <v>10.613800000000001</v>
      </c>
      <c r="G14" s="1">
        <f>SUM('㈱塩釜:七ヶ浜'!G14)</f>
        <v>20.0481</v>
      </c>
      <c r="H14" s="1">
        <f>SUM('㈱塩釜:七ヶ浜'!H14)</f>
        <v>23.062600000000003</v>
      </c>
      <c r="I14" s="1">
        <f>SUM('㈱塩釜:七ヶ浜'!I14)</f>
        <v>45.1518</v>
      </c>
      <c r="J14" s="1">
        <f>SUM('㈱塩釜:七ヶ浜'!J14)</f>
        <v>96.924</v>
      </c>
      <c r="K14" s="1">
        <f>SUM('㈱塩釜:七ヶ浜'!K14)</f>
        <v>16.8295</v>
      </c>
      <c r="L14" s="1">
        <f>SUM('㈱塩釜:七ヶ浜'!L14)</f>
        <v>4.1621</v>
      </c>
      <c r="M14" s="1">
        <f>SUM('㈱塩釜:七ヶ浜'!M14)</f>
        <v>6.624700000000001</v>
      </c>
      <c r="N14" s="1">
        <f>SUM('㈱塩釜:七ヶ浜'!N14)</f>
        <v>10.149400000000002</v>
      </c>
      <c r="O14" s="1">
        <f>SUM('㈱塩釜:七ヶ浜'!O14)</f>
        <v>11.123700000000001</v>
      </c>
      <c r="P14" s="8">
        <f t="shared" si="0"/>
        <v>260.27160000000003</v>
      </c>
    </row>
    <row r="15" spans="1:16" ht="18.75">
      <c r="A15" s="207" t="s">
        <v>0</v>
      </c>
      <c r="B15" s="335"/>
      <c r="C15" s="212" t="s">
        <v>18</v>
      </c>
      <c r="D15" s="2">
        <f>SUM('㈱塩釜:七ヶ浜'!D15)</f>
        <v>7995.094</v>
      </c>
      <c r="E15" s="2">
        <f>SUM('㈱塩釜:七ヶ浜'!E15)</f>
        <v>3443.319</v>
      </c>
      <c r="F15" s="2">
        <f>SUM('㈱塩釜:七ヶ浜'!F15)</f>
        <v>6663.888</v>
      </c>
      <c r="G15" s="2">
        <f>SUM('㈱塩釜:七ヶ浜'!G15)</f>
        <v>10479.84</v>
      </c>
      <c r="H15" s="2">
        <f>SUM('㈱塩釜:七ヶ浜'!H15)</f>
        <v>13961.264000000001</v>
      </c>
      <c r="I15" s="2">
        <f>SUM('㈱塩釜:七ヶ浜'!I15)</f>
        <v>47943.33700000001</v>
      </c>
      <c r="J15" s="2">
        <f>SUM('㈱塩釜:七ヶ浜'!J15)</f>
        <v>82078.2363</v>
      </c>
      <c r="K15" s="2">
        <f>SUM('㈱塩釜:七ヶ浜'!K15)</f>
        <v>18973.10835</v>
      </c>
      <c r="L15" s="2">
        <f>SUM('㈱塩釜:七ヶ浜'!L15)</f>
        <v>5860.378</v>
      </c>
      <c r="M15" s="2">
        <f>SUM('㈱塩釜:七ヶ浜'!M15)</f>
        <v>7106.780000000001</v>
      </c>
      <c r="N15" s="2">
        <f>SUM('㈱塩釜:七ヶ浜'!N15)</f>
        <v>14945.965</v>
      </c>
      <c r="O15" s="2">
        <f>SUM('㈱塩釜:七ヶ浜'!O15)</f>
        <v>9339.668000000001</v>
      </c>
      <c r="P15" s="9">
        <f t="shared" si="0"/>
        <v>228790.87765</v>
      </c>
    </row>
    <row r="16" spans="1:16" ht="18.75">
      <c r="A16" s="207" t="s">
        <v>29</v>
      </c>
      <c r="B16" s="334" t="s">
        <v>30</v>
      </c>
      <c r="C16" s="234" t="s">
        <v>16</v>
      </c>
      <c r="D16" s="1">
        <f>SUM('㈱塩釜:七ヶ浜'!D16)</f>
        <v>275.78670000000005</v>
      </c>
      <c r="E16" s="1">
        <f>SUM('㈱塩釜:七ヶ浜'!E16)</f>
        <v>276.64715</v>
      </c>
      <c r="F16" s="1">
        <f>SUM('㈱塩釜:七ヶ浜'!F16)</f>
        <v>324.38034999999996</v>
      </c>
      <c r="G16" s="1">
        <f>SUM('㈱塩釜:七ヶ浜'!G16)</f>
        <v>205.1204</v>
      </c>
      <c r="H16" s="1">
        <f>SUM('㈱塩釜:七ヶ浜'!H16)</f>
        <v>190.1643</v>
      </c>
      <c r="I16" s="1">
        <f>SUM('㈱塩釜:七ヶ浜'!I16)</f>
        <v>187.16455</v>
      </c>
      <c r="J16" s="1">
        <f>SUM('㈱塩釜:七ヶ浜'!J16)</f>
        <v>483.73519999999996</v>
      </c>
      <c r="K16" s="1">
        <f>SUM('㈱塩釜:七ヶ浜'!K16)</f>
        <v>563.45735</v>
      </c>
      <c r="L16" s="1">
        <f>SUM('㈱塩釜:七ヶ浜'!L16)</f>
        <v>411.7591</v>
      </c>
      <c r="M16" s="1">
        <f>SUM('㈱塩釜:七ヶ浜'!M16)</f>
        <v>914.6623500000001</v>
      </c>
      <c r="N16" s="1">
        <f>SUM('㈱塩釜:七ヶ浜'!N16)</f>
        <v>674.58745</v>
      </c>
      <c r="O16" s="1">
        <f>SUM('㈱塩釜:七ヶ浜'!O16)</f>
        <v>426.2340499999999</v>
      </c>
      <c r="P16" s="8">
        <f t="shared" si="0"/>
        <v>4933.698950000001</v>
      </c>
    </row>
    <row r="17" spans="1:16" ht="18.75">
      <c r="A17" s="207"/>
      <c r="B17" s="335"/>
      <c r="C17" s="212" t="s">
        <v>18</v>
      </c>
      <c r="D17" s="2">
        <f>SUM('㈱塩釜:七ヶ浜'!D17)</f>
        <v>257609.857</v>
      </c>
      <c r="E17" s="2">
        <f>SUM('㈱塩釜:七ヶ浜'!E17)</f>
        <v>258960.616</v>
      </c>
      <c r="F17" s="2">
        <f>SUM('㈱塩釜:七ヶ浜'!F17)</f>
        <v>354499.53500000003</v>
      </c>
      <c r="G17" s="2">
        <f>SUM('㈱塩釜:七ヶ浜'!G17)</f>
        <v>248796.857</v>
      </c>
      <c r="H17" s="2">
        <f>SUM('㈱塩釜:七ヶ浜'!H17)</f>
        <v>202043.27</v>
      </c>
      <c r="I17" s="2">
        <f>SUM('㈱塩釜:七ヶ浜'!I17)</f>
        <v>185716.703</v>
      </c>
      <c r="J17" s="2">
        <f>SUM('㈱塩釜:七ヶ浜'!J17)</f>
        <v>282575.24580000003</v>
      </c>
      <c r="K17" s="2">
        <f>SUM('㈱塩釜:七ヶ浜'!K17)</f>
        <v>422284.07420000003</v>
      </c>
      <c r="L17" s="2">
        <f>SUM('㈱塩釜:七ヶ浜'!L17)</f>
        <v>652579.6309999999</v>
      </c>
      <c r="M17" s="2">
        <f>SUM('㈱塩釜:七ヶ浜'!M17)</f>
        <v>1101585.568</v>
      </c>
      <c r="N17" s="2">
        <f>SUM('㈱塩釜:七ヶ浜'!N17)</f>
        <v>862976.2989999999</v>
      </c>
      <c r="O17" s="2">
        <f>SUM('㈱塩釜:七ヶ浜'!O17)</f>
        <v>580653.555</v>
      </c>
      <c r="P17" s="9">
        <f t="shared" si="0"/>
        <v>5410281.211</v>
      </c>
    </row>
    <row r="18" spans="1:16" ht="18.75">
      <c r="A18" s="207" t="s">
        <v>31</v>
      </c>
      <c r="B18" s="210" t="s">
        <v>108</v>
      </c>
      <c r="C18" s="234" t="s">
        <v>16</v>
      </c>
      <c r="D18" s="1">
        <f>SUM('㈱塩釜:七ヶ浜'!D18)</f>
        <v>131.2177</v>
      </c>
      <c r="E18" s="1">
        <f>SUM('㈱塩釜:七ヶ浜'!E18)</f>
        <v>49.606399999999994</v>
      </c>
      <c r="F18" s="1">
        <f>SUM('㈱塩釜:七ヶ浜'!F18)</f>
        <v>51.1798</v>
      </c>
      <c r="G18" s="1">
        <f>SUM('㈱塩釜:七ヶ浜'!G18)</f>
        <v>128.66299999999998</v>
      </c>
      <c r="H18" s="1">
        <f>SUM('㈱塩釜:七ヶ浜'!H18)</f>
        <v>105.59035</v>
      </c>
      <c r="I18" s="1">
        <f>SUM('㈱塩釜:七ヶ浜'!I18)</f>
        <v>62.87045</v>
      </c>
      <c r="J18" s="1">
        <f>SUM('㈱塩釜:七ヶ浜'!J18)</f>
        <v>304.1795</v>
      </c>
      <c r="K18" s="1">
        <f>SUM('㈱塩釜:七ヶ浜'!K18)</f>
        <v>696.4222500000002</v>
      </c>
      <c r="L18" s="1">
        <f>SUM('㈱塩釜:七ヶ浜'!L18)</f>
        <v>74.52019999999999</v>
      </c>
      <c r="M18" s="1">
        <f>SUM('㈱塩釜:七ヶ浜'!M18)</f>
        <v>17.884600000000002</v>
      </c>
      <c r="N18" s="1">
        <f>SUM('㈱塩釜:七ヶ浜'!N18)</f>
        <v>11.405000000000001</v>
      </c>
      <c r="O18" s="1">
        <f>SUM('㈱塩釜:七ヶ浜'!O18)</f>
        <v>22.6428</v>
      </c>
      <c r="P18" s="8">
        <f t="shared" si="0"/>
        <v>1656.1820500000003</v>
      </c>
    </row>
    <row r="19" spans="1:16" ht="18.75">
      <c r="A19" s="207"/>
      <c r="B19" s="212" t="s">
        <v>109</v>
      </c>
      <c r="C19" s="212" t="s">
        <v>18</v>
      </c>
      <c r="D19" s="2">
        <f>SUM('㈱塩釜:七ヶ浜'!D19)</f>
        <v>39093.399</v>
      </c>
      <c r="E19" s="2">
        <f>SUM('㈱塩釜:七ヶ浜'!E19)</f>
        <v>25530.546000000002</v>
      </c>
      <c r="F19" s="2">
        <f>SUM('㈱塩釜:七ヶ浜'!F19)</f>
        <v>44482.778</v>
      </c>
      <c r="G19" s="2">
        <f>SUM('㈱塩釜:七ヶ浜'!G19)</f>
        <v>85224.53899999999</v>
      </c>
      <c r="H19" s="2">
        <f>SUM('㈱塩釜:七ヶ浜'!H19)</f>
        <v>56199.73500000001</v>
      </c>
      <c r="I19" s="2">
        <f>SUM('㈱塩釜:七ヶ浜'!I19)</f>
        <v>39562.954</v>
      </c>
      <c r="J19" s="2">
        <f>SUM('㈱塩釜:七ヶ浜'!J19)</f>
        <v>188624.9967</v>
      </c>
      <c r="K19" s="2">
        <f>SUM('㈱塩釜:七ヶ浜'!K19)</f>
        <v>300747.2492</v>
      </c>
      <c r="L19" s="2">
        <f>SUM('㈱塩釜:七ヶ浜'!L19)</f>
        <v>53943.187</v>
      </c>
      <c r="M19" s="2">
        <f>SUM('㈱塩釜:七ヶ浜'!M19)</f>
        <v>19553.949</v>
      </c>
      <c r="N19" s="2">
        <f>SUM('㈱塩釜:七ヶ浜'!N19)</f>
        <v>10633.208</v>
      </c>
      <c r="O19" s="2">
        <f>SUM('㈱塩釜:七ヶ浜'!O19)</f>
        <v>21430.573</v>
      </c>
      <c r="P19" s="9">
        <f t="shared" si="0"/>
        <v>885027.1139000001</v>
      </c>
    </row>
    <row r="20" spans="1:16" ht="18.75">
      <c r="A20" s="207" t="s">
        <v>23</v>
      </c>
      <c r="B20" s="334" t="s">
        <v>32</v>
      </c>
      <c r="C20" s="234" t="s">
        <v>16</v>
      </c>
      <c r="D20" s="1">
        <f>SUM('㈱塩釜:七ヶ浜'!D20)</f>
        <v>660.9367000000001</v>
      </c>
      <c r="E20" s="1">
        <f>SUM('㈱塩釜:七ヶ浜'!E20)</f>
        <v>458.6689</v>
      </c>
      <c r="F20" s="1">
        <f>SUM('㈱塩釜:七ヶ浜'!F20)</f>
        <v>391.6461</v>
      </c>
      <c r="G20" s="1">
        <f>SUM('㈱塩釜:七ヶ浜'!G20)</f>
        <v>302.46430000000004</v>
      </c>
      <c r="H20" s="1">
        <f>SUM('㈱塩釜:七ヶ浜'!H20)</f>
        <v>413.41769999999997</v>
      </c>
      <c r="I20" s="1">
        <f>SUM('㈱塩釜:七ヶ浜'!I20)</f>
        <v>803.6345</v>
      </c>
      <c r="J20" s="1">
        <f>SUM('㈱塩釜:七ヶ浜'!J20)</f>
        <v>2332.7468</v>
      </c>
      <c r="K20" s="1">
        <f>SUM('㈱塩釜:七ヶ浜'!K20)</f>
        <v>202.62720000000002</v>
      </c>
      <c r="L20" s="1">
        <f>SUM('㈱塩釜:七ヶ浜'!L20)</f>
        <v>36.6965</v>
      </c>
      <c r="M20" s="1">
        <f>SUM('㈱塩釜:七ヶ浜'!M20)</f>
        <v>172.4693</v>
      </c>
      <c r="N20" s="1">
        <f>SUM('㈱塩釜:七ヶ浜'!N20)</f>
        <v>567.386</v>
      </c>
      <c r="O20" s="1">
        <f>SUM('㈱塩釜:七ヶ浜'!O20)</f>
        <v>737.9333999999999</v>
      </c>
      <c r="P20" s="8">
        <f t="shared" si="0"/>
        <v>7080.627399999999</v>
      </c>
    </row>
    <row r="21" spans="1:16" ht="18.75">
      <c r="A21" s="207"/>
      <c r="B21" s="335"/>
      <c r="C21" s="212" t="s">
        <v>18</v>
      </c>
      <c r="D21" s="2">
        <f>SUM('㈱塩釜:七ヶ浜'!D21)</f>
        <v>186619.844</v>
      </c>
      <c r="E21" s="2">
        <f>SUM('㈱塩釜:七ヶ浜'!E21)</f>
        <v>187944.77000000002</v>
      </c>
      <c r="F21" s="2">
        <f>SUM('㈱塩釜:七ヶ浜'!F21)</f>
        <v>175874.985</v>
      </c>
      <c r="G21" s="2">
        <f>SUM('㈱塩釜:七ヶ浜'!G21)</f>
        <v>117443.904</v>
      </c>
      <c r="H21" s="2">
        <f>SUM('㈱塩釜:七ヶ浜'!H21)</f>
        <v>110963.80600000003</v>
      </c>
      <c r="I21" s="2">
        <f>SUM('㈱塩釜:七ヶ浜'!I21)</f>
        <v>197242.48400000003</v>
      </c>
      <c r="J21" s="2">
        <f>SUM('㈱塩釜:七ヶ浜'!J21)</f>
        <v>611121.6270000001</v>
      </c>
      <c r="K21" s="2">
        <f>SUM('㈱塩釜:七ヶ浜'!K21)</f>
        <v>67550.12185000001</v>
      </c>
      <c r="L21" s="2">
        <f>SUM('㈱塩釜:七ヶ浜'!L21)</f>
        <v>18961.561</v>
      </c>
      <c r="M21" s="2">
        <f>SUM('㈱塩釜:七ヶ浜'!M21)</f>
        <v>91614.45800000001</v>
      </c>
      <c r="N21" s="2">
        <f>SUM('㈱塩釜:七ヶ浜'!N21)</f>
        <v>261296.025</v>
      </c>
      <c r="O21" s="2">
        <f>SUM('㈱塩釜:七ヶ浜'!O21)</f>
        <v>255684.87099999998</v>
      </c>
      <c r="P21" s="9">
        <f t="shared" si="0"/>
        <v>2282318.45685</v>
      </c>
    </row>
    <row r="22" spans="1:16" ht="18.75">
      <c r="A22" s="207"/>
      <c r="B22" s="332" t="s">
        <v>179</v>
      </c>
      <c r="C22" s="234" t="s">
        <v>16</v>
      </c>
      <c r="D22" s="1">
        <f>+D12+D14+D16+D18+D20</f>
        <v>1092.6209000000001</v>
      </c>
      <c r="E22" s="1">
        <f>+E12+E14+E16+E18+E20</f>
        <v>811.87985</v>
      </c>
      <c r="F22" s="1">
        <f aca="true" t="shared" si="3" ref="F22:O22">+F12+F14+F16+F18+F20</f>
        <v>791.6829399999999</v>
      </c>
      <c r="G22" s="1">
        <f t="shared" si="3"/>
        <v>674.1107999999999</v>
      </c>
      <c r="H22" s="1">
        <f t="shared" si="3"/>
        <v>751.48075</v>
      </c>
      <c r="I22" s="1">
        <f t="shared" si="3"/>
        <v>1153.6531</v>
      </c>
      <c r="J22" s="1">
        <f t="shared" si="3"/>
        <v>3240.1265999999996</v>
      </c>
      <c r="K22" s="1">
        <f t="shared" si="3"/>
        <v>1497.7683000000002</v>
      </c>
      <c r="L22" s="1">
        <f t="shared" si="3"/>
        <v>539.5847</v>
      </c>
      <c r="M22" s="1">
        <f t="shared" si="3"/>
        <v>1119.9791500000001</v>
      </c>
      <c r="N22" s="1">
        <f t="shared" si="3"/>
        <v>1269.0781499999998</v>
      </c>
      <c r="O22" s="1">
        <f t="shared" si="3"/>
        <v>1213.7651499999997</v>
      </c>
      <c r="P22" s="8">
        <f t="shared" si="0"/>
        <v>14155.730389999999</v>
      </c>
    </row>
    <row r="23" spans="1:16" ht="18.75">
      <c r="A23" s="198"/>
      <c r="B23" s="333"/>
      <c r="C23" s="212" t="s">
        <v>18</v>
      </c>
      <c r="D23" s="2">
        <f>+D13+D15+D17+D19+D21</f>
        <v>523023.25599999994</v>
      </c>
      <c r="E23" s="2">
        <f>+E13+E15+E17+E19+E21</f>
        <v>511501.127</v>
      </c>
      <c r="F23" s="2">
        <f aca="true" t="shared" si="4" ref="F23:O23">+F13+F15+F17+F19+F21</f>
        <v>613652.204</v>
      </c>
      <c r="G23" s="2">
        <f t="shared" si="4"/>
        <v>501661.811</v>
      </c>
      <c r="H23" s="2">
        <f t="shared" si="4"/>
        <v>430854.39900000003</v>
      </c>
      <c r="I23" s="2">
        <f t="shared" si="4"/>
        <v>557317.2550000001</v>
      </c>
      <c r="J23" s="2">
        <f t="shared" si="4"/>
        <v>1214976.0053000003</v>
      </c>
      <c r="K23" s="2">
        <f t="shared" si="4"/>
        <v>853408.4581</v>
      </c>
      <c r="L23" s="2">
        <f t="shared" si="4"/>
        <v>762079.522</v>
      </c>
      <c r="M23" s="2">
        <f t="shared" si="4"/>
        <v>1238962.1290000002</v>
      </c>
      <c r="N23" s="2">
        <f t="shared" si="4"/>
        <v>1165808.7259999998</v>
      </c>
      <c r="O23" s="2">
        <f t="shared" si="4"/>
        <v>914048.425</v>
      </c>
      <c r="P23" s="9">
        <f t="shared" si="0"/>
        <v>9287293.317400001</v>
      </c>
    </row>
    <row r="24" spans="1:16" ht="18.75">
      <c r="A24" s="207" t="s">
        <v>0</v>
      </c>
      <c r="B24" s="334" t="s">
        <v>33</v>
      </c>
      <c r="C24" s="234" t="s">
        <v>16</v>
      </c>
      <c r="D24" s="1">
        <f>SUM('㈱塩釜:七ヶ浜'!D24)</f>
        <v>254.5195</v>
      </c>
      <c r="E24" s="1">
        <f>SUM('㈱塩釜:七ヶ浜'!E24)</f>
        <v>311.3665</v>
      </c>
      <c r="F24" s="1">
        <f>SUM('㈱塩釜:七ヶ浜'!F24)</f>
        <v>296.8342</v>
      </c>
      <c r="G24" s="1">
        <f>SUM('㈱塩釜:七ヶ浜'!G24)</f>
        <v>306.76779999999997</v>
      </c>
      <c r="H24" s="1">
        <f>SUM('㈱塩釜:七ヶ浜'!H24)</f>
        <v>213.6274</v>
      </c>
      <c r="I24" s="1">
        <f>SUM('㈱塩釜:七ヶ浜'!I24)</f>
        <v>139.491</v>
      </c>
      <c r="J24" s="1">
        <f>SUM('㈱塩釜:七ヶ浜'!J24)</f>
        <v>192.2506</v>
      </c>
      <c r="K24" s="1">
        <f>SUM('㈱塩釜:七ヶ浜'!K24)</f>
        <v>210.85129999999998</v>
      </c>
      <c r="L24" s="1">
        <f>SUM('㈱塩釜:七ヶ浜'!L24)</f>
        <v>197.70149999999998</v>
      </c>
      <c r="M24" s="1">
        <f>SUM('㈱塩釜:七ヶ浜'!M24)</f>
        <v>380.39809999999994</v>
      </c>
      <c r="N24" s="1">
        <f>SUM('㈱塩釜:七ヶ浜'!N24)</f>
        <v>395.8962</v>
      </c>
      <c r="O24" s="1">
        <f>SUM('㈱塩釜:七ヶ浜'!O24)</f>
        <v>496.1744</v>
      </c>
      <c r="P24" s="8">
        <f t="shared" si="0"/>
        <v>3395.8785</v>
      </c>
    </row>
    <row r="25" spans="1:16" ht="18.75">
      <c r="A25" s="207" t="s">
        <v>34</v>
      </c>
      <c r="B25" s="335"/>
      <c r="C25" s="212" t="s">
        <v>18</v>
      </c>
      <c r="D25" s="2">
        <f>SUM('㈱塩釜:七ヶ浜'!D25)</f>
        <v>252475.948</v>
      </c>
      <c r="E25" s="2">
        <f>SUM('㈱塩釜:七ヶ浜'!E25)</f>
        <v>331139.87399999995</v>
      </c>
      <c r="F25" s="2">
        <f>SUM('㈱塩釜:七ヶ浜'!F25)</f>
        <v>314420.838</v>
      </c>
      <c r="G25" s="2">
        <f>SUM('㈱塩釜:七ヶ浜'!G25)</f>
        <v>296961.57</v>
      </c>
      <c r="H25" s="2">
        <f>SUM('㈱塩釜:七ヶ浜'!H25)</f>
        <v>214626.702</v>
      </c>
      <c r="I25" s="2">
        <f>SUM('㈱塩釜:七ヶ浜'!I25)</f>
        <v>151417.737</v>
      </c>
      <c r="J25" s="2">
        <f>SUM('㈱塩釜:七ヶ浜'!J25)</f>
        <v>193079.229</v>
      </c>
      <c r="K25" s="2">
        <f>SUM('㈱塩釜:七ヶ浜'!K25)</f>
        <v>182007.144</v>
      </c>
      <c r="L25" s="2">
        <f>SUM('㈱塩釜:七ヶ浜'!L25)</f>
        <v>180771.593</v>
      </c>
      <c r="M25" s="2">
        <f>SUM('㈱塩釜:七ヶ浜'!M25)</f>
        <v>296929.387</v>
      </c>
      <c r="N25" s="2">
        <f>SUM('㈱塩釜:七ヶ浜'!N25)</f>
        <v>331056.976</v>
      </c>
      <c r="O25" s="2">
        <f>SUM('㈱塩釜:七ヶ浜'!O25)</f>
        <v>374504.497</v>
      </c>
      <c r="P25" s="9">
        <f t="shared" si="0"/>
        <v>3119391.4950000006</v>
      </c>
    </row>
    <row r="26" spans="1:16" ht="18.75">
      <c r="A26" s="207" t="s">
        <v>35</v>
      </c>
      <c r="B26" s="210" t="s">
        <v>20</v>
      </c>
      <c r="C26" s="234" t="s">
        <v>16</v>
      </c>
      <c r="D26" s="1">
        <f>SUM('㈱塩釜:七ヶ浜'!D26)</f>
        <v>20.6356</v>
      </c>
      <c r="E26" s="1">
        <f>SUM('㈱塩釜:七ヶ浜'!E26)</f>
        <v>15.109599999999999</v>
      </c>
      <c r="F26" s="1">
        <f>SUM('㈱塩釜:七ヶ浜'!F26)</f>
        <v>25.2573</v>
      </c>
      <c r="G26" s="1">
        <f>SUM('㈱塩釜:七ヶ浜'!G26)</f>
        <v>22.9402</v>
      </c>
      <c r="H26" s="1">
        <f>SUM('㈱塩釜:七ヶ浜'!H26)</f>
        <v>38.733000000000004</v>
      </c>
      <c r="I26" s="1">
        <f>SUM('㈱塩釜:七ヶ浜'!I26)</f>
        <v>53.476</v>
      </c>
      <c r="J26" s="1">
        <f>SUM('㈱塩釜:七ヶ浜'!J26)</f>
        <v>164.2832</v>
      </c>
      <c r="K26" s="1">
        <f>SUM('㈱塩釜:七ヶ浜'!K26)</f>
        <v>341.6608</v>
      </c>
      <c r="L26" s="1">
        <f>SUM('㈱塩釜:七ヶ浜'!L26)</f>
        <v>303.04359999999997</v>
      </c>
      <c r="M26" s="1">
        <f>SUM('㈱塩釜:七ヶ浜'!M26)</f>
        <v>105.8244</v>
      </c>
      <c r="N26" s="1">
        <f>SUM('㈱塩釜:七ヶ浜'!N26)</f>
        <v>67.2869</v>
      </c>
      <c r="O26" s="1">
        <f>SUM('㈱塩釜:七ヶ浜'!O26)</f>
        <v>63.099500000000006</v>
      </c>
      <c r="P26" s="8">
        <f t="shared" si="0"/>
        <v>1221.3501</v>
      </c>
    </row>
    <row r="27" spans="1:16" ht="18.75">
      <c r="A27" s="207" t="s">
        <v>36</v>
      </c>
      <c r="B27" s="212" t="s">
        <v>110</v>
      </c>
      <c r="C27" s="212" t="s">
        <v>18</v>
      </c>
      <c r="D27" s="2">
        <f>SUM('㈱塩釜:七ヶ浜'!D27)</f>
        <v>14720.205</v>
      </c>
      <c r="E27" s="2">
        <f>SUM('㈱塩釜:七ヶ浜'!E27)</f>
        <v>7321.028</v>
      </c>
      <c r="F27" s="2">
        <f>SUM('㈱塩釜:七ヶ浜'!F27)</f>
        <v>11238.420999999998</v>
      </c>
      <c r="G27" s="2">
        <f>SUM('㈱塩釜:七ヶ浜'!G27)</f>
        <v>8216.039999999999</v>
      </c>
      <c r="H27" s="2">
        <f>SUM('㈱塩釜:七ヶ浜'!H27)</f>
        <v>9784.866</v>
      </c>
      <c r="I27" s="2">
        <f>SUM('㈱塩釜:七ヶ浜'!I27)</f>
        <v>17483.664</v>
      </c>
      <c r="J27" s="2">
        <f>SUM('㈱塩釜:七ヶ浜'!J27)</f>
        <v>52082.776999999995</v>
      </c>
      <c r="K27" s="2">
        <f>SUM('㈱塩釜:七ヶ浜'!K27)</f>
        <v>111833.6295</v>
      </c>
      <c r="L27" s="2">
        <f>SUM('㈱塩釜:七ヶ浜'!L27)</f>
        <v>115845.999</v>
      </c>
      <c r="M27" s="2">
        <f>SUM('㈱塩釜:七ヶ浜'!M27)</f>
        <v>49321.748</v>
      </c>
      <c r="N27" s="2">
        <f>SUM('㈱塩釜:七ヶ浜'!N27)</f>
        <v>35155.816999999995</v>
      </c>
      <c r="O27" s="2">
        <f>SUM('㈱塩釜:七ヶ浜'!O27)</f>
        <v>53339.464</v>
      </c>
      <c r="P27" s="9">
        <f t="shared" si="0"/>
        <v>486343.65849999996</v>
      </c>
    </row>
    <row r="28" spans="1:16" ht="18.75">
      <c r="A28" s="207" t="s">
        <v>23</v>
      </c>
      <c r="B28" s="332" t="s">
        <v>197</v>
      </c>
      <c r="C28" s="234" t="s">
        <v>16</v>
      </c>
      <c r="D28" s="1">
        <f>+D24+D26</f>
        <v>275.1551</v>
      </c>
      <c r="E28" s="1">
        <f>+E24+E26</f>
        <v>326.4761</v>
      </c>
      <c r="F28" s="1">
        <f aca="true" t="shared" si="5" ref="F28:O28">+F24+F26</f>
        <v>322.0915</v>
      </c>
      <c r="G28" s="1">
        <f t="shared" si="5"/>
        <v>329.70799999999997</v>
      </c>
      <c r="H28" s="1">
        <f t="shared" si="5"/>
        <v>252.3604</v>
      </c>
      <c r="I28" s="1">
        <f t="shared" si="5"/>
        <v>192.967</v>
      </c>
      <c r="J28" s="1">
        <f t="shared" si="5"/>
        <v>356.5338</v>
      </c>
      <c r="K28" s="1">
        <f t="shared" si="5"/>
        <v>552.5120999999999</v>
      </c>
      <c r="L28" s="1">
        <f t="shared" si="5"/>
        <v>500.7451</v>
      </c>
      <c r="M28" s="1">
        <f t="shared" si="5"/>
        <v>486.22249999999997</v>
      </c>
      <c r="N28" s="1">
        <f t="shared" si="5"/>
        <v>463.1831</v>
      </c>
      <c r="O28" s="1">
        <f t="shared" si="5"/>
        <v>559.2739</v>
      </c>
      <c r="P28" s="8">
        <f t="shared" si="0"/>
        <v>4617.2286</v>
      </c>
    </row>
    <row r="29" spans="1:16" ht="18.75">
      <c r="A29" s="198"/>
      <c r="B29" s="333"/>
      <c r="C29" s="212" t="s">
        <v>18</v>
      </c>
      <c r="D29" s="2">
        <f>+D25+D27</f>
        <v>267196.153</v>
      </c>
      <c r="E29" s="2">
        <f>+E25+E27</f>
        <v>338460.90199999994</v>
      </c>
      <c r="F29" s="2">
        <f aca="true" t="shared" si="6" ref="F29:O29">+F25+F27</f>
        <v>325659.25899999996</v>
      </c>
      <c r="G29" s="2">
        <f t="shared" si="6"/>
        <v>305177.61</v>
      </c>
      <c r="H29" s="2">
        <f t="shared" si="6"/>
        <v>224411.568</v>
      </c>
      <c r="I29" s="2">
        <f t="shared" si="6"/>
        <v>168901.40099999998</v>
      </c>
      <c r="J29" s="2">
        <f t="shared" si="6"/>
        <v>245162.006</v>
      </c>
      <c r="K29" s="2">
        <f t="shared" si="6"/>
        <v>293840.7735</v>
      </c>
      <c r="L29" s="2">
        <f t="shared" si="6"/>
        <v>296617.592</v>
      </c>
      <c r="M29" s="2">
        <f t="shared" si="6"/>
        <v>346251.135</v>
      </c>
      <c r="N29" s="2">
        <f t="shared" si="6"/>
        <v>366212.793</v>
      </c>
      <c r="O29" s="2">
        <f t="shared" si="6"/>
        <v>427843.96099999995</v>
      </c>
      <c r="P29" s="9">
        <f t="shared" si="0"/>
        <v>3605735.1535000005</v>
      </c>
    </row>
    <row r="30" spans="1:16" ht="18.75">
      <c r="A30" s="207" t="s">
        <v>0</v>
      </c>
      <c r="B30" s="334" t="s">
        <v>37</v>
      </c>
      <c r="C30" s="234" t="s">
        <v>16</v>
      </c>
      <c r="D30" s="1">
        <f>SUM('㈱塩釜:七ヶ浜'!D30)</f>
        <v>917.0579000000001</v>
      </c>
      <c r="E30" s="1">
        <f>SUM('㈱塩釜:七ヶ浜'!E30)</f>
        <v>871.9164000000001</v>
      </c>
      <c r="F30" s="1">
        <f>SUM('㈱塩釜:七ヶ浜'!F30)</f>
        <v>640.5619</v>
      </c>
      <c r="G30" s="1">
        <f>SUM('㈱塩釜:七ヶ浜'!G30)</f>
        <v>699.1879</v>
      </c>
      <c r="H30" s="1">
        <f>SUM('㈱塩釜:七ヶ浜'!H30)</f>
        <v>511.5260000000001</v>
      </c>
      <c r="I30" s="1">
        <f>SUM('㈱塩釜:七ヶ浜'!I30)</f>
        <v>365.9114</v>
      </c>
      <c r="J30" s="1">
        <f>SUM('㈱塩釜:七ヶ浜'!J30)</f>
        <v>131.4971</v>
      </c>
      <c r="K30" s="1">
        <f>SUM('㈱塩釜:七ヶ浜'!K30)</f>
        <v>145.0999</v>
      </c>
      <c r="L30" s="1">
        <f>SUM('㈱塩釜:七ヶ浜'!L30)</f>
        <v>312.36740000000003</v>
      </c>
      <c r="M30" s="1">
        <f>SUM('㈱塩釜:七ヶ浜'!M30)</f>
        <v>473.4143</v>
      </c>
      <c r="N30" s="1">
        <f>SUM('㈱塩釜:七ヶ浜'!N30)</f>
        <v>359.6502</v>
      </c>
      <c r="O30" s="1">
        <f>SUM('㈱塩釜:七ヶ浜'!O30)</f>
        <v>319.1008</v>
      </c>
      <c r="P30" s="8">
        <f t="shared" si="0"/>
        <v>5747.2912000000015</v>
      </c>
    </row>
    <row r="31" spans="1:16" ht="18.75">
      <c r="A31" s="207" t="s">
        <v>38</v>
      </c>
      <c r="B31" s="335"/>
      <c r="C31" s="212" t="s">
        <v>18</v>
      </c>
      <c r="D31" s="2">
        <f>SUM('㈱塩釜:七ヶ浜'!D31)</f>
        <v>222325.747</v>
      </c>
      <c r="E31" s="2">
        <f>SUM('㈱塩釜:七ヶ浜'!E31)</f>
        <v>165186.141</v>
      </c>
      <c r="F31" s="2">
        <f>SUM('㈱塩釜:七ヶ浜'!F31)</f>
        <v>124490.58099999999</v>
      </c>
      <c r="G31" s="2">
        <f>SUM('㈱塩釜:七ヶ浜'!G31)</f>
        <v>113865.93599999999</v>
      </c>
      <c r="H31" s="2">
        <f>SUM('㈱塩釜:七ヶ浜'!H31)</f>
        <v>79154.27700000002</v>
      </c>
      <c r="I31" s="2">
        <f>SUM('㈱塩釜:七ヶ浜'!I31)</f>
        <v>67565.508</v>
      </c>
      <c r="J31" s="2">
        <f>SUM('㈱塩釜:七ヶ浜'!J31)</f>
        <v>41133.167</v>
      </c>
      <c r="K31" s="2">
        <f>SUM('㈱塩釜:七ヶ浜'!K31)</f>
        <v>44818.906</v>
      </c>
      <c r="L31" s="2">
        <f>SUM('㈱塩釜:七ヶ浜'!L31)</f>
        <v>78344.64</v>
      </c>
      <c r="M31" s="2">
        <f>SUM('㈱塩釜:七ヶ浜'!M31)</f>
        <v>135839.517</v>
      </c>
      <c r="N31" s="2">
        <f>SUM('㈱塩釜:七ヶ浜'!N31)</f>
        <v>143565.066</v>
      </c>
      <c r="O31" s="2">
        <f>SUM('㈱塩釜:七ヶ浜'!O31)</f>
        <v>129295.16</v>
      </c>
      <c r="P31" s="9">
        <f t="shared" si="0"/>
        <v>1345584.646</v>
      </c>
    </row>
    <row r="32" spans="1:16" ht="18.75">
      <c r="A32" s="207" t="s">
        <v>0</v>
      </c>
      <c r="B32" s="334" t="s">
        <v>39</v>
      </c>
      <c r="C32" s="234" t="s">
        <v>16</v>
      </c>
      <c r="D32" s="1">
        <f>SUM('㈱塩釜:七ヶ浜'!D32)</f>
        <v>32.3937</v>
      </c>
      <c r="E32" s="1">
        <f>SUM('㈱塩釜:七ヶ浜'!E32)</f>
        <v>44.5424</v>
      </c>
      <c r="F32" s="1">
        <f>SUM('㈱塩釜:七ヶ浜'!F32)</f>
        <v>147.0465</v>
      </c>
      <c r="G32" s="1">
        <f>SUM('㈱塩釜:七ヶ浜'!G32)</f>
        <v>103.10389999999998</v>
      </c>
      <c r="H32" s="1">
        <f>SUM('㈱塩釜:七ヶ浜'!H32)</f>
        <v>130.6453</v>
      </c>
      <c r="I32" s="1">
        <f>SUM('㈱塩釜:七ヶ浜'!I32)</f>
        <v>74.7197</v>
      </c>
      <c r="J32" s="1">
        <f>SUM('㈱塩釜:七ヶ浜'!J32)</f>
        <v>7.574599999999999</v>
      </c>
      <c r="K32" s="1">
        <f>SUM('㈱塩釜:七ヶ浜'!K32)</f>
        <v>44.6475</v>
      </c>
      <c r="L32" s="1">
        <f>SUM('㈱塩釜:七ヶ浜'!L32)</f>
        <v>160.9858</v>
      </c>
      <c r="M32" s="1">
        <f>SUM('㈱塩釜:七ヶ浜'!M32)</f>
        <v>166.53449999999998</v>
      </c>
      <c r="N32" s="1">
        <f>SUM('㈱塩釜:七ヶ浜'!N32)</f>
        <v>49.2839</v>
      </c>
      <c r="O32" s="1">
        <f>SUM('㈱塩釜:七ヶ浜'!O32)</f>
        <v>50.860600000000005</v>
      </c>
      <c r="P32" s="8">
        <f t="shared" si="0"/>
        <v>1012.3384000000001</v>
      </c>
    </row>
    <row r="33" spans="1:16" ht="18.75">
      <c r="A33" s="207" t="s">
        <v>40</v>
      </c>
      <c r="B33" s="335"/>
      <c r="C33" s="212" t="s">
        <v>18</v>
      </c>
      <c r="D33" s="2">
        <f>SUM('㈱塩釜:七ヶ浜'!D33)</f>
        <v>4424.615</v>
      </c>
      <c r="E33" s="2">
        <f>SUM('㈱塩釜:七ヶ浜'!E33)</f>
        <v>4404.969</v>
      </c>
      <c r="F33" s="2">
        <f>SUM('㈱塩釜:七ヶ浜'!F33)</f>
        <v>12252.099</v>
      </c>
      <c r="G33" s="2">
        <f>SUM('㈱塩釜:七ヶ浜'!G33)</f>
        <v>7531.399</v>
      </c>
      <c r="H33" s="2">
        <f>SUM('㈱塩釜:七ヶ浜'!H33)</f>
        <v>9656.792</v>
      </c>
      <c r="I33" s="2">
        <f>SUM('㈱塩釜:七ヶ浜'!I33)</f>
        <v>6154.195</v>
      </c>
      <c r="J33" s="2">
        <f>SUM('㈱塩釜:七ヶ浜'!J33)</f>
        <v>1604.998</v>
      </c>
      <c r="K33" s="2">
        <f>SUM('㈱塩釜:七ヶ浜'!K33)</f>
        <v>3038.837</v>
      </c>
      <c r="L33" s="2">
        <f>SUM('㈱塩釜:七ヶ浜'!L33)</f>
        <v>8866.058</v>
      </c>
      <c r="M33" s="2">
        <f>SUM('㈱塩釜:七ヶ浜'!M33)</f>
        <v>9082.42</v>
      </c>
      <c r="N33" s="2">
        <f>SUM('㈱塩釜:七ヶ浜'!N33)</f>
        <v>4296.5740000000005</v>
      </c>
      <c r="O33" s="2">
        <f>SUM('㈱塩釜:七ヶ浜'!O33)</f>
        <v>6142.007999999999</v>
      </c>
      <c r="P33" s="9">
        <f t="shared" si="0"/>
        <v>77454.964</v>
      </c>
    </row>
    <row r="34" spans="1:16" ht="18.75">
      <c r="A34" s="207"/>
      <c r="B34" s="210" t="s">
        <v>20</v>
      </c>
      <c r="C34" s="234" t="s">
        <v>16</v>
      </c>
      <c r="D34" s="1">
        <f>SUM('㈱塩釜:七ヶ浜'!D34)</f>
        <v>1484.5187999999998</v>
      </c>
      <c r="E34" s="1">
        <f>SUM('㈱塩釜:七ヶ浜'!E34)</f>
        <v>2394.4939999999997</v>
      </c>
      <c r="F34" s="1">
        <f>SUM('㈱塩釜:七ヶ浜'!F34)</f>
        <v>2758.1815</v>
      </c>
      <c r="G34" s="1">
        <f>SUM('㈱塩釜:七ヶ浜'!G34)</f>
        <v>2276.339</v>
      </c>
      <c r="H34" s="1">
        <f>SUM('㈱塩釜:七ヶ浜'!H34)</f>
        <v>3163.8454000000006</v>
      </c>
      <c r="I34" s="1">
        <f>SUM('㈱塩釜:七ヶ浜'!I34)</f>
        <v>1878.1427</v>
      </c>
      <c r="J34" s="1">
        <f>SUM('㈱塩釜:七ヶ浜'!J34)</f>
        <v>23.182199999999998</v>
      </c>
      <c r="K34" s="1">
        <f>SUM('㈱塩釜:七ヶ浜'!K34)</f>
        <v>0.9494999999999999</v>
      </c>
      <c r="L34" s="1">
        <f>SUM('㈱塩釜:七ヶ浜'!L34)</f>
        <v>886.2886</v>
      </c>
      <c r="M34" s="1">
        <f>SUM('㈱塩釜:七ヶ浜'!M34)</f>
        <v>1023.8337</v>
      </c>
      <c r="N34" s="1">
        <f>SUM('㈱塩釜:七ヶ浜'!N34)</f>
        <v>2321.0953</v>
      </c>
      <c r="O34" s="1">
        <f>SUM('㈱塩釜:七ヶ浜'!O34)</f>
        <v>1479.7842</v>
      </c>
      <c r="P34" s="8">
        <f t="shared" si="0"/>
        <v>19690.6549</v>
      </c>
    </row>
    <row r="35" spans="1:16" ht="18.75">
      <c r="A35" s="207" t="s">
        <v>23</v>
      </c>
      <c r="B35" s="212" t="s">
        <v>111</v>
      </c>
      <c r="C35" s="212" t="s">
        <v>18</v>
      </c>
      <c r="D35" s="2">
        <f>SUM('㈱塩釜:七ヶ浜'!D35)</f>
        <v>69220.918</v>
      </c>
      <c r="E35" s="2">
        <f>SUM('㈱塩釜:七ヶ浜'!E35)</f>
        <v>146769.44799999997</v>
      </c>
      <c r="F35" s="2">
        <f>SUM('㈱塩釜:七ヶ浜'!F35)</f>
        <v>176619.96</v>
      </c>
      <c r="G35" s="2">
        <f>SUM('㈱塩釜:七ヶ浜'!G35)</f>
        <v>137293.218</v>
      </c>
      <c r="H35" s="2">
        <f>SUM('㈱塩釜:七ヶ浜'!H35)</f>
        <v>173879.10200000004</v>
      </c>
      <c r="I35" s="2">
        <f>SUM('㈱塩釜:七ヶ浜'!I35)</f>
        <v>85861.898</v>
      </c>
      <c r="J35" s="2">
        <f>SUM('㈱塩釜:七ヶ浜'!J35)</f>
        <v>1044.359</v>
      </c>
      <c r="K35" s="2">
        <f>SUM('㈱塩釜:七ヶ浜'!K35)</f>
        <v>21.945</v>
      </c>
      <c r="L35" s="2">
        <f>SUM('㈱塩釜:七ヶ浜'!L35)</f>
        <v>36631.134</v>
      </c>
      <c r="M35" s="2">
        <f>SUM('㈱塩釜:七ヶ浜'!M35)</f>
        <v>40133.264</v>
      </c>
      <c r="N35" s="2">
        <f>SUM('㈱塩釜:七ヶ浜'!N35)</f>
        <v>78353.362</v>
      </c>
      <c r="O35" s="2">
        <f>SUM('㈱塩釜:七ヶ浜'!O35)</f>
        <v>48480.341</v>
      </c>
      <c r="P35" s="9">
        <f t="shared" si="0"/>
        <v>994308.949</v>
      </c>
    </row>
    <row r="36" spans="1:16" ht="18.75">
      <c r="A36" s="220"/>
      <c r="B36" s="332" t="s">
        <v>179</v>
      </c>
      <c r="C36" s="234" t="s">
        <v>16</v>
      </c>
      <c r="D36" s="1">
        <f>+D30+D32+D34</f>
        <v>2433.9704</v>
      </c>
      <c r="E36" s="1">
        <f>+E30+E32+E34</f>
        <v>3310.9528</v>
      </c>
      <c r="F36" s="1">
        <f aca="true" t="shared" si="7" ref="F36:O36">+F30+F32+F34</f>
        <v>3545.7899</v>
      </c>
      <c r="G36" s="1">
        <f t="shared" si="7"/>
        <v>3078.6308</v>
      </c>
      <c r="H36" s="1">
        <f t="shared" si="7"/>
        <v>3806.0167000000006</v>
      </c>
      <c r="I36" s="1">
        <f t="shared" si="7"/>
        <v>2318.7738</v>
      </c>
      <c r="J36" s="1">
        <f t="shared" si="7"/>
        <v>162.2539</v>
      </c>
      <c r="K36" s="1">
        <f t="shared" si="7"/>
        <v>190.6969</v>
      </c>
      <c r="L36" s="1">
        <f t="shared" si="7"/>
        <v>1359.6417999999999</v>
      </c>
      <c r="M36" s="1">
        <f t="shared" si="7"/>
        <v>1663.7825</v>
      </c>
      <c r="N36" s="1">
        <f t="shared" si="7"/>
        <v>2730.0294</v>
      </c>
      <c r="O36" s="1">
        <f t="shared" si="7"/>
        <v>1849.7456000000002</v>
      </c>
      <c r="P36" s="8">
        <f aca="true" t="shared" si="8" ref="P36:P67">SUM(D36:O36)</f>
        <v>26450.2845</v>
      </c>
    </row>
    <row r="37" spans="1:16" ht="18.75">
      <c r="A37" s="217"/>
      <c r="B37" s="333"/>
      <c r="C37" s="212" t="s">
        <v>18</v>
      </c>
      <c r="D37" s="2">
        <f>+D31+D33+D35</f>
        <v>295971.28</v>
      </c>
      <c r="E37" s="2">
        <f>+E31+E33+E35</f>
        <v>316360.55799999996</v>
      </c>
      <c r="F37" s="2">
        <f aca="true" t="shared" si="9" ref="F37:O37">+F31+F33+F35</f>
        <v>313362.64</v>
      </c>
      <c r="G37" s="2">
        <f t="shared" si="9"/>
        <v>258690.55299999999</v>
      </c>
      <c r="H37" s="2">
        <f t="shared" si="9"/>
        <v>262690.1710000001</v>
      </c>
      <c r="I37" s="2">
        <f t="shared" si="9"/>
        <v>159581.60100000002</v>
      </c>
      <c r="J37" s="2">
        <f t="shared" si="9"/>
        <v>43782.524</v>
      </c>
      <c r="K37" s="2">
        <f t="shared" si="9"/>
        <v>47879.688</v>
      </c>
      <c r="L37" s="2">
        <f t="shared" si="9"/>
        <v>123841.832</v>
      </c>
      <c r="M37" s="2">
        <f t="shared" si="9"/>
        <v>185055.201</v>
      </c>
      <c r="N37" s="2">
        <f t="shared" si="9"/>
        <v>226215.00199999998</v>
      </c>
      <c r="O37" s="2">
        <f t="shared" si="9"/>
        <v>183917.50900000002</v>
      </c>
      <c r="P37" s="9">
        <f t="shared" si="8"/>
        <v>2417348.559</v>
      </c>
    </row>
    <row r="38" spans="1:16" ht="18.75">
      <c r="A38" s="328" t="s">
        <v>202</v>
      </c>
      <c r="B38" s="329"/>
      <c r="C38" s="234" t="s">
        <v>16</v>
      </c>
      <c r="D38" s="1">
        <f>SUM('㈱塩釜:七ヶ浜'!D38)</f>
        <v>31.973000000000003</v>
      </c>
      <c r="E38" s="1">
        <f>SUM('㈱塩釜:七ヶ浜'!E38)</f>
        <v>4.3328</v>
      </c>
      <c r="F38" s="1">
        <f>SUM('㈱塩釜:七ヶ浜'!F38)</f>
        <v>0.064</v>
      </c>
      <c r="G38" s="1">
        <f>SUM('㈱塩釜:七ヶ浜'!G38)</f>
        <v>0.5037</v>
      </c>
      <c r="H38" s="1">
        <f>SUM('㈱塩釜:七ヶ浜'!H38)</f>
        <v>1.2687000000000002</v>
      </c>
      <c r="I38" s="1">
        <f>SUM('㈱塩釜:七ヶ浜'!I38)</f>
        <v>30.445800000000002</v>
      </c>
      <c r="J38" s="1">
        <f>SUM('㈱塩釜:七ヶ浜'!J38)</f>
        <v>71.04079999999999</v>
      </c>
      <c r="K38" s="1">
        <f>SUM('㈱塩釜:七ヶ浜'!K38)</f>
        <v>141.59279999999998</v>
      </c>
      <c r="L38" s="1">
        <f>SUM('㈱塩釜:七ヶ浜'!L38)</f>
        <v>29.6567</v>
      </c>
      <c r="M38" s="1">
        <f>SUM('㈱塩釜:七ヶ浜'!M38)</f>
        <v>43.212</v>
      </c>
      <c r="N38" s="1">
        <f>SUM('㈱塩釜:七ヶ浜'!N38)</f>
        <v>58.32919999999999</v>
      </c>
      <c r="O38" s="1">
        <f>SUM('㈱塩釜:七ヶ浜'!O38)</f>
        <v>12.0368</v>
      </c>
      <c r="P38" s="8">
        <f t="shared" si="8"/>
        <v>424.45629999999994</v>
      </c>
    </row>
    <row r="39" spans="1:16" ht="18.75">
      <c r="A39" s="330"/>
      <c r="B39" s="331"/>
      <c r="C39" s="212" t="s">
        <v>18</v>
      </c>
      <c r="D39" s="2">
        <f>SUM('㈱塩釜:七ヶ浜'!D39)</f>
        <v>905.503</v>
      </c>
      <c r="E39" s="2">
        <f>SUM('㈱塩釜:七ヶ浜'!E39)</f>
        <v>379.902</v>
      </c>
      <c r="F39" s="2">
        <f>SUM('㈱塩釜:七ヶ浜'!F39)</f>
        <v>29.821</v>
      </c>
      <c r="G39" s="2">
        <f>SUM('㈱塩釜:七ヶ浜'!G39)</f>
        <v>309.48100000000005</v>
      </c>
      <c r="H39" s="2">
        <f>SUM('㈱塩釜:七ヶ浜'!H39)</f>
        <v>855.797</v>
      </c>
      <c r="I39" s="2">
        <f>SUM('㈱塩釜:七ヶ浜'!I39)</f>
        <v>7052.672</v>
      </c>
      <c r="J39" s="2">
        <f>SUM('㈱塩釜:七ヶ浜'!J39)</f>
        <v>26391.037299999996</v>
      </c>
      <c r="K39" s="2">
        <f>SUM('㈱塩釜:七ヶ浜'!K39)</f>
        <v>38759.0033</v>
      </c>
      <c r="L39" s="2">
        <f>SUM('㈱塩釜:七ヶ浜'!L39)</f>
        <v>7442.174</v>
      </c>
      <c r="M39" s="2">
        <f>SUM('㈱塩釜:七ヶ浜'!M39)</f>
        <v>5593.4980000000005</v>
      </c>
      <c r="N39" s="2">
        <f>SUM('㈱塩釜:七ヶ浜'!N39)</f>
        <v>7194.420000000001</v>
      </c>
      <c r="O39" s="2">
        <f>SUM('㈱塩釜:七ヶ浜'!O39)</f>
        <v>2203.372</v>
      </c>
      <c r="P39" s="9">
        <f t="shared" si="8"/>
        <v>97116.68059999999</v>
      </c>
    </row>
    <row r="40" spans="1:16" ht="18.75">
      <c r="A40" s="328" t="s">
        <v>203</v>
      </c>
      <c r="B40" s="329"/>
      <c r="C40" s="234" t="s">
        <v>16</v>
      </c>
      <c r="D40" s="1">
        <f>SUM('㈱塩釜:七ヶ浜'!D40)</f>
        <v>3.0153</v>
      </c>
      <c r="E40" s="1">
        <f>SUM('㈱塩釜:七ヶ浜'!E40)</f>
        <v>2.9836</v>
      </c>
      <c r="F40" s="1">
        <f>SUM('㈱塩釜:七ヶ浜'!F40)</f>
        <v>6.5359</v>
      </c>
      <c r="G40" s="1">
        <f>SUM('㈱塩釜:七ヶ浜'!G40)</f>
        <v>2.5587</v>
      </c>
      <c r="H40" s="1">
        <f>SUM('㈱塩釜:七ヶ浜'!H40)</f>
        <v>1.5372</v>
      </c>
      <c r="I40" s="1">
        <f>SUM('㈱塩釜:七ヶ浜'!I40)</f>
        <v>24.2286</v>
      </c>
      <c r="J40" s="1">
        <f>SUM('㈱塩釜:七ヶ浜'!J40)</f>
        <v>98.1977</v>
      </c>
      <c r="K40" s="1">
        <f>SUM('㈱塩釜:七ヶ浜'!K40)</f>
        <v>467.03260000000006</v>
      </c>
      <c r="L40" s="1">
        <f>SUM('㈱塩釜:七ヶ浜'!L40)</f>
        <v>188.0973</v>
      </c>
      <c r="M40" s="1">
        <f>SUM('㈱塩釜:七ヶ浜'!M40)</f>
        <v>585.1955</v>
      </c>
      <c r="N40" s="1">
        <f>SUM('㈱塩釜:七ヶ浜'!N40)</f>
        <v>248.36500000000004</v>
      </c>
      <c r="O40" s="1">
        <f>SUM('㈱塩釜:七ヶ浜'!O40)</f>
        <v>1296.6153</v>
      </c>
      <c r="P40" s="8">
        <f t="shared" si="8"/>
        <v>2924.3626999999997</v>
      </c>
    </row>
    <row r="41" spans="1:16" ht="18.75">
      <c r="A41" s="330"/>
      <c r="B41" s="331"/>
      <c r="C41" s="212" t="s">
        <v>18</v>
      </c>
      <c r="D41" s="2">
        <f>SUM('㈱塩釜:七ヶ浜'!D41)</f>
        <v>2072.981</v>
      </c>
      <c r="E41" s="2">
        <f>SUM('㈱塩釜:七ヶ浜'!E41)</f>
        <v>2130.938</v>
      </c>
      <c r="F41" s="2">
        <f>SUM('㈱塩釜:七ヶ浜'!F41)</f>
        <v>2825.3959999999997</v>
      </c>
      <c r="G41" s="2">
        <f>SUM('㈱塩釜:七ヶ浜'!G41)</f>
        <v>1314.313</v>
      </c>
      <c r="H41" s="2">
        <f>SUM('㈱塩釜:七ヶ浜'!H41)</f>
        <v>869.113</v>
      </c>
      <c r="I41" s="2">
        <f>SUM('㈱塩釜:七ヶ浜'!I41)</f>
        <v>11853.691</v>
      </c>
      <c r="J41" s="2">
        <f>SUM('㈱塩釜:七ヶ浜'!J41)</f>
        <v>33051.42275</v>
      </c>
      <c r="K41" s="2">
        <f>SUM('㈱塩釜:七ヶ浜'!K41)</f>
        <v>79845.56685</v>
      </c>
      <c r="L41" s="2">
        <f>SUM('㈱塩釜:七ヶ浜'!L41)</f>
        <v>21418.129000000004</v>
      </c>
      <c r="M41" s="2">
        <f>SUM('㈱塩釜:七ヶ浜'!M41)</f>
        <v>69889.166</v>
      </c>
      <c r="N41" s="2">
        <f>SUM('㈱塩釜:七ヶ浜'!N41)</f>
        <v>29337.682999999997</v>
      </c>
      <c r="O41" s="2">
        <f>SUM('㈱塩釜:七ヶ浜'!O41)</f>
        <v>176014.08000000002</v>
      </c>
      <c r="P41" s="9">
        <f t="shared" si="8"/>
        <v>430622.4796</v>
      </c>
    </row>
    <row r="42" spans="1:16" ht="18.75">
      <c r="A42" s="328" t="s">
        <v>204</v>
      </c>
      <c r="B42" s="329"/>
      <c r="C42" s="234" t="s">
        <v>16</v>
      </c>
      <c r="D42" s="1">
        <f>SUM('㈱塩釜:七ヶ浜'!D42)</f>
        <v>0.019</v>
      </c>
      <c r="E42" s="1">
        <f>SUM('㈱塩釜:七ヶ浜'!E42)</f>
        <v>0.139</v>
      </c>
      <c r="F42" s="1">
        <f>SUM('㈱塩釜:七ヶ浜'!F42)</f>
        <v>0.188</v>
      </c>
      <c r="G42" s="1">
        <f>SUM('㈱塩釜:七ヶ浜'!G42)</f>
        <v>0.2403</v>
      </c>
      <c r="H42" s="1">
        <f>SUM('㈱塩釜:七ヶ浜'!H42)</f>
        <v>0.11120000000000001</v>
      </c>
      <c r="I42" s="1">
        <f>SUM('㈱塩釜:七ヶ浜'!I42)</f>
        <v>0.056999999999999995</v>
      </c>
      <c r="J42" s="1">
        <f>SUM('㈱塩釜:七ヶ浜'!J42)</f>
        <v>0.10350000000000001</v>
      </c>
      <c r="K42" s="1">
        <f>SUM('㈱塩釜:七ヶ浜'!K42)</f>
        <v>0.057</v>
      </c>
      <c r="L42" s="1">
        <f>SUM('㈱塩釜:七ヶ浜'!L42)</f>
        <v>0.137</v>
      </c>
      <c r="M42" s="1">
        <f>SUM('㈱塩釜:七ヶ浜'!M42)</f>
        <v>0.076</v>
      </c>
      <c r="N42" s="1">
        <f>SUM('㈱塩釜:七ヶ浜'!N42)</f>
        <v>0.076</v>
      </c>
      <c r="O42" s="1">
        <f>SUM('㈱塩釜:七ヶ浜'!O42)</f>
        <v>0.175</v>
      </c>
      <c r="P42" s="8">
        <f t="shared" si="8"/>
        <v>1.3790000000000002</v>
      </c>
    </row>
    <row r="43" spans="1:16" ht="18.75">
      <c r="A43" s="330"/>
      <c r="B43" s="331"/>
      <c r="C43" s="212" t="s">
        <v>18</v>
      </c>
      <c r="D43" s="2">
        <f>SUM('㈱塩釜:七ヶ浜'!D43)</f>
        <v>21.714</v>
      </c>
      <c r="E43" s="2">
        <f>SUM('㈱塩釜:七ヶ浜'!E43)</f>
        <v>127.113</v>
      </c>
      <c r="F43" s="2">
        <f>SUM('㈱塩釜:七ヶ浜'!F43)</f>
        <v>152.439</v>
      </c>
      <c r="G43" s="2">
        <f>SUM('㈱塩釜:七ヶ浜'!G43)</f>
        <v>141.541</v>
      </c>
      <c r="H43" s="2">
        <f>SUM('㈱塩釜:七ヶ浜'!H43)</f>
        <v>111.489</v>
      </c>
      <c r="I43" s="2">
        <f>SUM('㈱塩釜:七ヶ浜'!I43)</f>
        <v>51.576</v>
      </c>
      <c r="J43" s="2">
        <f>SUM('㈱塩釜:七ヶ浜'!J43)</f>
        <v>124.131</v>
      </c>
      <c r="K43" s="2">
        <f>SUM('㈱塩釜:七ヶ浜'!K43)</f>
        <v>65.604</v>
      </c>
      <c r="L43" s="2">
        <f>SUM('㈱塩釜:七ヶ浜'!L43)</f>
        <v>166.562</v>
      </c>
      <c r="M43" s="2">
        <f>SUM('㈱塩釜:七ヶ浜'!M43)</f>
        <v>87.087</v>
      </c>
      <c r="N43" s="2">
        <f>SUM('㈱塩釜:七ヶ浜'!N43)</f>
        <v>79.8</v>
      </c>
      <c r="O43" s="2">
        <f>SUM('㈱塩釜:七ヶ浜'!O43)</f>
        <v>322.661</v>
      </c>
      <c r="P43" s="9">
        <f t="shared" si="8"/>
        <v>1451.717</v>
      </c>
    </row>
    <row r="44" spans="1:16" ht="18.75">
      <c r="A44" s="328" t="s">
        <v>205</v>
      </c>
      <c r="B44" s="329"/>
      <c r="C44" s="234" t="s">
        <v>16</v>
      </c>
      <c r="D44" s="1">
        <f>SUM('㈱塩釜:七ヶ浜'!D44)</f>
        <v>5.2832</v>
      </c>
      <c r="E44" s="1">
        <f>SUM('㈱塩釜:七ヶ浜'!E44)</f>
        <v>1.2566</v>
      </c>
      <c r="F44" s="1">
        <f>SUM('㈱塩釜:七ヶ浜'!F44)</f>
        <v>0.5811</v>
      </c>
      <c r="G44" s="1">
        <f>SUM('㈱塩釜:七ヶ浜'!G44)</f>
        <v>0.8599</v>
      </c>
      <c r="H44" s="1">
        <f>SUM('㈱塩釜:七ヶ浜'!H44)</f>
        <v>0.5242</v>
      </c>
      <c r="I44" s="1">
        <f>SUM('㈱塩釜:七ヶ浜'!I44)</f>
        <v>0.8738</v>
      </c>
      <c r="J44" s="1">
        <f>SUM('㈱塩釜:七ヶ浜'!J44)</f>
        <v>0.193</v>
      </c>
      <c r="K44" s="1">
        <f>SUM('㈱塩釜:七ヶ浜'!K44)</f>
        <v>0.151</v>
      </c>
      <c r="L44" s="1">
        <f>SUM('㈱塩釜:七ヶ浜'!L44)</f>
        <v>0.1</v>
      </c>
      <c r="M44" s="1">
        <f>SUM('㈱塩釜:七ヶ浜'!M44)</f>
        <v>0.001</v>
      </c>
      <c r="N44" s="1">
        <f>SUM('㈱塩釜:七ヶ浜'!N44)</f>
        <v>0.6454</v>
      </c>
      <c r="O44" s="1">
        <f>SUM('㈱塩釜:七ヶ浜'!O44)</f>
        <v>0.8644999999999999</v>
      </c>
      <c r="P44" s="8">
        <f t="shared" si="8"/>
        <v>11.333699999999997</v>
      </c>
    </row>
    <row r="45" spans="1:16" ht="18.75">
      <c r="A45" s="330"/>
      <c r="B45" s="331"/>
      <c r="C45" s="212" t="s">
        <v>18</v>
      </c>
      <c r="D45" s="2">
        <f>SUM('㈱塩釜:七ヶ浜'!D45)</f>
        <v>831.9499999999998</v>
      </c>
      <c r="E45" s="2">
        <f>SUM('㈱塩釜:七ヶ浜'!E45)</f>
        <v>621.3460000000001</v>
      </c>
      <c r="F45" s="2">
        <f>SUM('㈱塩釜:七ヶ浜'!F45)</f>
        <v>486.224</v>
      </c>
      <c r="G45" s="2">
        <f>SUM('㈱塩釜:七ヶ浜'!G45)</f>
        <v>627.0860000000001</v>
      </c>
      <c r="H45" s="2">
        <f>SUM('㈱塩釜:七ヶ浜'!H45)</f>
        <v>365.40200000000004</v>
      </c>
      <c r="I45" s="2">
        <f>SUM('㈱塩釜:七ヶ浜'!I45)</f>
        <v>319.929</v>
      </c>
      <c r="J45" s="2">
        <f>SUM('㈱塩釜:七ヶ浜'!J45)</f>
        <v>54.306</v>
      </c>
      <c r="K45" s="2">
        <f>SUM('㈱塩釜:七ヶ浜'!K45)</f>
        <v>35.543</v>
      </c>
      <c r="L45" s="2">
        <f>SUM('㈱塩釜:七ヶ浜'!L45)</f>
        <v>29.233</v>
      </c>
      <c r="M45" s="2">
        <f>SUM('㈱塩釜:七ヶ浜'!M45)</f>
        <v>2.121</v>
      </c>
      <c r="N45" s="2">
        <f>SUM('㈱塩釜:七ヶ浜'!N45)</f>
        <v>208.889</v>
      </c>
      <c r="O45" s="2">
        <f>SUM('㈱塩釜:七ヶ浜'!O45)</f>
        <v>243.815</v>
      </c>
      <c r="P45" s="9">
        <f t="shared" si="8"/>
        <v>3825.8440000000005</v>
      </c>
    </row>
    <row r="46" spans="1:16" ht="18.75">
      <c r="A46" s="328" t="s">
        <v>206</v>
      </c>
      <c r="B46" s="329"/>
      <c r="C46" s="234" t="s">
        <v>16</v>
      </c>
      <c r="D46" s="1">
        <f>SUM('㈱塩釜:七ヶ浜'!D46)</f>
        <v>1.9326999999999999</v>
      </c>
      <c r="E46" s="1">
        <f>SUM('㈱塩釜:七ヶ浜'!E46)</f>
        <v>2.2037</v>
      </c>
      <c r="F46" s="1">
        <f>SUM('㈱塩釜:七ヶ浜'!F46)</f>
        <v>1.1547999999999998</v>
      </c>
      <c r="G46" s="1">
        <f>SUM('㈱塩釜:七ヶ浜'!G46)</f>
        <v>3.2649</v>
      </c>
      <c r="H46" s="1">
        <f>SUM('㈱塩釜:七ヶ浜'!H46)</f>
        <v>4.7414000000000005</v>
      </c>
      <c r="I46" s="1">
        <f>SUM('㈱塩釜:七ヶ浜'!I46)</f>
        <v>4.3804</v>
      </c>
      <c r="J46" s="1">
        <f>SUM('㈱塩釜:七ヶ浜'!J46)</f>
        <v>1.115</v>
      </c>
      <c r="K46" s="1">
        <f>SUM('㈱塩釜:七ヶ浜'!K46)</f>
        <v>0.5251</v>
      </c>
      <c r="L46" s="1">
        <f>SUM('㈱塩釜:七ヶ浜'!L46)</f>
        <v>0.14200000000000002</v>
      </c>
      <c r="M46" s="1">
        <f>SUM('㈱塩釜:七ヶ浜'!M46)</f>
        <v>0.1395</v>
      </c>
      <c r="N46" s="1">
        <f>SUM('㈱塩釜:七ヶ浜'!N46)</f>
        <v>0.30419999999999997</v>
      </c>
      <c r="O46" s="1">
        <f>SUM('㈱塩釜:七ヶ浜'!O46)</f>
        <v>0.2093</v>
      </c>
      <c r="P46" s="8">
        <f t="shared" si="8"/>
        <v>20.113</v>
      </c>
    </row>
    <row r="47" spans="1:16" ht="18.75">
      <c r="A47" s="330"/>
      <c r="B47" s="331"/>
      <c r="C47" s="212" t="s">
        <v>18</v>
      </c>
      <c r="D47" s="2">
        <f>SUM('㈱塩釜:七ヶ浜'!D47)</f>
        <v>1487.71</v>
      </c>
      <c r="E47" s="2">
        <f>SUM('㈱塩釜:七ヶ浜'!E47)</f>
        <v>1510.846</v>
      </c>
      <c r="F47" s="2">
        <f>SUM('㈱塩釜:七ヶ浜'!F47)</f>
        <v>1356.462</v>
      </c>
      <c r="G47" s="2">
        <f>SUM('㈱塩釜:七ヶ浜'!G47)</f>
        <v>4339.8550000000005</v>
      </c>
      <c r="H47" s="2">
        <f>SUM('㈱塩釜:七ヶ浜'!H47)</f>
        <v>4962.249</v>
      </c>
      <c r="I47" s="2">
        <f>SUM('㈱塩釜:七ヶ浜'!I47)</f>
        <v>354.97</v>
      </c>
      <c r="J47" s="2">
        <f>SUM('㈱塩釜:七ヶ浜'!J47)</f>
        <v>107.047</v>
      </c>
      <c r="K47" s="2">
        <f>SUM('㈱塩釜:七ヶ浜'!K47)</f>
        <v>54.845</v>
      </c>
      <c r="L47" s="2">
        <f>SUM('㈱塩釜:七ヶ浜'!L47)</f>
        <v>74.562</v>
      </c>
      <c r="M47" s="2">
        <f>SUM('㈱塩釜:七ヶ浜'!M47)</f>
        <v>71.685</v>
      </c>
      <c r="N47" s="2">
        <f>SUM('㈱塩釜:七ヶ浜'!N47)</f>
        <v>84.581</v>
      </c>
      <c r="O47" s="2">
        <f>SUM('㈱塩釜:七ヶ浜'!O47)</f>
        <v>129.46099999999998</v>
      </c>
      <c r="P47" s="9">
        <f t="shared" si="8"/>
        <v>14534.272999999997</v>
      </c>
    </row>
    <row r="48" spans="1:16" ht="18.75">
      <c r="A48" s="328" t="s">
        <v>207</v>
      </c>
      <c r="B48" s="329"/>
      <c r="C48" s="234" t="s">
        <v>16</v>
      </c>
      <c r="D48" s="1">
        <f>SUM('㈱塩釜:七ヶ浜'!D48)</f>
        <v>3496.5989999999997</v>
      </c>
      <c r="E48" s="1">
        <f>SUM('㈱塩釜:七ヶ浜'!E48)</f>
        <v>544.6156</v>
      </c>
      <c r="F48" s="1">
        <f>SUM('㈱塩釜:七ヶ浜'!F48)</f>
        <v>0.0427</v>
      </c>
      <c r="G48" s="1">
        <f>SUM('㈱塩釜:七ヶ浜'!G48)</f>
        <v>7.168099999999999</v>
      </c>
      <c r="H48" s="1">
        <f>SUM('㈱塩釜:七ヶ浜'!H48)</f>
        <v>16.2168</v>
      </c>
      <c r="I48" s="1">
        <f>SUM('㈱塩釜:七ヶ浜'!I48)</f>
        <v>84.3467</v>
      </c>
      <c r="J48" s="1">
        <f>SUM('㈱塩釜:七ヶ浜'!J48)</f>
        <v>4316.195199999999</v>
      </c>
      <c r="K48" s="1">
        <f>SUM('㈱塩釜:七ヶ浜'!K48)</f>
        <v>3824.7362000000003</v>
      </c>
      <c r="L48" s="1">
        <f>SUM('㈱塩釜:七ヶ浜'!L48)</f>
        <v>4205.2701</v>
      </c>
      <c r="M48" s="1">
        <f>SUM('㈱塩釜:七ヶ浜'!M48)</f>
        <v>9328.036399999999</v>
      </c>
      <c r="N48" s="1">
        <f>SUM('㈱塩釜:七ヶ浜'!N48)</f>
        <v>7842.9955</v>
      </c>
      <c r="O48" s="1">
        <f>SUM('㈱塩釜:七ヶ浜'!O48)</f>
        <v>8448.015800000001</v>
      </c>
      <c r="P48" s="8">
        <f t="shared" si="8"/>
        <v>42114.238099999995</v>
      </c>
    </row>
    <row r="49" spans="1:16" ht="18.75">
      <c r="A49" s="330"/>
      <c r="B49" s="331"/>
      <c r="C49" s="212" t="s">
        <v>18</v>
      </c>
      <c r="D49" s="2">
        <f>SUM('㈱塩釜:七ヶ浜'!D49)</f>
        <v>117126.799</v>
      </c>
      <c r="E49" s="2">
        <f>SUM('㈱塩釜:七ヶ浜'!E49)</f>
        <v>28441.183999999997</v>
      </c>
      <c r="F49" s="2">
        <f>SUM('㈱塩釜:七ヶ浜'!F49)</f>
        <v>31.416</v>
      </c>
      <c r="G49" s="2">
        <f>SUM('㈱塩釜:七ヶ浜'!G49)</f>
        <v>1746.665</v>
      </c>
      <c r="H49" s="2">
        <f>SUM('㈱塩釜:七ヶ浜'!H49)</f>
        <v>2940.9</v>
      </c>
      <c r="I49" s="2">
        <f>SUM('㈱塩釜:七ヶ浜'!I49)</f>
        <v>10507.743</v>
      </c>
      <c r="J49" s="2">
        <f>SUM('㈱塩釜:七ヶ浜'!J49)</f>
        <v>371544.31694999995</v>
      </c>
      <c r="K49" s="2">
        <f>SUM('㈱塩釜:七ヶ浜'!K49)</f>
        <v>333858.0391</v>
      </c>
      <c r="L49" s="2">
        <f>SUM('㈱塩釜:七ヶ浜'!L49)</f>
        <v>337639.6450000001</v>
      </c>
      <c r="M49" s="2">
        <f>SUM('㈱塩釜:七ヶ浜'!M49)</f>
        <v>881713.8110000001</v>
      </c>
      <c r="N49" s="2">
        <f>SUM('㈱塩釜:七ヶ浜'!N49)</f>
        <v>673838.7320000001</v>
      </c>
      <c r="O49" s="2">
        <f>SUM('㈱塩釜:七ヶ浜'!O49)</f>
        <v>580447.108</v>
      </c>
      <c r="P49" s="9">
        <f t="shared" si="8"/>
        <v>3339836.35905</v>
      </c>
    </row>
    <row r="50" spans="1:16" ht="18.75">
      <c r="A50" s="328" t="s">
        <v>208</v>
      </c>
      <c r="B50" s="329"/>
      <c r="C50" s="234" t="s">
        <v>16</v>
      </c>
      <c r="D50" s="1">
        <f>SUM('㈱塩釜:七ヶ浜'!D50)</f>
        <v>0.8560000000000001</v>
      </c>
      <c r="E50" s="1">
        <f>SUM('㈱塩釜:七ヶ浜'!E50)</f>
        <v>1.7690000000000001</v>
      </c>
      <c r="F50" s="1">
        <f>SUM('㈱塩釜:七ヶ浜'!F50)</f>
        <v>1.058</v>
      </c>
      <c r="G50" s="1">
        <f>SUM('㈱塩釜:七ヶ浜'!G50)</f>
        <v>1.183</v>
      </c>
      <c r="H50" s="1">
        <f>SUM('㈱塩釜:七ヶ浜'!H50)</f>
        <v>0.789</v>
      </c>
      <c r="I50" s="1">
        <f>SUM('㈱塩釜:七ヶ浜'!I50)</f>
        <v>1.1301999999999999</v>
      </c>
      <c r="J50" s="1">
        <f>SUM('㈱塩釜:七ヶ浜'!J50)</f>
        <v>5.5792</v>
      </c>
      <c r="K50" s="1">
        <f>SUM('㈱塩釜:七ヶ浜'!K50)</f>
        <v>34.641999999999996</v>
      </c>
      <c r="L50" s="1">
        <f>SUM('㈱塩釜:七ヶ浜'!L50)</f>
        <v>3596.0607</v>
      </c>
      <c r="M50" s="1">
        <f>SUM('㈱塩釜:七ヶ浜'!M50)</f>
        <v>20887.295100000003</v>
      </c>
      <c r="N50" s="1">
        <f>SUM('㈱塩釜:七ヶ浜'!N50)</f>
        <v>17887.519000000004</v>
      </c>
      <c r="O50" s="1">
        <f>SUM('㈱塩釜:七ヶ浜'!O50)</f>
        <v>9242.4215</v>
      </c>
      <c r="P50" s="8">
        <f t="shared" si="8"/>
        <v>51660.3027</v>
      </c>
    </row>
    <row r="51" spans="1:16" ht="18.75">
      <c r="A51" s="330"/>
      <c r="B51" s="331"/>
      <c r="C51" s="212" t="s">
        <v>18</v>
      </c>
      <c r="D51" s="2">
        <f>SUM('㈱塩釜:七ヶ浜'!D51)</f>
        <v>285.655</v>
      </c>
      <c r="E51" s="2">
        <f>SUM('㈱塩釜:七ヶ浜'!E51)</f>
        <v>768.306</v>
      </c>
      <c r="F51" s="2">
        <f>SUM('㈱塩釜:七ヶ浜'!F51)</f>
        <v>664.5029999999999</v>
      </c>
      <c r="G51" s="2">
        <f>SUM('㈱塩釜:七ヶ浜'!G51)</f>
        <v>836.473</v>
      </c>
      <c r="H51" s="2">
        <f>SUM('㈱塩釜:七ヶ浜'!H51)</f>
        <v>285.87300000000005</v>
      </c>
      <c r="I51" s="2">
        <f>SUM('㈱塩釜:七ヶ浜'!I51)</f>
        <v>308.04</v>
      </c>
      <c r="J51" s="2">
        <f>SUM('㈱塩釜:七ヶ浜'!J51)</f>
        <v>994.6899999999999</v>
      </c>
      <c r="K51" s="2">
        <f>SUM('㈱塩釜:七ヶ浜'!K51)</f>
        <v>17280.306</v>
      </c>
      <c r="L51" s="2">
        <f>SUM('㈱塩釜:七ヶ浜'!L51)</f>
        <v>812676.389</v>
      </c>
      <c r="M51" s="2">
        <f>SUM('㈱塩釜:七ヶ浜'!M51)</f>
        <v>2327417.0819999995</v>
      </c>
      <c r="N51" s="2">
        <f>SUM('㈱塩釜:七ヶ浜'!N51)</f>
        <v>1844497.9679999999</v>
      </c>
      <c r="O51" s="2">
        <f>SUM('㈱塩釜:七ヶ浜'!O51)</f>
        <v>756004.3089999999</v>
      </c>
      <c r="P51" s="9">
        <f t="shared" si="8"/>
        <v>5762019.593999999</v>
      </c>
    </row>
    <row r="52" spans="1:16" ht="18.75">
      <c r="A52" s="328" t="s">
        <v>209</v>
      </c>
      <c r="B52" s="329"/>
      <c r="C52" s="234" t="s">
        <v>16</v>
      </c>
      <c r="D52" s="1">
        <f>SUM('㈱塩釜:七ヶ浜'!D52)</f>
        <v>45.58692</v>
      </c>
      <c r="E52" s="1">
        <f>SUM('㈱塩釜:七ヶ浜'!E52)</f>
        <v>5.686999999999999</v>
      </c>
      <c r="F52" s="1">
        <f>SUM('㈱塩釜:七ヶ浜'!F52)</f>
        <v>91.5674</v>
      </c>
      <c r="G52" s="1">
        <f>SUM('㈱塩釜:七ヶ浜'!G52)</f>
        <v>402.9842</v>
      </c>
      <c r="H52" s="1">
        <f>SUM('㈱塩釜:七ヶ浜'!H52)</f>
        <v>748.9943</v>
      </c>
      <c r="I52" s="1">
        <f>SUM('㈱塩釜:七ヶ浜'!I52)</f>
        <v>1687.7498000000003</v>
      </c>
      <c r="J52" s="1">
        <f>SUM('㈱塩釜:七ヶ浜'!J52)</f>
        <v>2779.0861999999997</v>
      </c>
      <c r="K52" s="1">
        <f>SUM('㈱塩釜:七ヶ浜'!K52)</f>
        <v>234.0922</v>
      </c>
      <c r="L52" s="1">
        <f>SUM('㈱塩釜:七ヶ浜'!L52)</f>
        <v>197.4608</v>
      </c>
      <c r="M52" s="1">
        <f>SUM('㈱塩釜:七ヶ浜'!M52)</f>
        <v>2013.2944999999997</v>
      </c>
      <c r="N52" s="1">
        <f>SUM('㈱塩釜:七ヶ浜'!N52)</f>
        <v>2180.1499000000003</v>
      </c>
      <c r="O52" s="1">
        <f>SUM('㈱塩釜:七ヶ浜'!O52)</f>
        <v>717.5267</v>
      </c>
      <c r="P52" s="8">
        <f t="shared" si="8"/>
        <v>11104.17992</v>
      </c>
    </row>
    <row r="53" spans="1:16" ht="18.75">
      <c r="A53" s="330"/>
      <c r="B53" s="331"/>
      <c r="C53" s="212" t="s">
        <v>18</v>
      </c>
      <c r="D53" s="2">
        <f>SUM('㈱塩釜:七ヶ浜'!D53)</f>
        <v>10210.718999999997</v>
      </c>
      <c r="E53" s="2">
        <f>SUM('㈱塩釜:七ヶ浜'!E53)</f>
        <v>4090.63</v>
      </c>
      <c r="F53" s="2">
        <f>SUM('㈱塩釜:七ヶ浜'!F53)</f>
        <v>62452.41900000001</v>
      </c>
      <c r="G53" s="2">
        <f>SUM('㈱塩釜:七ヶ浜'!G53)</f>
        <v>251814.091</v>
      </c>
      <c r="H53" s="2">
        <f>SUM('㈱塩釜:七ヶ浜'!H53)</f>
        <v>372645.557</v>
      </c>
      <c r="I53" s="2">
        <f>SUM('㈱塩釜:七ヶ浜'!I53)</f>
        <v>714605.9450000001</v>
      </c>
      <c r="J53" s="2">
        <f>SUM('㈱塩釜:七ヶ浜'!J53)</f>
        <v>1127179.122</v>
      </c>
      <c r="K53" s="2">
        <f>SUM('㈱塩釜:七ヶ浜'!K53)</f>
        <v>100917.762</v>
      </c>
      <c r="L53" s="2">
        <f>SUM('㈱塩釜:七ヶ浜'!L53)</f>
        <v>70025.942</v>
      </c>
      <c r="M53" s="2">
        <f>SUM('㈱塩釜:七ヶ浜'!M53)</f>
        <v>686049.155</v>
      </c>
      <c r="N53" s="2">
        <f>SUM('㈱塩釜:七ヶ浜'!N53)</f>
        <v>889992.8670000001</v>
      </c>
      <c r="O53" s="2">
        <f>SUM('㈱塩釜:七ヶ浜'!O53)</f>
        <v>271725.511</v>
      </c>
      <c r="P53" s="9">
        <f t="shared" si="8"/>
        <v>4561709.720000001</v>
      </c>
    </row>
    <row r="54" spans="1:16" ht="18.75">
      <c r="A54" s="204" t="s">
        <v>0</v>
      </c>
      <c r="B54" s="334" t="s">
        <v>133</v>
      </c>
      <c r="C54" s="234" t="s">
        <v>16</v>
      </c>
      <c r="D54" s="1">
        <f>SUM('㈱塩釜:七ヶ浜'!D54)</f>
        <v>0.6748</v>
      </c>
      <c r="E54" s="1">
        <f>SUM('㈱塩釜:七ヶ浜'!E54)</f>
        <v>0.4991</v>
      </c>
      <c r="F54" s="1">
        <f>SUM('㈱塩釜:七ヶ浜'!F54)</f>
        <v>0.8869</v>
      </c>
      <c r="G54" s="1">
        <f>SUM('㈱塩釜:七ヶ浜'!G54)</f>
        <v>0.9261</v>
      </c>
      <c r="H54" s="1">
        <f>SUM('㈱塩釜:七ヶ浜'!H54)</f>
        <v>4.157100000000001</v>
      </c>
      <c r="I54" s="1">
        <f>SUM('㈱塩釜:七ヶ浜'!I54)</f>
        <v>6.2125</v>
      </c>
      <c r="J54" s="1">
        <f>SUM('㈱塩釜:七ヶ浜'!J54)</f>
        <v>3.5759999999999996</v>
      </c>
      <c r="K54" s="1">
        <f>SUM('㈱塩釜:七ヶ浜'!K54)</f>
        <v>21.5154</v>
      </c>
      <c r="L54" s="1">
        <f>SUM('㈱塩釜:七ヶ浜'!L54)</f>
        <v>28.628699999999995</v>
      </c>
      <c r="M54" s="1">
        <f>SUM('㈱塩釜:七ヶ浜'!M54)</f>
        <v>36.49699999999999</v>
      </c>
      <c r="N54" s="1">
        <f>SUM('㈱塩釜:七ヶ浜'!N54)</f>
        <v>12.8369</v>
      </c>
      <c r="O54" s="1">
        <f>SUM('㈱塩釜:七ヶ浜'!O54)</f>
        <v>4.6688</v>
      </c>
      <c r="P54" s="8">
        <f t="shared" si="8"/>
        <v>121.0793</v>
      </c>
    </row>
    <row r="55" spans="1:16" ht="18.75">
      <c r="A55" s="207" t="s">
        <v>210</v>
      </c>
      <c r="B55" s="335"/>
      <c r="C55" s="212" t="s">
        <v>18</v>
      </c>
      <c r="D55" s="2">
        <f>SUM('㈱塩釜:七ヶ浜'!D55)</f>
        <v>530.228</v>
      </c>
      <c r="E55" s="2">
        <f>SUM('㈱塩釜:七ヶ浜'!E55)</f>
        <v>382.833</v>
      </c>
      <c r="F55" s="2">
        <f>SUM('㈱塩釜:七ヶ浜'!F55)</f>
        <v>700.0490000000001</v>
      </c>
      <c r="G55" s="2">
        <f>SUM('㈱塩釜:七ヶ浜'!G55)</f>
        <v>723.869</v>
      </c>
      <c r="H55" s="2">
        <f>SUM('㈱塩釜:七ヶ浜'!H55)</f>
        <v>5209.57</v>
      </c>
      <c r="I55" s="2">
        <f>SUM('㈱塩釜:七ヶ浜'!I55)</f>
        <v>6043.026000000001</v>
      </c>
      <c r="J55" s="2">
        <f>SUM('㈱塩釜:七ヶ浜'!J55)</f>
        <v>2826.75825</v>
      </c>
      <c r="K55" s="2">
        <f>SUM('㈱塩釜:七ヶ浜'!K55)</f>
        <v>11147.549750000004</v>
      </c>
      <c r="L55" s="2">
        <f>SUM('㈱塩釜:七ヶ浜'!L55)</f>
        <v>11733.088000000002</v>
      </c>
      <c r="M55" s="2">
        <f>SUM('㈱塩釜:七ヶ浜'!M55)</f>
        <v>12359.512000000002</v>
      </c>
      <c r="N55" s="2">
        <f>SUM('㈱塩釜:七ヶ浜'!N55)</f>
        <v>7424.935</v>
      </c>
      <c r="O55" s="2">
        <f>SUM('㈱塩釜:七ヶ浜'!O55)</f>
        <v>3430.092</v>
      </c>
      <c r="P55" s="9">
        <f t="shared" si="8"/>
        <v>62511.51</v>
      </c>
    </row>
    <row r="56" spans="1:16" ht="18.75">
      <c r="A56" s="207" t="s">
        <v>17</v>
      </c>
      <c r="B56" s="210" t="s">
        <v>20</v>
      </c>
      <c r="C56" s="234" t="s">
        <v>16</v>
      </c>
      <c r="D56" s="1">
        <f>SUM('㈱塩釜:七ヶ浜'!D56)</f>
        <v>1.6407999999999996</v>
      </c>
      <c r="E56" s="1">
        <f>SUM('㈱塩釜:七ヶ浜'!E56)</f>
        <v>0.7074</v>
      </c>
      <c r="F56" s="1">
        <f>SUM('㈱塩釜:七ヶ浜'!F56)</f>
        <v>1.06625</v>
      </c>
      <c r="G56" s="1">
        <f>SUM('㈱塩釜:七ヶ浜'!G56)</f>
        <v>2.8402</v>
      </c>
      <c r="H56" s="1">
        <f>SUM('㈱塩釜:七ヶ浜'!H56)</f>
        <v>2.0181999999999998</v>
      </c>
      <c r="I56" s="1">
        <f>SUM('㈱塩釜:七ヶ浜'!I56)</f>
        <v>4.9582</v>
      </c>
      <c r="J56" s="1">
        <f>SUM('㈱塩釜:七ヶ浜'!J56)</f>
        <v>6.1863</v>
      </c>
      <c r="K56" s="1">
        <f>SUM('㈱塩釜:七ヶ浜'!K56)</f>
        <v>9.6467</v>
      </c>
      <c r="L56" s="1">
        <f>SUM('㈱塩釜:七ヶ浜'!L56)</f>
        <v>26.6236</v>
      </c>
      <c r="M56" s="1">
        <f>SUM('㈱塩釜:七ヶ浜'!M56)</f>
        <v>25.8151</v>
      </c>
      <c r="N56" s="1">
        <f>SUM('㈱塩釜:七ヶ浜'!N56)</f>
        <v>4.8571</v>
      </c>
      <c r="O56" s="1">
        <f>SUM('㈱塩釜:七ヶ浜'!O56)</f>
        <v>4.365899999999999</v>
      </c>
      <c r="P56" s="8">
        <f t="shared" si="8"/>
        <v>90.72574999999999</v>
      </c>
    </row>
    <row r="57" spans="1:16" ht="18.75">
      <c r="A57" s="207" t="s">
        <v>23</v>
      </c>
      <c r="B57" s="212" t="s">
        <v>113</v>
      </c>
      <c r="C57" s="212" t="s">
        <v>18</v>
      </c>
      <c r="D57" s="2">
        <f>SUM('㈱塩釜:七ヶ浜'!D57)</f>
        <v>658.302</v>
      </c>
      <c r="E57" s="2">
        <f>SUM('㈱塩釜:七ヶ浜'!E57)</f>
        <v>315.417</v>
      </c>
      <c r="F57" s="2">
        <f>SUM('㈱塩釜:七ヶ浜'!F57)</f>
        <v>315.18000000000006</v>
      </c>
      <c r="G57" s="2">
        <f>SUM('㈱塩釜:七ヶ浜'!G57)</f>
        <v>1033.124</v>
      </c>
      <c r="H57" s="2">
        <f>SUM('㈱塩釜:七ヶ浜'!H57)</f>
        <v>1135.7910000000002</v>
      </c>
      <c r="I57" s="2">
        <f>SUM('㈱塩釜:七ヶ浜'!I57)</f>
        <v>1660.3549999999998</v>
      </c>
      <c r="J57" s="2">
        <f>SUM('㈱塩釜:七ヶ浜'!J57)</f>
        <v>3408.82435</v>
      </c>
      <c r="K57" s="2">
        <f>SUM('㈱塩釜:七ヶ浜'!K57)</f>
        <v>4050.06365</v>
      </c>
      <c r="L57" s="2">
        <f>SUM('㈱塩釜:七ヶ浜'!L57)</f>
        <v>2877.788</v>
      </c>
      <c r="M57" s="2">
        <f>SUM('㈱塩釜:七ヶ浜'!M57)</f>
        <v>2709.243</v>
      </c>
      <c r="N57" s="2">
        <f>SUM('㈱塩釜:七ヶ浜'!N57)</f>
        <v>684.0709999999999</v>
      </c>
      <c r="O57" s="2">
        <f>SUM('㈱塩釜:七ヶ浜'!O57)</f>
        <v>811.921</v>
      </c>
      <c r="P57" s="9">
        <f t="shared" si="8"/>
        <v>19660.079999999998</v>
      </c>
    </row>
    <row r="58" spans="1:16" ht="18.75">
      <c r="A58" s="207"/>
      <c r="B58" s="332" t="s">
        <v>197</v>
      </c>
      <c r="C58" s="234" t="s">
        <v>16</v>
      </c>
      <c r="D58" s="1">
        <f>+D54+D56</f>
        <v>2.3155999999999994</v>
      </c>
      <c r="E58" s="1">
        <f>+E54+E56</f>
        <v>1.2065000000000001</v>
      </c>
      <c r="F58" s="1">
        <f aca="true" t="shared" si="10" ref="F58:O58">+F54+F56</f>
        <v>1.95315</v>
      </c>
      <c r="G58" s="1">
        <f t="shared" si="10"/>
        <v>3.7662999999999998</v>
      </c>
      <c r="H58" s="1">
        <f t="shared" si="10"/>
        <v>6.1753</v>
      </c>
      <c r="I58" s="1">
        <f t="shared" si="10"/>
        <v>11.1707</v>
      </c>
      <c r="J58" s="1">
        <f t="shared" si="10"/>
        <v>9.7623</v>
      </c>
      <c r="K58" s="1">
        <f t="shared" si="10"/>
        <v>31.1621</v>
      </c>
      <c r="L58" s="1">
        <f t="shared" si="10"/>
        <v>55.25229999999999</v>
      </c>
      <c r="M58" s="1">
        <f t="shared" si="10"/>
        <v>62.312099999999994</v>
      </c>
      <c r="N58" s="1">
        <f t="shared" si="10"/>
        <v>17.694</v>
      </c>
      <c r="O58" s="1">
        <f t="shared" si="10"/>
        <v>9.034699999999999</v>
      </c>
      <c r="P58" s="8">
        <f t="shared" si="8"/>
        <v>211.80504999999997</v>
      </c>
    </row>
    <row r="59" spans="1:16" ht="18.75">
      <c r="A59" s="198"/>
      <c r="B59" s="333"/>
      <c r="C59" s="212" t="s">
        <v>18</v>
      </c>
      <c r="D59" s="2">
        <f>+D55+D57</f>
        <v>1188.53</v>
      </c>
      <c r="E59" s="2">
        <f>+E55+E57</f>
        <v>698.25</v>
      </c>
      <c r="F59" s="2">
        <f aca="true" t="shared" si="11" ref="F59:O59">+F55+F57</f>
        <v>1015.2290000000002</v>
      </c>
      <c r="G59" s="2">
        <f t="shared" si="11"/>
        <v>1756.993</v>
      </c>
      <c r="H59" s="2">
        <f t="shared" si="11"/>
        <v>6345.361</v>
      </c>
      <c r="I59" s="2">
        <f t="shared" si="11"/>
        <v>7703.381</v>
      </c>
      <c r="J59" s="2">
        <f t="shared" si="11"/>
        <v>6235.5826</v>
      </c>
      <c r="K59" s="2">
        <f t="shared" si="11"/>
        <v>15197.613400000004</v>
      </c>
      <c r="L59" s="2">
        <f t="shared" si="11"/>
        <v>14610.876000000002</v>
      </c>
      <c r="M59" s="2">
        <f t="shared" si="11"/>
        <v>15068.755000000003</v>
      </c>
      <c r="N59" s="2">
        <f t="shared" si="11"/>
        <v>8109.006</v>
      </c>
      <c r="O59" s="2">
        <f t="shared" si="11"/>
        <v>4242.013</v>
      </c>
      <c r="P59" s="9">
        <f t="shared" si="8"/>
        <v>82171.59000000001</v>
      </c>
    </row>
    <row r="60" spans="1:16" ht="18.75">
      <c r="A60" s="207" t="s">
        <v>0</v>
      </c>
      <c r="B60" s="334" t="s">
        <v>115</v>
      </c>
      <c r="C60" s="234" t="s">
        <v>16</v>
      </c>
      <c r="D60" s="1">
        <f>SUM('㈱塩釜:七ヶ浜'!D60)</f>
        <v>37.1728</v>
      </c>
      <c r="E60" s="1">
        <f>SUM('㈱塩釜:七ヶ浜'!E60)</f>
        <v>21.817099999999996</v>
      </c>
      <c r="F60" s="1">
        <f>SUM('㈱塩釜:七ヶ浜'!F60)</f>
        <v>14.297</v>
      </c>
      <c r="G60" s="1">
        <f>SUM('㈱塩釜:七ヶ浜'!G60)</f>
        <v>35.2323</v>
      </c>
      <c r="H60" s="1">
        <f>SUM('㈱塩釜:七ヶ浜'!H60)</f>
        <v>9.0405</v>
      </c>
      <c r="I60" s="1">
        <f>SUM('㈱塩釜:七ヶ浜'!I60)</f>
        <v>23.0452</v>
      </c>
      <c r="J60" s="1">
        <f>SUM('㈱塩釜:七ヶ浜'!J60)</f>
        <v>0.9904999999999999</v>
      </c>
      <c r="K60" s="1">
        <f>SUM('㈱塩釜:七ヶ浜'!K60)</f>
        <v>0.9307</v>
      </c>
      <c r="L60" s="1">
        <f>SUM('㈱塩釜:七ヶ浜'!L60)</f>
        <v>5.8642</v>
      </c>
      <c r="M60" s="1">
        <f>SUM('㈱塩釜:七ヶ浜'!M60)</f>
        <v>1.6389999999999998</v>
      </c>
      <c r="N60" s="1">
        <f>SUM('㈱塩釜:七ヶ浜'!N60)</f>
        <v>5.0539</v>
      </c>
      <c r="O60" s="1">
        <f>SUM('㈱塩釜:七ヶ浜'!O60)</f>
        <v>20.8671</v>
      </c>
      <c r="P60" s="8">
        <f t="shared" si="8"/>
        <v>175.95030000000003</v>
      </c>
    </row>
    <row r="61" spans="1:16" ht="18.75">
      <c r="A61" s="207" t="s">
        <v>49</v>
      </c>
      <c r="B61" s="335"/>
      <c r="C61" s="212" t="s">
        <v>18</v>
      </c>
      <c r="D61" s="2">
        <f>SUM('㈱塩釜:七ヶ浜'!D61)</f>
        <v>3121.834</v>
      </c>
      <c r="E61" s="2">
        <f>SUM('㈱塩釜:七ヶ浜'!E61)</f>
        <v>1956.5890000000002</v>
      </c>
      <c r="F61" s="2">
        <f>SUM('㈱塩釜:七ヶ浜'!F61)</f>
        <v>504.53900000000004</v>
      </c>
      <c r="G61" s="2">
        <f>SUM('㈱塩釜:七ヶ浜'!G61)</f>
        <v>951.36</v>
      </c>
      <c r="H61" s="2">
        <f>SUM('㈱塩釜:七ヶ浜'!H61)</f>
        <v>305.893</v>
      </c>
      <c r="I61" s="2">
        <f>SUM('㈱塩釜:七ヶ浜'!I61)</f>
        <v>473.589</v>
      </c>
      <c r="J61" s="2">
        <f>SUM('㈱塩釜:七ヶ浜'!J61)</f>
        <v>48.91425</v>
      </c>
      <c r="K61" s="2">
        <f>SUM('㈱塩釜:七ヶ浜'!K61)</f>
        <v>78.36465</v>
      </c>
      <c r="L61" s="2">
        <f>SUM('㈱塩釜:七ヶ浜'!L61)</f>
        <v>164.93499999999997</v>
      </c>
      <c r="M61" s="2">
        <f>SUM('㈱塩釜:七ヶ浜'!M61)</f>
        <v>123.301</v>
      </c>
      <c r="N61" s="2">
        <f>SUM('㈱塩釜:七ヶ浜'!N61)</f>
        <v>456.43199999999996</v>
      </c>
      <c r="O61" s="2">
        <f>SUM('㈱塩釜:七ヶ浜'!O61)</f>
        <v>1409.281</v>
      </c>
      <c r="P61" s="9">
        <f t="shared" si="8"/>
        <v>9595.0319</v>
      </c>
    </row>
    <row r="62" spans="1:16" ht="18.75">
      <c r="A62" s="207" t="s">
        <v>0</v>
      </c>
      <c r="B62" s="210" t="s">
        <v>50</v>
      </c>
      <c r="C62" s="234" t="s">
        <v>16</v>
      </c>
      <c r="D62" s="1">
        <f>SUM('㈱塩釜:七ヶ浜'!D62)</f>
        <v>405.4421</v>
      </c>
      <c r="E62" s="1">
        <f>SUM('㈱塩釜:七ヶ浜'!E62)</f>
        <v>415.2733</v>
      </c>
      <c r="F62" s="1">
        <f>SUM('㈱塩釜:七ヶ浜'!F62)</f>
        <v>399.9337</v>
      </c>
      <c r="G62" s="1">
        <f>SUM('㈱塩釜:七ヶ浜'!G62)</f>
        <v>415.003</v>
      </c>
      <c r="H62" s="1">
        <f>SUM('㈱塩釜:七ヶ浜'!H62)</f>
        <v>921.461</v>
      </c>
      <c r="I62" s="1">
        <f>SUM('㈱塩釜:七ヶ浜'!I62)</f>
        <v>1200.238</v>
      </c>
      <c r="J62" s="1">
        <f>SUM('㈱塩釜:七ヶ浜'!J62)</f>
        <v>1361.215</v>
      </c>
      <c r="K62" s="1">
        <f>SUM('㈱塩釜:七ヶ浜'!K62)</f>
        <v>262.27049999999997</v>
      </c>
      <c r="L62" s="1">
        <f>SUM('㈱塩釜:七ヶ浜'!L62)</f>
        <v>680.0946</v>
      </c>
      <c r="M62" s="1">
        <f>SUM('㈱塩釜:七ヶ浜'!M62)</f>
        <v>927.2641</v>
      </c>
      <c r="N62" s="1">
        <f>SUM('㈱塩釜:七ヶ浜'!N62)</f>
        <v>847.5862</v>
      </c>
      <c r="O62" s="1">
        <f>SUM('㈱塩釜:七ヶ浜'!O62)</f>
        <v>624.928</v>
      </c>
      <c r="P62" s="8">
        <f t="shared" si="8"/>
        <v>8460.7095</v>
      </c>
    </row>
    <row r="63" spans="1:16" ht="18.75">
      <c r="A63" s="207" t="s">
        <v>51</v>
      </c>
      <c r="B63" s="212" t="s">
        <v>116</v>
      </c>
      <c r="C63" s="212" t="s">
        <v>18</v>
      </c>
      <c r="D63" s="2">
        <f>SUM('㈱塩釜:七ヶ浜'!D63)</f>
        <v>78803.124</v>
      </c>
      <c r="E63" s="2">
        <f>SUM('㈱塩釜:七ヶ浜'!E63)</f>
        <v>85487.55799999999</v>
      </c>
      <c r="F63" s="2">
        <f>SUM('㈱塩釜:七ヶ浜'!F63)</f>
        <v>81392.529</v>
      </c>
      <c r="G63" s="2">
        <f>SUM('㈱塩釜:七ヶ浜'!G63)</f>
        <v>87077.957</v>
      </c>
      <c r="H63" s="2">
        <f>SUM('㈱塩釜:七ヶ浜'!H63)</f>
        <v>189547.543</v>
      </c>
      <c r="I63" s="2">
        <f>SUM('㈱塩釜:七ヶ浜'!I63)</f>
        <v>202602.043</v>
      </c>
      <c r="J63" s="2">
        <f>SUM('㈱塩釜:七ヶ浜'!J63)</f>
        <v>209842.84</v>
      </c>
      <c r="K63" s="2">
        <f>SUM('㈱塩釜:七ヶ浜'!K63)</f>
        <v>46123.9445</v>
      </c>
      <c r="L63" s="2">
        <f>SUM('㈱塩釜:七ヶ浜'!L63)</f>
        <v>136884.384</v>
      </c>
      <c r="M63" s="2">
        <f>SUM('㈱塩釜:七ヶ浜'!M63)</f>
        <v>146647.406</v>
      </c>
      <c r="N63" s="2">
        <f>SUM('㈱塩釜:七ヶ浜'!N63)</f>
        <v>136062.01299999998</v>
      </c>
      <c r="O63" s="2">
        <f>SUM('㈱塩釜:七ヶ浜'!O63)</f>
        <v>97374.938</v>
      </c>
      <c r="P63" s="9">
        <f t="shared" si="8"/>
        <v>1497846.2795</v>
      </c>
    </row>
    <row r="64" spans="1:16" ht="18.75">
      <c r="A64" s="207" t="s">
        <v>0</v>
      </c>
      <c r="B64" s="334" t="s">
        <v>53</v>
      </c>
      <c r="C64" s="234" t="s">
        <v>16</v>
      </c>
      <c r="D64" s="1">
        <f>SUM('㈱塩釜:七ヶ浜'!D64)</f>
        <v>142.5158</v>
      </c>
      <c r="E64" s="1">
        <f>SUM('㈱塩釜:七ヶ浜'!E64)</f>
        <v>220.56510000000003</v>
      </c>
      <c r="F64" s="1">
        <f>SUM('㈱塩釜:七ヶ浜'!F64)</f>
        <v>120.2341</v>
      </c>
      <c r="G64" s="1">
        <f>SUM('㈱塩釜:七ヶ浜'!G64)</f>
        <v>186.477</v>
      </c>
      <c r="H64" s="1">
        <f>SUM('㈱塩釜:七ヶ浜'!H64)</f>
        <v>520.8105</v>
      </c>
      <c r="I64" s="1">
        <f>SUM('㈱塩釜:七ヶ浜'!I64)</f>
        <v>743.0387999999999</v>
      </c>
      <c r="J64" s="1">
        <f>SUM('㈱塩釜:七ヶ浜'!J64)</f>
        <v>220.954</v>
      </c>
      <c r="K64" s="1">
        <f>SUM('㈱塩釜:七ヶ浜'!K64)</f>
        <v>152.592</v>
      </c>
      <c r="L64" s="1">
        <f>SUM('㈱塩釜:七ヶ浜'!L64)</f>
        <v>58.669000000000004</v>
      </c>
      <c r="M64" s="1">
        <f>SUM('㈱塩釜:七ヶ浜'!M64)</f>
        <v>309.92400000000004</v>
      </c>
      <c r="N64" s="1">
        <f>SUM('㈱塩釜:七ヶ浜'!N64)</f>
        <v>155.26399999999998</v>
      </c>
      <c r="O64" s="1">
        <f>SUM('㈱塩釜:七ヶ浜'!O64)</f>
        <v>118.857</v>
      </c>
      <c r="P64" s="8">
        <f t="shared" si="8"/>
        <v>2949.9013</v>
      </c>
    </row>
    <row r="65" spans="1:16" ht="18.75">
      <c r="A65" s="207" t="s">
        <v>23</v>
      </c>
      <c r="B65" s="335"/>
      <c r="C65" s="212" t="s">
        <v>18</v>
      </c>
      <c r="D65" s="2">
        <f>SUM('㈱塩釜:七ヶ浜'!D65)</f>
        <v>24078.335999999996</v>
      </c>
      <c r="E65" s="2">
        <f>SUM('㈱塩釜:七ヶ浜'!E65)</f>
        <v>29841.760000000002</v>
      </c>
      <c r="F65" s="2">
        <f>SUM('㈱塩釜:七ヶ浜'!F65)</f>
        <v>35544.022999999994</v>
      </c>
      <c r="G65" s="2">
        <f>SUM('㈱塩釜:七ヶ浜'!G65)</f>
        <v>36712.082</v>
      </c>
      <c r="H65" s="2">
        <f>SUM('㈱塩釜:七ヶ浜'!H65)</f>
        <v>54690.937000000005</v>
      </c>
      <c r="I65" s="2">
        <f>SUM('㈱塩釜:七ヶ浜'!I65)</f>
        <v>76515.371</v>
      </c>
      <c r="J65" s="2">
        <f>SUM('㈱塩釜:七ヶ浜'!J65)</f>
        <v>27114.668</v>
      </c>
      <c r="K65" s="2">
        <f>SUM('㈱塩釜:七ヶ浜'!K65)</f>
        <v>28083.424000000003</v>
      </c>
      <c r="L65" s="2">
        <f>SUM('㈱塩釜:七ヶ浜'!L65)</f>
        <v>14680.794</v>
      </c>
      <c r="M65" s="2">
        <f>SUM('㈱塩釜:七ヶ浜'!M65)</f>
        <v>39748.37300000001</v>
      </c>
      <c r="N65" s="2">
        <f>SUM('㈱塩釜:七ヶ浜'!N65)</f>
        <v>27724.656000000003</v>
      </c>
      <c r="O65" s="2">
        <f>SUM('㈱塩釜:七ヶ浜'!O65)</f>
        <v>23922.107</v>
      </c>
      <c r="P65" s="9">
        <f t="shared" si="8"/>
        <v>418656.5310000001</v>
      </c>
    </row>
    <row r="66" spans="1:16" ht="18.75">
      <c r="A66" s="220"/>
      <c r="B66" s="210" t="s">
        <v>20</v>
      </c>
      <c r="C66" s="234" t="s">
        <v>16</v>
      </c>
      <c r="D66" s="1">
        <f>SUM('㈱塩釜:七ヶ浜'!D66)</f>
        <v>75.5364</v>
      </c>
      <c r="E66" s="1">
        <f>SUM('㈱塩釜:七ヶ浜'!E66)</f>
        <v>64.3536</v>
      </c>
      <c r="F66" s="1">
        <f>SUM('㈱塩釜:七ヶ浜'!F66)</f>
        <v>40.747</v>
      </c>
      <c r="G66" s="1">
        <f>SUM('㈱塩釜:七ヶ浜'!G66)</f>
        <v>29.980900000000002</v>
      </c>
      <c r="H66" s="1">
        <f>SUM('㈱塩釜:七ヶ浜'!H66)</f>
        <v>82.0033</v>
      </c>
      <c r="I66" s="1">
        <f>SUM('㈱塩釜:七ヶ浜'!I66)</f>
        <v>155.0292</v>
      </c>
      <c r="J66" s="1">
        <f>SUM('㈱塩釜:七ヶ浜'!J66)</f>
        <v>154.51670000000001</v>
      </c>
      <c r="K66" s="1">
        <f>SUM('㈱塩釜:七ヶ浜'!K66)</f>
        <v>52.558299999999996</v>
      </c>
      <c r="L66" s="1">
        <f>SUM('㈱塩釜:七ヶ浜'!L66)</f>
        <v>56.885600000000004</v>
      </c>
      <c r="M66" s="1">
        <f>SUM('㈱塩釜:七ヶ浜'!M66)</f>
        <v>73.72359999999999</v>
      </c>
      <c r="N66" s="1">
        <f>SUM('㈱塩釜:七ヶ浜'!N66)</f>
        <v>56.677800000000005</v>
      </c>
      <c r="O66" s="1">
        <f>SUM('㈱塩釜:七ヶ浜'!O66)</f>
        <v>22.849300000000003</v>
      </c>
      <c r="P66" s="8">
        <f t="shared" si="8"/>
        <v>864.8617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6">
        <f>SUM('㈱塩釜:七ヶ浜'!D67)</f>
        <v>10709.986999999997</v>
      </c>
      <c r="E67" s="16">
        <f>SUM('㈱塩釜:七ヶ浜'!E67)</f>
        <v>8325.148000000001</v>
      </c>
      <c r="F67" s="16">
        <f>SUM('㈱塩釜:七ヶ浜'!F67)</f>
        <v>5874.601</v>
      </c>
      <c r="G67" s="16">
        <f>SUM('㈱塩釜:七ヶ浜'!G67)</f>
        <v>5800.819000000001</v>
      </c>
      <c r="H67" s="16">
        <f>SUM('㈱塩釜:七ヶ浜'!H67)</f>
        <v>12673.119</v>
      </c>
      <c r="I67" s="16">
        <f>SUM('㈱塩釜:七ヶ浜'!I67)</f>
        <v>20518.82</v>
      </c>
      <c r="J67" s="16">
        <f>SUM('㈱塩釜:七ヶ浜'!J67)</f>
        <v>18694.751000000004</v>
      </c>
      <c r="K67" s="16">
        <f>SUM('㈱塩釜:七ヶ浜'!K67)</f>
        <v>7839.013</v>
      </c>
      <c r="L67" s="16">
        <f>SUM('㈱塩釜:七ヶ浜'!L67)</f>
        <v>7023.486000000001</v>
      </c>
      <c r="M67" s="16">
        <f>SUM('㈱塩釜:七ヶ浜'!M67)</f>
        <v>9138.324999999999</v>
      </c>
      <c r="N67" s="16">
        <f>SUM('㈱塩釜:七ヶ浜'!N67)</f>
        <v>11265.366</v>
      </c>
      <c r="O67" s="16">
        <f>SUM('㈱塩釜:七ヶ浜'!O67)</f>
        <v>3894.6489999999994</v>
      </c>
      <c r="P67" s="10">
        <f t="shared" si="8"/>
        <v>121758.084</v>
      </c>
    </row>
    <row r="68" ht="18.75">
      <c r="P68" s="11"/>
    </row>
    <row r="69" spans="1:16" ht="19.5" thickBot="1">
      <c r="A69" s="12" t="s">
        <v>86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200</v>
      </c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7" t="s">
        <v>49</v>
      </c>
      <c r="B71" s="332" t="s">
        <v>211</v>
      </c>
      <c r="C71" s="234" t="s">
        <v>16</v>
      </c>
      <c r="D71" s="1">
        <f>+D60+D62+D64+D66</f>
        <v>660.6670999999999</v>
      </c>
      <c r="E71" s="1">
        <f>+E60+E62+E64+E66</f>
        <v>722.0091000000001</v>
      </c>
      <c r="F71" s="1">
        <f aca="true" t="shared" si="12" ref="F71:O71">+F60+F62+F64+F66</f>
        <v>575.2117999999999</v>
      </c>
      <c r="G71" s="1">
        <f t="shared" si="12"/>
        <v>666.6932</v>
      </c>
      <c r="H71" s="1">
        <f t="shared" si="12"/>
        <v>1533.3153</v>
      </c>
      <c r="I71" s="1">
        <f t="shared" si="12"/>
        <v>2121.3512</v>
      </c>
      <c r="J71" s="1">
        <f t="shared" si="12"/>
        <v>1737.6761999999999</v>
      </c>
      <c r="K71" s="1">
        <f t="shared" si="12"/>
        <v>468.35149999999993</v>
      </c>
      <c r="L71" s="1">
        <f t="shared" si="12"/>
        <v>801.5133999999999</v>
      </c>
      <c r="M71" s="1">
        <f t="shared" si="12"/>
        <v>1312.5507</v>
      </c>
      <c r="N71" s="1">
        <f t="shared" si="12"/>
        <v>1064.5819</v>
      </c>
      <c r="O71" s="1">
        <f t="shared" si="12"/>
        <v>787.5014</v>
      </c>
      <c r="P71" s="8">
        <f aca="true" t="shared" si="13" ref="P71:P102">SUM(D71:O71)</f>
        <v>12451.422799999998</v>
      </c>
    </row>
    <row r="72" spans="1:16" ht="18.75">
      <c r="A72" s="198" t="s">
        <v>51</v>
      </c>
      <c r="B72" s="333"/>
      <c r="C72" s="212" t="s">
        <v>18</v>
      </c>
      <c r="D72" s="2">
        <f>+D61+D63+D65+D67</f>
        <v>116713.28099999999</v>
      </c>
      <c r="E72" s="2">
        <f>+E61+E63+E65+E67</f>
        <v>125611.05500000001</v>
      </c>
      <c r="F72" s="2">
        <f aca="true" t="shared" si="14" ref="F72:O72">+F61+F63+F65+F67</f>
        <v>123315.69199999998</v>
      </c>
      <c r="G72" s="2">
        <f t="shared" si="14"/>
        <v>130542.21800000001</v>
      </c>
      <c r="H72" s="2">
        <f t="shared" si="14"/>
        <v>257217.49200000003</v>
      </c>
      <c r="I72" s="2">
        <f t="shared" si="14"/>
        <v>300109.82300000003</v>
      </c>
      <c r="J72" s="2">
        <f t="shared" si="14"/>
        <v>255701.17325</v>
      </c>
      <c r="K72" s="2">
        <f t="shared" si="14"/>
        <v>82124.74615</v>
      </c>
      <c r="L72" s="2">
        <f t="shared" si="14"/>
        <v>158753.599</v>
      </c>
      <c r="M72" s="2">
        <f t="shared" si="14"/>
        <v>195657.40500000003</v>
      </c>
      <c r="N72" s="2">
        <f t="shared" si="14"/>
        <v>175508.46699999998</v>
      </c>
      <c r="O72" s="2">
        <f t="shared" si="14"/>
        <v>126600.975</v>
      </c>
      <c r="P72" s="9">
        <f t="shared" si="13"/>
        <v>2047855.9264</v>
      </c>
    </row>
    <row r="73" spans="1:16" ht="18.75">
      <c r="A73" s="207" t="s">
        <v>0</v>
      </c>
      <c r="B73" s="334" t="s">
        <v>54</v>
      </c>
      <c r="C73" s="234" t="s">
        <v>16</v>
      </c>
      <c r="D73" s="1">
        <f>SUM('㈱塩釜:七ヶ浜'!D73)</f>
        <v>13.3705</v>
      </c>
      <c r="E73" s="1">
        <f>SUM('㈱塩釜:七ヶ浜'!E73)</f>
        <v>13.774000000000001</v>
      </c>
      <c r="F73" s="1">
        <f>SUM('㈱塩釜:七ヶ浜'!F73)</f>
        <v>10.7847</v>
      </c>
      <c r="G73" s="1">
        <f>SUM('㈱塩釜:七ヶ浜'!G73)</f>
        <v>4.721500000000001</v>
      </c>
      <c r="H73" s="1">
        <f>SUM('㈱塩釜:七ヶ浜'!H73)</f>
        <v>16.5293</v>
      </c>
      <c r="I73" s="1">
        <f>SUM('㈱塩釜:七ヶ浜'!I73)</f>
        <v>48.62360000000001</v>
      </c>
      <c r="J73" s="1">
        <f>SUM('㈱塩釜:七ヶ浜'!J73)</f>
        <v>41.8221</v>
      </c>
      <c r="K73" s="1">
        <f>SUM('㈱塩釜:七ヶ浜'!K73)</f>
        <v>24.506299999999996</v>
      </c>
      <c r="L73" s="1">
        <f>SUM('㈱塩釜:七ヶ浜'!L73)</f>
        <v>9.4488</v>
      </c>
      <c r="M73" s="1">
        <f>SUM('㈱塩釜:七ヶ浜'!M73)</f>
        <v>18.882399999999997</v>
      </c>
      <c r="N73" s="1">
        <f>SUM('㈱塩釜:七ヶ浜'!N73)</f>
        <v>23.233700000000002</v>
      </c>
      <c r="O73" s="1">
        <f>SUM('㈱塩釜:七ヶ浜'!O73)</f>
        <v>24.8537</v>
      </c>
      <c r="P73" s="8">
        <f t="shared" si="13"/>
        <v>250.5506</v>
      </c>
    </row>
    <row r="74" spans="1:16" ht="18.75">
      <c r="A74" s="207" t="s">
        <v>34</v>
      </c>
      <c r="B74" s="335"/>
      <c r="C74" s="212" t="s">
        <v>18</v>
      </c>
      <c r="D74" s="2">
        <f>SUM('㈱塩釜:七ヶ浜'!D74)</f>
        <v>13320.396</v>
      </c>
      <c r="E74" s="2">
        <f>SUM('㈱塩釜:七ヶ浜'!E74)</f>
        <v>14722.317</v>
      </c>
      <c r="F74" s="2">
        <f>SUM('㈱塩釜:七ヶ浜'!F74)</f>
        <v>16082.794</v>
      </c>
      <c r="G74" s="2">
        <f>SUM('㈱塩釜:七ヶ浜'!G74)</f>
        <v>8497.783000000001</v>
      </c>
      <c r="H74" s="2">
        <f>SUM('㈱塩釜:七ヶ浜'!H74)</f>
        <v>18362.457000000002</v>
      </c>
      <c r="I74" s="2">
        <f>SUM('㈱塩釜:七ヶ浜'!I74)</f>
        <v>32720.084999999995</v>
      </c>
      <c r="J74" s="2">
        <f>SUM('㈱塩釜:七ヶ浜'!J74)</f>
        <v>34477.078349999996</v>
      </c>
      <c r="K74" s="2">
        <f>SUM('㈱塩釜:七ヶ浜'!K74)</f>
        <v>31324.7542</v>
      </c>
      <c r="L74" s="2">
        <f>SUM('㈱塩釜:七ヶ浜'!L74)</f>
        <v>17505.349000000002</v>
      </c>
      <c r="M74" s="2">
        <f>SUM('㈱塩釜:七ヶ浜'!M74)</f>
        <v>24363.138999999996</v>
      </c>
      <c r="N74" s="2">
        <f>SUM('㈱塩釜:七ヶ浜'!N74)</f>
        <v>23781.229000000003</v>
      </c>
      <c r="O74" s="2">
        <f>SUM('㈱塩釜:七ヶ浜'!O74)</f>
        <v>28275.537000000004</v>
      </c>
      <c r="P74" s="9">
        <f t="shared" si="13"/>
        <v>263432.91854999994</v>
      </c>
    </row>
    <row r="75" spans="1:16" ht="18.75">
      <c r="A75" s="207" t="s">
        <v>0</v>
      </c>
      <c r="B75" s="334" t="s">
        <v>55</v>
      </c>
      <c r="C75" s="234" t="s">
        <v>16</v>
      </c>
      <c r="D75" s="1">
        <f>SUM('㈱塩釜:七ヶ浜'!D75)</f>
        <v>0.28500000000000003</v>
      </c>
      <c r="E75" s="1">
        <f>SUM('㈱塩釜:七ヶ浜'!E75)</f>
        <v>0.782</v>
      </c>
      <c r="F75" s="1">
        <f>SUM('㈱塩釜:七ヶ浜'!F75)</f>
        <v>2.2822000000000005</v>
      </c>
      <c r="G75" s="1">
        <f>SUM('㈱塩釜:七ヶ浜'!G75)</f>
        <v>2.142</v>
      </c>
      <c r="H75" s="1">
        <f>SUM('㈱塩釜:七ヶ浜'!H75)</f>
        <v>3.0949</v>
      </c>
      <c r="I75" s="1">
        <f>SUM('㈱塩釜:七ヶ浜'!I75)</f>
        <v>1.0132</v>
      </c>
      <c r="J75" s="1">
        <f>SUM('㈱塩釜:七ヶ浜'!J75)</f>
        <v>0.0696</v>
      </c>
      <c r="K75" s="1">
        <f>SUM('㈱塩釜:七ヶ浜'!K75)</f>
        <v>0.022</v>
      </c>
      <c r="L75" s="1">
        <f>SUM('㈱塩釜:七ヶ浜'!L75)</f>
        <v>0.9685</v>
      </c>
      <c r="M75" s="1">
        <f>SUM('㈱塩釜:七ヶ浜'!M75)</f>
        <v>1.147</v>
      </c>
      <c r="N75" s="1">
        <f>SUM('㈱塩釜:七ヶ浜'!N75)</f>
        <v>0.3473</v>
      </c>
      <c r="O75" s="1">
        <f>SUM('㈱塩釜:七ヶ浜'!O75)</f>
        <v>0.2077</v>
      </c>
      <c r="P75" s="8">
        <f t="shared" si="13"/>
        <v>12.361400000000003</v>
      </c>
    </row>
    <row r="76" spans="1:16" ht="18.75">
      <c r="A76" s="207" t="s">
        <v>0</v>
      </c>
      <c r="B76" s="335"/>
      <c r="C76" s="212" t="s">
        <v>18</v>
      </c>
      <c r="D76" s="2">
        <f>SUM('㈱塩釜:七ヶ浜'!D76)</f>
        <v>63.622</v>
      </c>
      <c r="E76" s="2">
        <f>SUM('㈱塩釜:七ヶ浜'!E76)</f>
        <v>122.827</v>
      </c>
      <c r="F76" s="2">
        <f>SUM('㈱塩釜:七ヶ浜'!F76)</f>
        <v>380.56300000000005</v>
      </c>
      <c r="G76" s="2">
        <f>SUM('㈱塩釜:七ヶ浜'!G76)</f>
        <v>447.44800000000004</v>
      </c>
      <c r="H76" s="2">
        <f>SUM('㈱塩釜:七ヶ浜'!H76)</f>
        <v>292.591</v>
      </c>
      <c r="I76" s="2">
        <f>SUM('㈱塩釜:七ヶ浜'!I76)</f>
        <v>140.38600000000002</v>
      </c>
      <c r="J76" s="2">
        <f>SUM('㈱塩釜:七ヶ浜'!J76)</f>
        <v>12.998000000000001</v>
      </c>
      <c r="K76" s="2">
        <f>SUM('㈱塩釜:七ヶ浜'!K76)</f>
        <v>3.696</v>
      </c>
      <c r="L76" s="2">
        <f>SUM('㈱塩釜:七ヶ浜'!L76)</f>
        <v>92.173</v>
      </c>
      <c r="M76" s="2">
        <f>SUM('㈱塩釜:七ヶ浜'!M76)</f>
        <v>165.386</v>
      </c>
      <c r="N76" s="2">
        <f>SUM('㈱塩釜:七ヶ浜'!N76)</f>
        <v>72.23899999999999</v>
      </c>
      <c r="O76" s="2">
        <f>SUM('㈱塩釜:七ヶ浜'!O76)</f>
        <v>43.333999999999996</v>
      </c>
      <c r="P76" s="9">
        <f t="shared" si="13"/>
        <v>1837.263</v>
      </c>
    </row>
    <row r="77" spans="1:16" ht="18.75">
      <c r="A77" s="207" t="s">
        <v>56</v>
      </c>
      <c r="B77" s="210" t="s">
        <v>185</v>
      </c>
      <c r="C77" s="234" t="s">
        <v>16</v>
      </c>
      <c r="D77" s="1">
        <f>SUM('㈱塩釜:七ヶ浜'!D77)</f>
        <v>0.04</v>
      </c>
      <c r="E77" s="1">
        <f>SUM('㈱塩釜:七ヶ浜'!E77)</f>
        <v>0.04</v>
      </c>
      <c r="F77" s="1">
        <f>SUM('㈱塩釜:七ヶ浜'!F77)</f>
        <v>9.797999999999998</v>
      </c>
      <c r="G77" s="1">
        <f>SUM('㈱塩釜:七ヶ浜'!G77)</f>
        <v>0.04</v>
      </c>
      <c r="H77" s="1">
        <f>SUM('㈱塩釜:七ヶ浜'!H77)</f>
        <v>0.03</v>
      </c>
      <c r="I77" s="1">
        <f>SUM('㈱塩釜:七ヶ浜'!I77)</f>
        <v>96.431</v>
      </c>
      <c r="J77" s="1">
        <f>SUM('㈱塩釜:七ヶ浜'!J77)</f>
        <v>0.03</v>
      </c>
      <c r="K77" s="1">
        <f>SUM('㈱塩釜:七ヶ浜'!K77)</f>
        <v>0.03</v>
      </c>
      <c r="L77" s="1">
        <f>SUM('㈱塩釜:七ヶ浜'!L77)</f>
        <v>14.594</v>
      </c>
      <c r="M77" s="1">
        <f>SUM('㈱塩釜:七ヶ浜'!M77)</f>
        <v>0.01</v>
      </c>
      <c r="N77" s="1">
        <f>SUM('㈱塩釜:七ヶ浜'!N77)</f>
        <v>0.02</v>
      </c>
      <c r="O77" s="1">
        <f>SUM('㈱塩釜:七ヶ浜'!O77)</f>
        <v>0.04</v>
      </c>
      <c r="P77" s="8">
        <f t="shared" si="13"/>
        <v>121.103</v>
      </c>
    </row>
    <row r="78" spans="1:16" ht="18.75">
      <c r="A78" s="207"/>
      <c r="B78" s="212" t="s">
        <v>166</v>
      </c>
      <c r="C78" s="212" t="s">
        <v>18</v>
      </c>
      <c r="D78" s="2">
        <f>SUM('㈱塩釜:七ヶ浜'!D78)</f>
        <v>54.6</v>
      </c>
      <c r="E78" s="2">
        <f>SUM('㈱塩釜:七ヶ浜'!E78)</f>
        <v>54.6</v>
      </c>
      <c r="F78" s="2">
        <f>SUM('㈱塩釜:七ヶ浜'!F78)</f>
        <v>6089.435</v>
      </c>
      <c r="G78" s="2">
        <f>SUM('㈱塩釜:七ヶ浜'!G78)</f>
        <v>54.6</v>
      </c>
      <c r="H78" s="2">
        <f>SUM('㈱塩釜:七ヶ浜'!H78)</f>
        <v>40.95</v>
      </c>
      <c r="I78" s="2">
        <f>SUM('㈱塩釜:七ヶ浜'!I78)</f>
        <v>61563.69</v>
      </c>
      <c r="J78" s="2">
        <f>SUM('㈱塩釜:七ヶ浜'!J78)</f>
        <v>40.95</v>
      </c>
      <c r="K78" s="2">
        <f>SUM('㈱塩釜:七ヶ浜'!K78)</f>
        <v>40.95</v>
      </c>
      <c r="L78" s="2">
        <f>SUM('㈱塩釜:七ヶ浜'!L78)</f>
        <v>9866.936</v>
      </c>
      <c r="M78" s="2">
        <f>SUM('㈱塩釜:七ヶ浜'!M78)</f>
        <v>13.65</v>
      </c>
      <c r="N78" s="2">
        <f>SUM('㈱塩釜:七ヶ浜'!N78)</f>
        <v>27.3</v>
      </c>
      <c r="O78" s="2">
        <f>SUM('㈱塩釜:七ヶ浜'!O78)</f>
        <v>54.6</v>
      </c>
      <c r="P78" s="9">
        <f t="shared" si="13"/>
        <v>77902.261</v>
      </c>
    </row>
    <row r="79" spans="1:16" ht="18.75">
      <c r="A79" s="207"/>
      <c r="B79" s="334" t="s">
        <v>59</v>
      </c>
      <c r="C79" s="234" t="s">
        <v>16</v>
      </c>
      <c r="D79" s="1">
        <f>SUM('㈱塩釜:七ヶ浜'!D79)</f>
        <v>0.609</v>
      </c>
      <c r="E79" s="1">
        <f>SUM('㈱塩釜:七ヶ浜'!E79)</f>
        <v>1.008</v>
      </c>
      <c r="F79" s="1">
        <f>SUM('㈱塩釜:七ヶ浜'!F79)</f>
        <v>0.7</v>
      </c>
      <c r="G79" s="1">
        <f>SUM('㈱塩釜:七ヶ浜'!G79)</f>
        <v>2.546</v>
      </c>
      <c r="H79" s="1">
        <f>SUM('㈱塩釜:七ヶ浜'!H79)</f>
        <v>1.2</v>
      </c>
      <c r="I79" s="1">
        <f>SUM('㈱塩釜:七ヶ浜'!I79)</f>
        <v>0.002</v>
      </c>
      <c r="J79" s="1">
        <f>SUM('㈱塩釜:七ヶ浜'!J79)</f>
        <v>0</v>
      </c>
      <c r="K79" s="1">
        <f>SUM('㈱塩釜:七ヶ浜'!K79)</f>
        <v>0</v>
      </c>
      <c r="L79" s="1">
        <f>SUM('㈱塩釜:七ヶ浜'!L79)</f>
        <v>0</v>
      </c>
      <c r="M79" s="1">
        <f>SUM('㈱塩釜:七ヶ浜'!M79)</f>
        <v>0</v>
      </c>
      <c r="N79" s="1">
        <f>SUM('㈱塩釜:七ヶ浜'!N79)</f>
        <v>0.108</v>
      </c>
      <c r="O79" s="1">
        <f>SUM('㈱塩釜:七ヶ浜'!O79)</f>
        <v>0</v>
      </c>
      <c r="P79" s="8">
        <f t="shared" si="13"/>
        <v>6.172999999999999</v>
      </c>
    </row>
    <row r="80" spans="1:16" ht="18.75">
      <c r="A80" s="207" t="s">
        <v>17</v>
      </c>
      <c r="B80" s="335"/>
      <c r="C80" s="212" t="s">
        <v>18</v>
      </c>
      <c r="D80" s="2">
        <f>SUM('㈱塩釜:七ヶ浜'!D80)</f>
        <v>310.045</v>
      </c>
      <c r="E80" s="2">
        <f>SUM('㈱塩釜:七ヶ浜'!E80)</f>
        <v>654.995</v>
      </c>
      <c r="F80" s="2">
        <f>SUM('㈱塩釜:七ヶ浜'!F80)</f>
        <v>525.295</v>
      </c>
      <c r="G80" s="2">
        <f>SUM('㈱塩釜:七ヶ浜'!G80)</f>
        <v>2130.353</v>
      </c>
      <c r="H80" s="2">
        <f>SUM('㈱塩釜:七ヶ浜'!H80)</f>
        <v>963.189</v>
      </c>
      <c r="I80" s="2">
        <f>SUM('㈱塩釜:七ヶ浜'!I80)</f>
        <v>0.42</v>
      </c>
      <c r="J80" s="2">
        <f>SUM('㈱塩釜:七ヶ浜'!J80)</f>
        <v>0</v>
      </c>
      <c r="K80" s="2">
        <f>SUM('㈱塩釜:七ヶ浜'!K80)</f>
        <v>0</v>
      </c>
      <c r="L80" s="2">
        <f>SUM('㈱塩釜:七ヶ浜'!L80)</f>
        <v>0</v>
      </c>
      <c r="M80" s="2">
        <f>SUM('㈱塩釜:七ヶ浜'!M80)</f>
        <v>0</v>
      </c>
      <c r="N80" s="2">
        <f>SUM('㈱塩釜:七ヶ浜'!N80)</f>
        <v>74.047</v>
      </c>
      <c r="O80" s="2">
        <f>SUM('㈱塩釜:七ヶ浜'!O80)</f>
        <v>0</v>
      </c>
      <c r="P80" s="9">
        <f t="shared" si="13"/>
        <v>4658.344</v>
      </c>
    </row>
    <row r="81" spans="1:16" ht="18.75">
      <c r="A81" s="207"/>
      <c r="B81" s="210" t="s">
        <v>20</v>
      </c>
      <c r="C81" s="234" t="s">
        <v>16</v>
      </c>
      <c r="D81" s="1">
        <f>SUM('㈱塩釜:七ヶ浜'!D81)</f>
        <v>131.57261</v>
      </c>
      <c r="E81" s="1">
        <f>SUM('㈱塩釜:七ヶ浜'!E81)</f>
        <v>137.2302</v>
      </c>
      <c r="F81" s="1">
        <f>SUM('㈱塩釜:七ヶ浜'!F81)</f>
        <v>131.6858</v>
      </c>
      <c r="G81" s="1">
        <f>SUM('㈱塩釜:七ヶ浜'!G81)</f>
        <v>189.4224</v>
      </c>
      <c r="H81" s="1">
        <f>SUM('㈱塩釜:七ヶ浜'!H81)</f>
        <v>141.1293</v>
      </c>
      <c r="I81" s="1">
        <f>SUM('㈱塩釜:七ヶ浜'!I81)</f>
        <v>141.927</v>
      </c>
      <c r="J81" s="1">
        <f>SUM('㈱塩釜:七ヶ浜'!J81)</f>
        <v>94.23949999999999</v>
      </c>
      <c r="K81" s="1">
        <f>SUM('㈱塩釜:七ヶ浜'!K81)</f>
        <v>83.1662</v>
      </c>
      <c r="L81" s="1">
        <f>SUM('㈱塩釜:七ヶ浜'!L81)</f>
        <v>113.26989999999999</v>
      </c>
      <c r="M81" s="1">
        <f>SUM('㈱塩釜:七ヶ浜'!M81)</f>
        <v>128.45929999999998</v>
      </c>
      <c r="N81" s="1">
        <f>SUM('㈱塩釜:七ヶ浜'!N81)</f>
        <v>81.0626</v>
      </c>
      <c r="O81" s="1">
        <f>SUM('㈱塩釜:七ヶ浜'!O81)</f>
        <v>109.0216</v>
      </c>
      <c r="P81" s="8">
        <f t="shared" si="13"/>
        <v>1482.1864100000003</v>
      </c>
    </row>
    <row r="82" spans="1:16" ht="18.75">
      <c r="A82" s="207"/>
      <c r="B82" s="212" t="s">
        <v>157</v>
      </c>
      <c r="C82" s="212" t="s">
        <v>18</v>
      </c>
      <c r="D82" s="2">
        <f>SUM('㈱塩釜:七ヶ浜'!D82)</f>
        <v>58573.945999999996</v>
      </c>
      <c r="E82" s="2">
        <f>SUM('㈱塩釜:七ヶ浜'!E82)</f>
        <v>70511.63100000001</v>
      </c>
      <c r="F82" s="2">
        <f>SUM('㈱塩釜:七ヶ浜'!F82)</f>
        <v>79762.583</v>
      </c>
      <c r="G82" s="2">
        <f>SUM('㈱塩釜:七ヶ浜'!G82)</f>
        <v>86551.665</v>
      </c>
      <c r="H82" s="2">
        <f>SUM('㈱塩釜:七ヶ浜'!H82)</f>
        <v>66002.565</v>
      </c>
      <c r="I82" s="2">
        <f>SUM('㈱塩釜:七ヶ浜'!I82)</f>
        <v>55682.03</v>
      </c>
      <c r="J82" s="2">
        <f>SUM('㈱塩釜:七ヶ浜'!J82)</f>
        <v>55553.6524</v>
      </c>
      <c r="K82" s="2">
        <f>SUM('㈱塩釜:七ヶ浜'!K82)</f>
        <v>58240.83505</v>
      </c>
      <c r="L82" s="2">
        <f>SUM('㈱塩釜:七ヶ浜'!L82)</f>
        <v>46603.09799999999</v>
      </c>
      <c r="M82" s="2">
        <f>SUM('㈱塩釜:七ヶ浜'!M82)</f>
        <v>49628.952</v>
      </c>
      <c r="N82" s="2">
        <f>SUM('㈱塩釜:七ヶ浜'!N82)</f>
        <v>35901.045</v>
      </c>
      <c r="O82" s="2">
        <f>SUM('㈱塩釜:七ヶ浜'!O82)</f>
        <v>82500.83699999997</v>
      </c>
      <c r="P82" s="9">
        <f t="shared" si="13"/>
        <v>745512.8394500001</v>
      </c>
    </row>
    <row r="83" spans="1:16" ht="18.75">
      <c r="A83" s="207" t="s">
        <v>23</v>
      </c>
      <c r="B83" s="332" t="s">
        <v>197</v>
      </c>
      <c r="C83" s="234" t="s">
        <v>16</v>
      </c>
      <c r="D83" s="1">
        <f>+D73+D75+D77+D79+D81</f>
        <v>145.87711</v>
      </c>
      <c r="E83" s="1">
        <f>+E73+E75+E77+E79+E81</f>
        <v>152.8342</v>
      </c>
      <c r="F83" s="1">
        <f aca="true" t="shared" si="15" ref="F83:O83">+F73+F75+F77+F79+F81</f>
        <v>155.2507</v>
      </c>
      <c r="G83" s="1">
        <f t="shared" si="15"/>
        <v>198.8719</v>
      </c>
      <c r="H83" s="1">
        <f t="shared" si="15"/>
        <v>161.9835</v>
      </c>
      <c r="I83" s="1">
        <f t="shared" si="15"/>
        <v>287.9968</v>
      </c>
      <c r="J83" s="1">
        <f t="shared" si="15"/>
        <v>136.1612</v>
      </c>
      <c r="K83" s="1">
        <f t="shared" si="15"/>
        <v>107.7245</v>
      </c>
      <c r="L83" s="1">
        <f t="shared" si="15"/>
        <v>138.28119999999998</v>
      </c>
      <c r="M83" s="1">
        <f t="shared" si="15"/>
        <v>148.49869999999999</v>
      </c>
      <c r="N83" s="1">
        <f t="shared" si="15"/>
        <v>104.7716</v>
      </c>
      <c r="O83" s="1">
        <f t="shared" si="15"/>
        <v>134.123</v>
      </c>
      <c r="P83" s="8">
        <f t="shared" si="13"/>
        <v>1872.37441</v>
      </c>
    </row>
    <row r="84" spans="1:16" ht="18.75">
      <c r="A84" s="198"/>
      <c r="B84" s="333"/>
      <c r="C84" s="212" t="s">
        <v>18</v>
      </c>
      <c r="D84" s="2">
        <f>+D74+D76+D78+D80+D82</f>
        <v>72322.609</v>
      </c>
      <c r="E84" s="2">
        <f>+E74+E76+E78+E80+E82</f>
        <v>86066.37000000001</v>
      </c>
      <c r="F84" s="2">
        <f aca="true" t="shared" si="16" ref="F84:O84">+F74+F76+F78+F80+F82</f>
        <v>102840.67</v>
      </c>
      <c r="G84" s="2">
        <f t="shared" si="16"/>
        <v>97681.84899999999</v>
      </c>
      <c r="H84" s="2">
        <f t="shared" si="16"/>
        <v>85661.75200000001</v>
      </c>
      <c r="I84" s="2">
        <f t="shared" si="16"/>
        <v>150106.61099999998</v>
      </c>
      <c r="J84" s="2">
        <f t="shared" si="16"/>
        <v>90084.67874999999</v>
      </c>
      <c r="K84" s="2">
        <f t="shared" si="16"/>
        <v>89610.23525</v>
      </c>
      <c r="L84" s="2">
        <f t="shared" si="16"/>
        <v>74067.55599999998</v>
      </c>
      <c r="M84" s="2">
        <f t="shared" si="16"/>
        <v>74171.127</v>
      </c>
      <c r="N84" s="2">
        <f t="shared" si="16"/>
        <v>59855.86</v>
      </c>
      <c r="O84" s="2">
        <f t="shared" si="16"/>
        <v>110874.30799999998</v>
      </c>
      <c r="P84" s="9">
        <f t="shared" si="13"/>
        <v>1093343.626</v>
      </c>
    </row>
    <row r="85" spans="1:16" ht="18.75">
      <c r="A85" s="328" t="s">
        <v>187</v>
      </c>
      <c r="B85" s="329"/>
      <c r="C85" s="234" t="s">
        <v>16</v>
      </c>
      <c r="D85" s="1">
        <f>SUM('㈱塩釜:七ヶ浜'!D85)</f>
        <v>10.2254</v>
      </c>
      <c r="E85" s="1">
        <f>SUM('㈱塩釜:七ヶ浜'!E85)</f>
        <v>4.509499999999999</v>
      </c>
      <c r="F85" s="1">
        <f>SUM('㈱塩釜:七ヶ浜'!F85)</f>
        <v>1.8163000000000002</v>
      </c>
      <c r="G85" s="1">
        <f>SUM('㈱塩釜:七ヶ浜'!G85)</f>
        <v>1.3166</v>
      </c>
      <c r="H85" s="1">
        <f>SUM('㈱塩釜:七ヶ浜'!H85)</f>
        <v>4.2718</v>
      </c>
      <c r="I85" s="1">
        <f>SUM('㈱塩釜:七ヶ浜'!I85)</f>
        <v>15.836899999999998</v>
      </c>
      <c r="J85" s="1">
        <f>SUM('㈱塩釜:七ヶ浜'!J85)</f>
        <v>21.1023</v>
      </c>
      <c r="K85" s="1">
        <f>SUM('㈱塩釜:七ヶ浜'!K85)</f>
        <v>23.0479</v>
      </c>
      <c r="L85" s="1">
        <f>SUM('㈱塩釜:七ヶ浜'!L85)</f>
        <v>26.281400000000005</v>
      </c>
      <c r="M85" s="1">
        <f>SUM('㈱塩釜:七ヶ浜'!M85)</f>
        <v>25.456699999999998</v>
      </c>
      <c r="N85" s="1">
        <f>SUM('㈱塩釜:七ヶ浜'!N85)</f>
        <v>29.0228</v>
      </c>
      <c r="O85" s="1">
        <f>SUM('㈱塩釜:七ヶ浜'!O85)</f>
        <v>23.127999999999993</v>
      </c>
      <c r="P85" s="8">
        <f t="shared" si="13"/>
        <v>186.01559999999998</v>
      </c>
    </row>
    <row r="86" spans="1:16" ht="18.75">
      <c r="A86" s="330"/>
      <c r="B86" s="331"/>
      <c r="C86" s="212" t="s">
        <v>18</v>
      </c>
      <c r="D86" s="2">
        <f>SUM('㈱塩釜:七ヶ浜'!D86)</f>
        <v>7187.201</v>
      </c>
      <c r="E86" s="2">
        <f>SUM('㈱塩釜:七ヶ浜'!E86)</f>
        <v>3876.6030000000005</v>
      </c>
      <c r="F86" s="2">
        <f>SUM('㈱塩釜:七ヶ浜'!F86)</f>
        <v>2768.242</v>
      </c>
      <c r="G86" s="2">
        <f>SUM('㈱塩釜:七ヶ浜'!G86)</f>
        <v>2083.666</v>
      </c>
      <c r="H86" s="2">
        <f>SUM('㈱塩釜:七ヶ浜'!H86)</f>
        <v>5491.827</v>
      </c>
      <c r="I86" s="2">
        <f>SUM('㈱塩釜:七ヶ浜'!I86)</f>
        <v>12901.948999999997</v>
      </c>
      <c r="J86" s="2">
        <f>SUM('㈱塩釜:七ヶ浜'!J86)</f>
        <v>17409.683999999997</v>
      </c>
      <c r="K86" s="2">
        <f>SUM('㈱塩釜:七ヶ浜'!K86)</f>
        <v>20495.287000000004</v>
      </c>
      <c r="L86" s="2">
        <f>SUM('㈱塩釜:七ヶ浜'!L86)</f>
        <v>18169.097</v>
      </c>
      <c r="M86" s="2">
        <f>SUM('㈱塩釜:七ヶ浜'!M86)</f>
        <v>16431.689</v>
      </c>
      <c r="N86" s="2">
        <f>SUM('㈱塩釜:七ヶ浜'!N86)</f>
        <v>13191.871000000001</v>
      </c>
      <c r="O86" s="2">
        <f>SUM('㈱塩釜:七ヶ浜'!O86)</f>
        <v>10538.682</v>
      </c>
      <c r="P86" s="9">
        <f t="shared" si="13"/>
        <v>130545.79800000001</v>
      </c>
    </row>
    <row r="87" spans="1:16" ht="18.75">
      <c r="A87" s="328" t="s">
        <v>188</v>
      </c>
      <c r="B87" s="329"/>
      <c r="C87" s="234" t="s">
        <v>16</v>
      </c>
      <c r="D87" s="1">
        <f>SUM('㈱塩釜:七ヶ浜'!D87)</f>
        <v>0.687</v>
      </c>
      <c r="E87" s="1">
        <f>SUM('㈱塩釜:七ヶ浜'!E87)</f>
        <v>22.564799999999998</v>
      </c>
      <c r="F87" s="1">
        <f>SUM('㈱塩釜:七ヶ浜'!F87)</f>
        <v>762.063</v>
      </c>
      <c r="G87" s="1">
        <f>SUM('㈱塩釜:七ヶ浜'!G87)</f>
        <v>1135.1393</v>
      </c>
      <c r="H87" s="1">
        <f>SUM('㈱塩釜:七ヶ浜'!H87)</f>
        <v>2034.4809</v>
      </c>
      <c r="I87" s="1">
        <f>SUM('㈱塩釜:七ヶ浜'!I87)</f>
        <v>14.161600000000002</v>
      </c>
      <c r="J87" s="1">
        <f>SUM('㈱塩釜:七ヶ浜'!J87)</f>
        <v>0.14270000000000002</v>
      </c>
      <c r="K87" s="1">
        <f>SUM('㈱塩釜:七ヶ浜'!K87)</f>
        <v>0.018000000000000002</v>
      </c>
      <c r="L87" s="1">
        <f>SUM('㈱塩釜:七ヶ浜'!L87)</f>
        <v>0.147</v>
      </c>
      <c r="M87" s="1">
        <f>SUM('㈱塩釜:七ヶ浜'!M87)</f>
        <v>0.206</v>
      </c>
      <c r="N87" s="1">
        <f>SUM('㈱塩釜:七ヶ浜'!N87)</f>
        <v>0.058</v>
      </c>
      <c r="O87" s="1">
        <f>SUM('㈱塩釜:七ヶ浜'!O87)</f>
        <v>0.6788000000000001</v>
      </c>
      <c r="P87" s="8">
        <f t="shared" si="13"/>
        <v>3970.3471</v>
      </c>
    </row>
    <row r="88" spans="1:16" ht="18.75">
      <c r="A88" s="330"/>
      <c r="B88" s="331"/>
      <c r="C88" s="212" t="s">
        <v>18</v>
      </c>
      <c r="D88" s="2">
        <f>SUM('㈱塩釜:七ヶ浜'!D88)</f>
        <v>236.957</v>
      </c>
      <c r="E88" s="2">
        <f>SUM('㈱塩釜:七ヶ浜'!E88)</f>
        <v>1515.0140000000001</v>
      </c>
      <c r="F88" s="2">
        <f>SUM('㈱塩釜:七ヶ浜'!F88)</f>
        <v>108497.46999999999</v>
      </c>
      <c r="G88" s="2">
        <f>SUM('㈱塩釜:七ヶ浜'!G88)</f>
        <v>321640.262</v>
      </c>
      <c r="H88" s="2">
        <f>SUM('㈱塩釜:七ヶ浜'!H88)</f>
        <v>183044.23400000005</v>
      </c>
      <c r="I88" s="2">
        <f>SUM('㈱塩釜:七ヶ浜'!I88)</f>
        <v>812.1519999999999</v>
      </c>
      <c r="J88" s="2">
        <f>SUM('㈱塩釜:七ヶ浜'!J88)</f>
        <v>37.35</v>
      </c>
      <c r="K88" s="2">
        <f>SUM('㈱塩釜:七ヶ浜'!K88)</f>
        <v>17.85</v>
      </c>
      <c r="L88" s="2">
        <f>SUM('㈱塩釜:七ヶ浜'!L88)</f>
        <v>44.73</v>
      </c>
      <c r="M88" s="2">
        <f>SUM('㈱塩釜:七ヶ浜'!M88)</f>
        <v>48.825</v>
      </c>
      <c r="N88" s="2">
        <f>SUM('㈱塩釜:七ヶ浜'!N88)</f>
        <v>72.975</v>
      </c>
      <c r="O88" s="2">
        <f>SUM('㈱塩釜:七ヶ浜'!O88)</f>
        <v>204.69799999999998</v>
      </c>
      <c r="P88" s="9">
        <f t="shared" si="13"/>
        <v>616172.5169999999</v>
      </c>
    </row>
    <row r="89" spans="1:16" ht="18.75">
      <c r="A89" s="328" t="s">
        <v>62</v>
      </c>
      <c r="B89" s="329"/>
      <c r="C89" s="234" t="s">
        <v>16</v>
      </c>
      <c r="D89" s="1">
        <f>SUM('㈱塩釜:七ヶ浜'!D89)</f>
        <v>0.4853</v>
      </c>
      <c r="E89" s="1">
        <f>SUM('㈱塩釜:七ヶ浜'!E89)</f>
        <v>0.27720000000000006</v>
      </c>
      <c r="F89" s="1">
        <f>SUM('㈱塩釜:七ヶ浜'!F89)</f>
        <v>0.273</v>
      </c>
      <c r="G89" s="1">
        <f>SUM('㈱塩釜:七ヶ浜'!G89)</f>
        <v>1.1603999999999999</v>
      </c>
      <c r="H89" s="1">
        <f>SUM('㈱塩釜:七ヶ浜'!H89)</f>
        <v>0.9000999999999999</v>
      </c>
      <c r="I89" s="1">
        <f>SUM('㈱塩釜:七ヶ浜'!I89)</f>
        <v>0.3709</v>
      </c>
      <c r="J89" s="1">
        <f>SUM('㈱塩釜:七ヶ浜'!J89)</f>
        <v>0.21439999999999998</v>
      </c>
      <c r="K89" s="1">
        <f>SUM('㈱塩釜:七ヶ浜'!K89)</f>
        <v>0.222</v>
      </c>
      <c r="L89" s="1">
        <f>SUM('㈱塩釜:七ヶ浜'!L89)</f>
        <v>0.1632</v>
      </c>
      <c r="M89" s="1">
        <f>SUM('㈱塩釜:七ヶ浜'!M89)</f>
        <v>0.23779999999999998</v>
      </c>
      <c r="N89" s="1">
        <f>SUM('㈱塩釜:七ヶ浜'!N89)</f>
        <v>0.2517</v>
      </c>
      <c r="O89" s="1">
        <f>SUM('㈱塩釜:七ヶ浜'!O89)</f>
        <v>0.2515</v>
      </c>
      <c r="P89" s="8">
        <f t="shared" si="13"/>
        <v>4.807499999999999</v>
      </c>
    </row>
    <row r="90" spans="1:16" ht="18.75">
      <c r="A90" s="330"/>
      <c r="B90" s="331"/>
      <c r="C90" s="212" t="s">
        <v>18</v>
      </c>
      <c r="D90" s="2">
        <f>SUM('㈱塩釜:七ヶ浜'!D90)</f>
        <v>795.216</v>
      </c>
      <c r="E90" s="2">
        <f>SUM('㈱塩釜:七ヶ浜'!E90)</f>
        <v>881.791</v>
      </c>
      <c r="F90" s="2">
        <f>SUM('㈱塩釜:七ヶ浜'!F90)</f>
        <v>658.035</v>
      </c>
      <c r="G90" s="2">
        <f>SUM('㈱塩釜:七ヶ浜'!G90)</f>
        <v>2754.9829999999997</v>
      </c>
      <c r="H90" s="2">
        <f>SUM('㈱塩釜:七ヶ浜'!H90)</f>
        <v>1736.163</v>
      </c>
      <c r="I90" s="2">
        <f>SUM('㈱塩釜:七ヶ浜'!I90)</f>
        <v>571.507</v>
      </c>
      <c r="J90" s="2">
        <f>SUM('㈱塩釜:七ヶ浜'!J90)</f>
        <v>209.171</v>
      </c>
      <c r="K90" s="2">
        <f>SUM('㈱塩釜:七ヶ浜'!K90)</f>
        <v>164.684</v>
      </c>
      <c r="L90" s="2">
        <f>SUM('㈱塩釜:七ヶ浜'!L90)</f>
        <v>259.515</v>
      </c>
      <c r="M90" s="2">
        <f>SUM('㈱塩釜:七ヶ浜'!M90)</f>
        <v>336.317</v>
      </c>
      <c r="N90" s="2">
        <f>SUM('㈱塩釜:七ヶ浜'!N90)</f>
        <v>276.676</v>
      </c>
      <c r="O90" s="2">
        <f>SUM('㈱塩釜:七ヶ浜'!O90)</f>
        <v>184.92600000000002</v>
      </c>
      <c r="P90" s="9">
        <f t="shared" si="13"/>
        <v>8828.984</v>
      </c>
    </row>
    <row r="91" spans="1:16" ht="18.75">
      <c r="A91" s="328" t="s">
        <v>190</v>
      </c>
      <c r="B91" s="329"/>
      <c r="C91" s="234" t="s">
        <v>16</v>
      </c>
      <c r="D91" s="1">
        <f>SUM('㈱塩釜:七ヶ浜'!D91)</f>
        <v>17.0869</v>
      </c>
      <c r="E91" s="1">
        <f>SUM('㈱塩釜:七ヶ浜'!E91)</f>
        <v>15.4228</v>
      </c>
      <c r="F91" s="1">
        <f>SUM('㈱塩釜:七ヶ浜'!F91)</f>
        <v>28.194100000000002</v>
      </c>
      <c r="G91" s="1">
        <f>SUM('㈱塩釜:七ヶ浜'!G91)</f>
        <v>27.601699999999997</v>
      </c>
      <c r="H91" s="1">
        <f>SUM('㈱塩釜:七ヶ浜'!H91)</f>
        <v>35.43729999999999</v>
      </c>
      <c r="I91" s="1">
        <f>SUM('㈱塩釜:七ヶ浜'!I91)</f>
        <v>19.9437</v>
      </c>
      <c r="J91" s="1">
        <f>SUM('㈱塩釜:七ヶ浜'!J91)</f>
        <v>1.1968</v>
      </c>
      <c r="K91" s="1">
        <f>SUM('㈱塩釜:七ヶ浜'!K91)</f>
        <v>2.076</v>
      </c>
      <c r="L91" s="1">
        <f>SUM('㈱塩釜:七ヶ浜'!L91)</f>
        <v>13.1504</v>
      </c>
      <c r="M91" s="1">
        <f>SUM('㈱塩釜:七ヶ浜'!M91)</f>
        <v>32.7278</v>
      </c>
      <c r="N91" s="1">
        <f>SUM('㈱塩釜:七ヶ浜'!N91)</f>
        <v>15.839699999999999</v>
      </c>
      <c r="O91" s="1">
        <f>SUM('㈱塩釜:七ヶ浜'!O91)</f>
        <v>6.7963000000000005</v>
      </c>
      <c r="P91" s="8">
        <f t="shared" si="13"/>
        <v>215.47349999999997</v>
      </c>
    </row>
    <row r="92" spans="1:16" ht="18.75">
      <c r="A92" s="330"/>
      <c r="B92" s="331"/>
      <c r="C92" s="212" t="s">
        <v>18</v>
      </c>
      <c r="D92" s="2">
        <f>SUM('㈱塩釜:七ヶ浜'!D92)</f>
        <v>42754.026</v>
      </c>
      <c r="E92" s="2">
        <f>SUM('㈱塩釜:七ヶ浜'!E92)</f>
        <v>38371.58700000001</v>
      </c>
      <c r="F92" s="2">
        <f>SUM('㈱塩釜:七ヶ浜'!F92)</f>
        <v>66997.56599999999</v>
      </c>
      <c r="G92" s="2">
        <f>SUM('㈱塩釜:七ヶ浜'!G92)</f>
        <v>54115.26000000001</v>
      </c>
      <c r="H92" s="2">
        <f>SUM('㈱塩釜:七ヶ浜'!H92)</f>
        <v>59972.814000000006</v>
      </c>
      <c r="I92" s="2">
        <f>SUM('㈱塩釜:七ヶ浜'!I92)</f>
        <v>37432.763999999996</v>
      </c>
      <c r="J92" s="2">
        <f>SUM('㈱塩釜:七ヶ浜'!J92)</f>
        <v>1550.835</v>
      </c>
      <c r="K92" s="2">
        <f>SUM('㈱塩釜:七ヶ浜'!K92)</f>
        <v>3027.7799999999997</v>
      </c>
      <c r="L92" s="2">
        <f>SUM('㈱塩釜:七ヶ浜'!L92)</f>
        <v>22368.855</v>
      </c>
      <c r="M92" s="2">
        <f>SUM('㈱塩釜:七ヶ浜'!M92)</f>
        <v>43446.96900000001</v>
      </c>
      <c r="N92" s="2">
        <f>SUM('㈱塩釜:七ヶ浜'!N92)</f>
        <v>26463.012</v>
      </c>
      <c r="O92" s="2">
        <f>SUM('㈱塩釜:七ヶ浜'!O92)</f>
        <v>18144.885</v>
      </c>
      <c r="P92" s="9">
        <f t="shared" si="13"/>
        <v>414646.353</v>
      </c>
    </row>
    <row r="93" spans="1:16" ht="18.75">
      <c r="A93" s="328" t="s">
        <v>167</v>
      </c>
      <c r="B93" s="329"/>
      <c r="C93" s="234" t="s">
        <v>16</v>
      </c>
      <c r="D93" s="1">
        <f>SUM('㈱塩釜:七ヶ浜'!D93)</f>
        <v>0.163</v>
      </c>
      <c r="E93" s="1">
        <f>SUM('㈱塩釜:七ヶ浜'!E93)</f>
        <v>0.154</v>
      </c>
      <c r="F93" s="1">
        <f>SUM('㈱塩釜:七ヶ浜'!F93)</f>
        <v>0.038</v>
      </c>
      <c r="G93" s="1">
        <f>SUM('㈱塩釜:七ヶ浜'!G93)</f>
        <v>0.0422</v>
      </c>
      <c r="H93" s="1">
        <f>SUM('㈱塩釜:七ヶ浜'!H93)</f>
        <v>0.023</v>
      </c>
      <c r="I93" s="1">
        <f>SUM('㈱塩釜:七ヶ浜'!I93)</f>
        <v>0.0138</v>
      </c>
      <c r="J93" s="1">
        <f>SUM('㈱塩釜:七ヶ浜'!J93)</f>
        <v>0.003</v>
      </c>
      <c r="K93" s="1">
        <f>SUM('㈱塩釜:七ヶ浜'!K93)</f>
        <v>0</v>
      </c>
      <c r="L93" s="1">
        <f>SUM('㈱塩釜:七ヶ浜'!L93)</f>
        <v>0.007</v>
      </c>
      <c r="M93" s="1">
        <f>SUM('㈱塩釜:七ヶ浜'!M93)</f>
        <v>0.0178</v>
      </c>
      <c r="N93" s="1">
        <f>SUM('㈱塩釜:七ヶ浜'!N93)</f>
        <v>0.037500000000000006</v>
      </c>
      <c r="O93" s="1">
        <f>SUM('㈱塩釜:七ヶ浜'!O93)</f>
        <v>0.9468000000000001</v>
      </c>
      <c r="P93" s="8">
        <f>SUM(D93:O93)</f>
        <v>1.4461</v>
      </c>
    </row>
    <row r="94" spans="1:16" ht="18.75">
      <c r="A94" s="330"/>
      <c r="B94" s="331"/>
      <c r="C94" s="212" t="s">
        <v>18</v>
      </c>
      <c r="D94" s="2">
        <f>SUM('㈱塩釜:七ヶ浜'!D94)</f>
        <v>77.828</v>
      </c>
      <c r="E94" s="2">
        <f>SUM('㈱塩釜:七ヶ浜'!E94)</f>
        <v>83.373</v>
      </c>
      <c r="F94" s="2">
        <f>SUM('㈱塩釜:七ヶ浜'!F94)</f>
        <v>31.502000000000002</v>
      </c>
      <c r="G94" s="2">
        <f>SUM('㈱塩釜:七ヶ浜'!G94)</f>
        <v>30.378</v>
      </c>
      <c r="H94" s="2">
        <f>SUM('㈱塩釜:七ヶ浜'!H94)</f>
        <v>17.326</v>
      </c>
      <c r="I94" s="2">
        <f>SUM('㈱塩釜:七ヶ浜'!I94)</f>
        <v>9.023</v>
      </c>
      <c r="J94" s="2">
        <f>SUM('㈱塩釜:七ヶ浜'!J94)</f>
        <v>0.903</v>
      </c>
      <c r="K94" s="2">
        <f>SUM('㈱塩釜:七ヶ浜'!K94)</f>
        <v>0</v>
      </c>
      <c r="L94" s="2">
        <f>SUM('㈱塩釜:七ヶ浜'!L94)</f>
        <v>4.631</v>
      </c>
      <c r="M94" s="2">
        <f>SUM('㈱塩釜:七ヶ浜'!M94)</f>
        <v>10.815999999999999</v>
      </c>
      <c r="N94" s="2">
        <f>SUM('㈱塩釜:七ヶ浜'!N94)</f>
        <v>24.246</v>
      </c>
      <c r="O94" s="2">
        <f>SUM('㈱塩釜:七ヶ浜'!O94)</f>
        <v>613.0640000000001</v>
      </c>
      <c r="P94" s="9">
        <f t="shared" si="13"/>
        <v>903.09</v>
      </c>
    </row>
    <row r="95" spans="1:16" ht="18.75">
      <c r="A95" s="328" t="s">
        <v>168</v>
      </c>
      <c r="B95" s="329"/>
      <c r="C95" s="234" t="s">
        <v>16</v>
      </c>
      <c r="D95" s="1">
        <f>SUM('㈱塩釜:七ヶ浜'!D95)</f>
        <v>8.1104</v>
      </c>
      <c r="E95" s="1">
        <f>SUM('㈱塩釜:七ヶ浜'!E95)</f>
        <v>10.3937</v>
      </c>
      <c r="F95" s="1">
        <f>SUM('㈱塩釜:七ヶ浜'!F95)</f>
        <v>6.471</v>
      </c>
      <c r="G95" s="1">
        <f>SUM('㈱塩釜:七ヶ浜'!G95)</f>
        <v>11.725900000000001</v>
      </c>
      <c r="H95" s="1">
        <f>SUM('㈱塩釜:七ヶ浜'!H95)</f>
        <v>30.536099999999998</v>
      </c>
      <c r="I95" s="1">
        <f>SUM('㈱塩釜:七ヶ浜'!I95)</f>
        <v>19.6976</v>
      </c>
      <c r="J95" s="1">
        <f>SUM('㈱塩釜:七ヶ浜'!J95)</f>
        <v>27.9384</v>
      </c>
      <c r="K95" s="1">
        <f>SUM('㈱塩釜:七ヶ浜'!K95)</f>
        <v>16.065</v>
      </c>
      <c r="L95" s="1">
        <f>SUM('㈱塩釜:七ヶ浜'!L95)</f>
        <v>14.346699999999998</v>
      </c>
      <c r="M95" s="1">
        <f>SUM('㈱塩釜:七ヶ浜'!M95)</f>
        <v>22.2549</v>
      </c>
      <c r="N95" s="1">
        <f>SUM('㈱塩釜:七ヶ浜'!N95)</f>
        <v>22.5771</v>
      </c>
      <c r="O95" s="1">
        <f>SUM('㈱塩釜:七ヶ浜'!O95)</f>
        <v>9.7081</v>
      </c>
      <c r="P95" s="8">
        <f t="shared" si="13"/>
        <v>199.82489999999999</v>
      </c>
    </row>
    <row r="96" spans="1:16" ht="18.75">
      <c r="A96" s="330"/>
      <c r="B96" s="331"/>
      <c r="C96" s="212" t="s">
        <v>18</v>
      </c>
      <c r="D96" s="2">
        <f>SUM('㈱塩釜:七ヶ浜'!D96)</f>
        <v>2690.2320000000004</v>
      </c>
      <c r="E96" s="2">
        <f>SUM('㈱塩釜:七ヶ浜'!E96)</f>
        <v>4148.9220000000005</v>
      </c>
      <c r="F96" s="2">
        <f>SUM('㈱塩釜:七ヶ浜'!F96)</f>
        <v>5195.658</v>
      </c>
      <c r="G96" s="2">
        <f>SUM('㈱塩釜:七ヶ浜'!G96)</f>
        <v>10006.941</v>
      </c>
      <c r="H96" s="2">
        <f>SUM('㈱塩釜:七ヶ浜'!H96)</f>
        <v>16916.755</v>
      </c>
      <c r="I96" s="2">
        <f>SUM('㈱塩釜:七ヶ浜'!I96)</f>
        <v>15316.668</v>
      </c>
      <c r="J96" s="2">
        <f>SUM('㈱塩釜:七ヶ浜'!J96)</f>
        <v>25365.89</v>
      </c>
      <c r="K96" s="2">
        <f>SUM('㈱塩釜:七ヶ浜'!K96)</f>
        <v>19234.913</v>
      </c>
      <c r="L96" s="2">
        <f>SUM('㈱塩釜:七ヶ浜'!L96)</f>
        <v>16102.723</v>
      </c>
      <c r="M96" s="2">
        <f>SUM('㈱塩釜:七ヶ浜'!M96)</f>
        <v>15006.969000000001</v>
      </c>
      <c r="N96" s="2">
        <f>SUM('㈱塩釜:七ヶ浜'!N96)</f>
        <v>9252.676</v>
      </c>
      <c r="O96" s="2">
        <f>SUM('㈱塩釜:七ヶ浜'!O96)</f>
        <v>2579.14</v>
      </c>
      <c r="P96" s="9">
        <f t="shared" si="13"/>
        <v>141817.487</v>
      </c>
    </row>
    <row r="97" spans="1:16" ht="18.75">
      <c r="A97" s="328" t="s">
        <v>64</v>
      </c>
      <c r="B97" s="329"/>
      <c r="C97" s="234" t="s">
        <v>16</v>
      </c>
      <c r="D97" s="1">
        <f>SUM('㈱塩釜:七ヶ浜'!D97)</f>
        <v>590.0353</v>
      </c>
      <c r="E97" s="1">
        <f>SUM('㈱塩釜:七ヶ浜'!E97)</f>
        <v>989.1313600000001</v>
      </c>
      <c r="F97" s="1">
        <f>SUM('㈱塩釜:七ヶ浜'!F97)</f>
        <v>1046.8435200000001</v>
      </c>
      <c r="G97" s="1">
        <f>SUM('㈱塩釜:七ヶ浜'!G97)</f>
        <v>657.1112100000001</v>
      </c>
      <c r="H97" s="1">
        <f>SUM('㈱塩釜:七ヶ浜'!H97)</f>
        <v>3105.4986299999996</v>
      </c>
      <c r="I97" s="1">
        <f>SUM('㈱塩釜:七ヶ浜'!I97)</f>
        <v>3311.2259000000004</v>
      </c>
      <c r="J97" s="1">
        <f>SUM('㈱塩釜:七ヶ浜'!J97)</f>
        <v>2288.2502000000004</v>
      </c>
      <c r="K97" s="1">
        <f>SUM('㈱塩釜:七ヶ浜'!K97)</f>
        <v>1635.3449499999997</v>
      </c>
      <c r="L97" s="1">
        <f>SUM('㈱塩釜:七ヶ浜'!L97)</f>
        <v>1981.1226399999996</v>
      </c>
      <c r="M97" s="1">
        <f>SUM('㈱塩釜:七ヶ浜'!M97)</f>
        <v>1080.8401999999999</v>
      </c>
      <c r="N97" s="1">
        <f>SUM('㈱塩釜:七ヶ浜'!N97)</f>
        <v>837.4114999999999</v>
      </c>
      <c r="O97" s="1">
        <f>SUM('㈱塩釜:七ヶ浜'!O97)</f>
        <v>1245.4471599999997</v>
      </c>
      <c r="P97" s="8">
        <f t="shared" si="13"/>
        <v>18768.26257</v>
      </c>
    </row>
    <row r="98" spans="1:16" ht="18.75">
      <c r="A98" s="330"/>
      <c r="B98" s="331"/>
      <c r="C98" s="212" t="s">
        <v>18</v>
      </c>
      <c r="D98" s="2">
        <f>SUM('㈱塩釜:七ヶ浜'!D98)</f>
        <v>103308.42000000003</v>
      </c>
      <c r="E98" s="2">
        <f>SUM('㈱塩釜:七ヶ浜'!E98)</f>
        <v>260362.00100000002</v>
      </c>
      <c r="F98" s="2">
        <f>SUM('㈱塩釜:七ヶ浜'!F98)</f>
        <v>312692.981</v>
      </c>
      <c r="G98" s="2">
        <f>SUM('㈱塩釜:七ヶ浜'!G98)</f>
        <v>277565.648</v>
      </c>
      <c r="H98" s="2">
        <f>SUM('㈱塩釜:七ヶ浜'!H98)</f>
        <v>1186476.66</v>
      </c>
      <c r="I98" s="2">
        <f>SUM('㈱塩釜:七ヶ浜'!I98)</f>
        <v>1157721.6300000004</v>
      </c>
      <c r="J98" s="2">
        <f>SUM('㈱塩釜:七ヶ浜'!J98)</f>
        <v>903371.775</v>
      </c>
      <c r="K98" s="2">
        <f>SUM('㈱塩釜:七ヶ浜'!K98)</f>
        <v>656575.8206500001</v>
      </c>
      <c r="L98" s="2">
        <f>SUM('㈱塩釜:七ヶ浜'!L98)</f>
        <v>678687.1499999999</v>
      </c>
      <c r="M98" s="2">
        <f>SUM('㈱塩釜:七ヶ浜'!M98)</f>
        <v>306830.19700000004</v>
      </c>
      <c r="N98" s="2">
        <f>SUM('㈱塩釜:七ヶ浜'!N98)</f>
        <v>289517.663</v>
      </c>
      <c r="O98" s="2">
        <f>SUM('㈱塩釜:七ヶ浜'!O98)</f>
        <v>219003.00100000005</v>
      </c>
      <c r="P98" s="9">
        <f t="shared" si="13"/>
        <v>6352112.94665</v>
      </c>
    </row>
    <row r="99" spans="1:16" ht="18.75">
      <c r="A99" s="336" t="s">
        <v>65</v>
      </c>
      <c r="B99" s="337"/>
      <c r="C99" s="234" t="s">
        <v>16</v>
      </c>
      <c r="D99" s="1">
        <f>+D8+D10+D22+D28+D36+D38+D40+D42+D44+D46+D48+D50+D52+D58+D71+D83+D85+D87+D89+D91+D93+D95+D97</f>
        <v>9611.44653</v>
      </c>
      <c r="E99" s="1">
        <f>+E8+E10+E22+E28+E36+E38+E40+E42+E44+E46+E48+E50+E52+E58+E71+E83+E85+E87+E89+E91+E93+E95+E97</f>
        <v>6934.221010000002</v>
      </c>
      <c r="F99" s="1">
        <f aca="true" t="shared" si="17" ref="F99:O99">+F8+F10+F22+F28+F36+F38+F40+F42+F44+F46+F48+F50+F52+F58+F71+F83+F85+F87+F89+F91+F93+F95+F97</f>
        <v>7343.07701</v>
      </c>
      <c r="G99" s="1">
        <f t="shared" si="17"/>
        <v>7213.48351</v>
      </c>
      <c r="H99" s="1">
        <f t="shared" si="17"/>
        <v>15233.466680000001</v>
      </c>
      <c r="I99" s="1">
        <f t="shared" si="17"/>
        <v>24084.003800000002</v>
      </c>
      <c r="J99" s="1">
        <f t="shared" si="17"/>
        <v>41085.455299999994</v>
      </c>
      <c r="K99" s="1">
        <f t="shared" si="17"/>
        <v>31049.29195</v>
      </c>
      <c r="L99" s="1">
        <f t="shared" si="17"/>
        <v>23412.088840000004</v>
      </c>
      <c r="M99" s="1">
        <f t="shared" si="17"/>
        <v>44706.97785</v>
      </c>
      <c r="N99" s="1">
        <f t="shared" si="17"/>
        <v>39201.23765</v>
      </c>
      <c r="O99" s="1">
        <f t="shared" si="17"/>
        <v>31441.217310000004</v>
      </c>
      <c r="P99" s="8">
        <f t="shared" si="13"/>
        <v>281315.96744000004</v>
      </c>
    </row>
    <row r="100" spans="1:16" ht="18.75">
      <c r="A100" s="338"/>
      <c r="B100" s="339"/>
      <c r="C100" s="212" t="s">
        <v>18</v>
      </c>
      <c r="D100" s="2">
        <f>+D9+D11+D23+D29+D37+D39+D41+D43+D45+D47+D49+D51+D53+D59+D72+D84+D86+D88+D90+D92+D94+D96+D98</f>
        <v>1606020.4889999998</v>
      </c>
      <c r="E100" s="2">
        <f>+E9+E11+E23+E29+E37+E39+E41+E43+E45+E47+E49+E51+E53+E59+E72+E84+E86+E88+E90+E92+E94+E96+E98</f>
        <v>1727301.4399999992</v>
      </c>
      <c r="F100" s="2">
        <f aca="true" t="shared" si="18" ref="F100:O100">+F9+F11+F23+F29+F37+F39+F41+F43+F45+F47+F49+F51+F53+F59+F72+F84+F86+F88+F90+F92+F94+F96+F98</f>
        <v>2046635.1660000002</v>
      </c>
      <c r="G100" s="2">
        <f t="shared" si="18"/>
        <v>2227037.962</v>
      </c>
      <c r="H100" s="2">
        <f t="shared" si="18"/>
        <v>3226715.4869999997</v>
      </c>
      <c r="I100" s="2">
        <f t="shared" si="18"/>
        <v>5138508.166</v>
      </c>
      <c r="J100" s="2">
        <f t="shared" si="18"/>
        <v>8205745.568650002</v>
      </c>
      <c r="K100" s="2">
        <f t="shared" si="18"/>
        <v>6084669.55375</v>
      </c>
      <c r="L100" s="2">
        <f t="shared" si="18"/>
        <v>5701478.322000001</v>
      </c>
      <c r="M100" s="2">
        <f t="shared" si="18"/>
        <v>7921741.132999999</v>
      </c>
      <c r="N100" s="2">
        <f t="shared" si="18"/>
        <v>6796809.727000001</v>
      </c>
      <c r="O100" s="2">
        <f t="shared" si="18"/>
        <v>4124007.895</v>
      </c>
      <c r="P100" s="9">
        <f t="shared" si="13"/>
        <v>54806670.90940001</v>
      </c>
    </row>
    <row r="101" spans="1:16" ht="18.75">
      <c r="A101" s="204" t="s">
        <v>0</v>
      </c>
      <c r="B101" s="334" t="s">
        <v>169</v>
      </c>
      <c r="C101" s="234" t="s">
        <v>16</v>
      </c>
      <c r="D101" s="1">
        <f>SUM('㈱塩釜:七ヶ浜'!D101)</f>
        <v>0.7531</v>
      </c>
      <c r="E101" s="1">
        <f>SUM('㈱塩釜:七ヶ浜'!E101)</f>
        <v>1.8760000000000001</v>
      </c>
      <c r="F101" s="1">
        <f>SUM('㈱塩釜:七ヶ浜'!F101)</f>
        <v>5.822199999999999</v>
      </c>
      <c r="G101" s="1">
        <f>SUM('㈱塩釜:七ヶ浜'!G101)</f>
        <v>3.7668999999999997</v>
      </c>
      <c r="H101" s="1">
        <f>SUM('㈱塩釜:七ヶ浜'!H101)</f>
        <v>0.9843</v>
      </c>
      <c r="I101" s="1">
        <f>SUM('㈱塩釜:七ヶ浜'!I101)</f>
        <v>1.7249</v>
      </c>
      <c r="J101" s="1">
        <f>SUM('㈱塩釜:七ヶ浜'!J101)</f>
        <v>0.4207</v>
      </c>
      <c r="K101" s="1">
        <f>SUM('㈱塩釜:七ヶ浜'!K101)</f>
        <v>0</v>
      </c>
      <c r="L101" s="1">
        <f>SUM('㈱塩釜:七ヶ浜'!L101)</f>
        <v>1.4329</v>
      </c>
      <c r="M101" s="1">
        <f>SUM('㈱塩釜:七ヶ浜'!M101)</f>
        <v>0.6659999999999999</v>
      </c>
      <c r="N101" s="1">
        <f>SUM('㈱塩釜:七ヶ浜'!N101)</f>
        <v>0.23970000000000002</v>
      </c>
      <c r="O101" s="1">
        <f>SUM('㈱塩釜:七ヶ浜'!O101)</f>
        <v>0.3691</v>
      </c>
      <c r="P101" s="8">
        <f t="shared" si="13"/>
        <v>18.055799999999998</v>
      </c>
    </row>
    <row r="102" spans="1:16" ht="18.75">
      <c r="A102" s="204" t="s">
        <v>0</v>
      </c>
      <c r="B102" s="335"/>
      <c r="C102" s="212" t="s">
        <v>18</v>
      </c>
      <c r="D102" s="2">
        <f>SUM('㈱塩釜:七ヶ浜'!D102)</f>
        <v>2608.3959999999997</v>
      </c>
      <c r="E102" s="2">
        <f>SUM('㈱塩釜:七ヶ浜'!E102)</f>
        <v>616.828</v>
      </c>
      <c r="F102" s="2">
        <f>SUM('㈱塩釜:七ヶ浜'!F102)</f>
        <v>1893.802</v>
      </c>
      <c r="G102" s="2">
        <f>SUM('㈱塩釜:七ヶ浜'!G102)</f>
        <v>7209.4490000000005</v>
      </c>
      <c r="H102" s="2">
        <f>SUM('㈱塩釜:七ヶ浜'!H102)</f>
        <v>3881.685</v>
      </c>
      <c r="I102" s="2">
        <f>SUM('㈱塩釜:七ヶ浜'!I102)</f>
        <v>5021.901</v>
      </c>
      <c r="J102" s="2">
        <f>SUM('㈱塩釜:七ヶ浜'!J102)</f>
        <v>1263.053</v>
      </c>
      <c r="K102" s="2">
        <f>SUM('㈱塩釜:七ヶ浜'!K102)</f>
        <v>0</v>
      </c>
      <c r="L102" s="2">
        <f>SUM('㈱塩釜:七ヶ浜'!L102)</f>
        <v>3032.596</v>
      </c>
      <c r="M102" s="2">
        <f>SUM('㈱塩釜:七ヶ浜'!M102)</f>
        <v>2169.452</v>
      </c>
      <c r="N102" s="2">
        <f>SUM('㈱塩釜:七ヶ浜'!N102)</f>
        <v>749.412</v>
      </c>
      <c r="O102" s="2">
        <f>SUM('㈱塩釜:七ヶ浜'!O102)</f>
        <v>1395.749</v>
      </c>
      <c r="P102" s="9">
        <f t="shared" si="13"/>
        <v>29842.323000000004</v>
      </c>
    </row>
    <row r="103" spans="1:16" ht="18.75">
      <c r="A103" s="207" t="s">
        <v>66</v>
      </c>
      <c r="B103" s="334" t="s">
        <v>191</v>
      </c>
      <c r="C103" s="234" t="s">
        <v>16</v>
      </c>
      <c r="D103" s="1">
        <f>SUM('㈱塩釜:七ヶ浜'!D103)</f>
        <v>83.4115</v>
      </c>
      <c r="E103" s="1">
        <f>SUM('㈱塩釜:七ヶ浜'!E103)</f>
        <v>62.288000000000004</v>
      </c>
      <c r="F103" s="1">
        <f>SUM('㈱塩釜:七ヶ浜'!F103)</f>
        <v>33.0206</v>
      </c>
      <c r="G103" s="1">
        <f>SUM('㈱塩釜:七ヶ浜'!G103)</f>
        <v>42.325500000000005</v>
      </c>
      <c r="H103" s="1">
        <f>SUM('㈱塩釜:七ヶ浜'!H103)</f>
        <v>96.3771</v>
      </c>
      <c r="I103" s="1">
        <f>SUM('㈱塩釜:七ヶ浜'!I103)</f>
        <v>217.6733</v>
      </c>
      <c r="J103" s="1">
        <f>SUM('㈱塩釜:七ヶ浜'!J103)</f>
        <v>242.1906</v>
      </c>
      <c r="K103" s="1">
        <f>SUM('㈱塩釜:七ヶ浜'!K103)</f>
        <v>112.0192</v>
      </c>
      <c r="L103" s="1">
        <f>SUM('㈱塩釜:七ヶ浜'!L103)</f>
        <v>135.98420000000002</v>
      </c>
      <c r="M103" s="1">
        <f>SUM('㈱塩釜:七ヶ浜'!M103)</f>
        <v>103.7733</v>
      </c>
      <c r="N103" s="1">
        <f>SUM('㈱塩釜:七ヶ浜'!N103)</f>
        <v>90.1797</v>
      </c>
      <c r="O103" s="1">
        <f>SUM('㈱塩釜:七ヶ浜'!O103)</f>
        <v>97.9947</v>
      </c>
      <c r="P103" s="8">
        <f aca="true" t="shared" si="19" ref="P103:P134">SUM(D103:O103)</f>
        <v>1317.2377</v>
      </c>
    </row>
    <row r="104" spans="1:16" ht="18.75">
      <c r="A104" s="207" t="s">
        <v>0</v>
      </c>
      <c r="B104" s="335"/>
      <c r="C104" s="212" t="s">
        <v>18</v>
      </c>
      <c r="D104" s="2">
        <f>SUM('㈱塩釜:七ヶ浜'!D104)</f>
        <v>26267.862</v>
      </c>
      <c r="E104" s="2">
        <f>SUM('㈱塩釜:七ヶ浜'!E104)</f>
        <v>15627.312</v>
      </c>
      <c r="F104" s="2">
        <f>SUM('㈱塩釜:七ヶ浜'!F104)</f>
        <v>12645.657000000001</v>
      </c>
      <c r="G104" s="2">
        <f>SUM('㈱塩釜:七ヶ浜'!G104)</f>
        <v>17117.949</v>
      </c>
      <c r="H104" s="2">
        <f>SUM('㈱塩釜:七ヶ浜'!H104)</f>
        <v>31130.811999999998</v>
      </c>
      <c r="I104" s="2">
        <f>SUM('㈱塩釜:七ヶ浜'!I104)</f>
        <v>56355.852999999996</v>
      </c>
      <c r="J104" s="2">
        <f>SUM('㈱塩釜:七ヶ浜'!J104)</f>
        <v>61241.955500000004</v>
      </c>
      <c r="K104" s="2">
        <f>SUM('㈱塩釜:七ヶ浜'!K104)</f>
        <v>33894.13675</v>
      </c>
      <c r="L104" s="2">
        <f>SUM('㈱塩釜:七ヶ浜'!L104)</f>
        <v>33114.46</v>
      </c>
      <c r="M104" s="2">
        <f>SUM('㈱塩釜:七ヶ浜'!M104)</f>
        <v>27683.42</v>
      </c>
      <c r="N104" s="2">
        <f>SUM('㈱塩釜:七ヶ浜'!N104)</f>
        <v>33059.561</v>
      </c>
      <c r="O104" s="2">
        <f>SUM('㈱塩釜:七ヶ浜'!O104)</f>
        <v>47596.27500000001</v>
      </c>
      <c r="P104" s="9">
        <f t="shared" si="19"/>
        <v>395735.25325</v>
      </c>
    </row>
    <row r="105" spans="1:16" ht="18.75">
      <c r="A105" s="207" t="s">
        <v>0</v>
      </c>
      <c r="B105" s="334" t="s">
        <v>171</v>
      </c>
      <c r="C105" s="234" t="s">
        <v>16</v>
      </c>
      <c r="D105" s="1">
        <f>SUM('㈱塩釜:七ヶ浜'!D105)</f>
        <v>838.4592000000001</v>
      </c>
      <c r="E105" s="1">
        <f>SUM('㈱塩釜:七ヶ浜'!E105)</f>
        <v>615.1220000000001</v>
      </c>
      <c r="F105" s="1">
        <f>SUM('㈱塩釜:七ヶ浜'!F105)</f>
        <v>22.635099999999998</v>
      </c>
      <c r="G105" s="1">
        <f>SUM('㈱塩釜:七ヶ浜'!G105)</f>
        <v>14.361600000000001</v>
      </c>
      <c r="H105" s="1">
        <f>SUM('㈱塩釜:七ヶ浜'!H105)</f>
        <v>40.12499999999999</v>
      </c>
      <c r="I105" s="1">
        <f>SUM('㈱塩釜:七ヶ浜'!I105)</f>
        <v>4496.910100000001</v>
      </c>
      <c r="J105" s="1">
        <f>SUM('㈱塩釜:七ヶ浜'!J105)</f>
        <v>907.4457999999998</v>
      </c>
      <c r="K105" s="1">
        <f>SUM('㈱塩釜:七ヶ浜'!K105)</f>
        <v>633.8340999999999</v>
      </c>
      <c r="L105" s="1">
        <f>SUM('㈱塩釜:七ヶ浜'!L105)</f>
        <v>2329.9615000000003</v>
      </c>
      <c r="M105" s="1">
        <f>SUM('㈱塩釜:七ヶ浜'!M105)</f>
        <v>2326.1189999999997</v>
      </c>
      <c r="N105" s="1">
        <f>SUM('㈱塩釜:七ヶ浜'!N105)</f>
        <v>1140.7661</v>
      </c>
      <c r="O105" s="1">
        <f>SUM('㈱塩釜:七ヶ浜'!O105)</f>
        <v>2862.4293</v>
      </c>
      <c r="P105" s="8">
        <f t="shared" si="19"/>
        <v>16228.1688</v>
      </c>
    </row>
    <row r="106" spans="1:16" ht="18.75">
      <c r="A106" s="207"/>
      <c r="B106" s="335"/>
      <c r="C106" s="212" t="s">
        <v>18</v>
      </c>
      <c r="D106" s="2">
        <f>SUM('㈱塩釜:七ヶ浜'!D106)</f>
        <v>182533.99</v>
      </c>
      <c r="E106" s="2">
        <f>SUM('㈱塩釜:七ヶ浜'!E106)</f>
        <v>185011.90800000002</v>
      </c>
      <c r="F106" s="2">
        <f>SUM('㈱塩釜:七ヶ浜'!F106)</f>
        <v>11593.857</v>
      </c>
      <c r="G106" s="2">
        <f>SUM('㈱塩釜:七ヶ浜'!G106)</f>
        <v>10112.611999999997</v>
      </c>
      <c r="H106" s="2">
        <f>SUM('㈱塩釜:七ヶ浜'!H106)</f>
        <v>8706.972</v>
      </c>
      <c r="I106" s="2">
        <f>SUM('㈱塩釜:七ヶ浜'!I106)</f>
        <v>778888.243</v>
      </c>
      <c r="J106" s="2">
        <f>SUM('㈱塩釜:七ヶ浜'!J106)</f>
        <v>176484.79285</v>
      </c>
      <c r="K106" s="2">
        <f>SUM('㈱塩釜:七ヶ浜'!K106)</f>
        <v>192726.0745</v>
      </c>
      <c r="L106" s="2">
        <f>SUM('㈱塩釜:七ヶ浜'!L106)</f>
        <v>512373.39800000004</v>
      </c>
      <c r="M106" s="2">
        <f>SUM('㈱塩釜:七ヶ浜'!M106)</f>
        <v>483735.203</v>
      </c>
      <c r="N106" s="2">
        <f>SUM('㈱塩釜:七ヶ浜'!N106)</f>
        <v>302567.811</v>
      </c>
      <c r="O106" s="2">
        <f>SUM('㈱塩釜:七ヶ浜'!O106)</f>
        <v>685877.62</v>
      </c>
      <c r="P106" s="9">
        <f t="shared" si="19"/>
        <v>3530612.48135</v>
      </c>
    </row>
    <row r="107" spans="1:16" ht="18.75">
      <c r="A107" s="207" t="s">
        <v>67</v>
      </c>
      <c r="B107" s="334" t="s">
        <v>192</v>
      </c>
      <c r="C107" s="234" t="s">
        <v>16</v>
      </c>
      <c r="D107" s="1">
        <f>SUM('㈱塩釜:七ヶ浜'!D107)</f>
        <v>1.2225</v>
      </c>
      <c r="E107" s="1">
        <f>SUM('㈱塩釜:七ヶ浜'!E107)</f>
        <v>1.1876</v>
      </c>
      <c r="F107" s="1">
        <f>SUM('㈱塩釜:七ヶ浜'!F107)</f>
        <v>2.4301999999999997</v>
      </c>
      <c r="G107" s="1">
        <f>SUM('㈱塩釜:七ヶ浜'!G107)</f>
        <v>5.051100000000001</v>
      </c>
      <c r="H107" s="1">
        <f>SUM('㈱塩釜:七ヶ浜'!H107)</f>
        <v>11.311700000000002</v>
      </c>
      <c r="I107" s="1">
        <f>SUM('㈱塩釜:七ヶ浜'!I107)</f>
        <v>36.27259</v>
      </c>
      <c r="J107" s="1">
        <f>SUM('㈱塩釜:七ヶ浜'!J107)</f>
        <v>8.688699999999999</v>
      </c>
      <c r="K107" s="1">
        <f>SUM('㈱塩釜:七ヶ浜'!K107)</f>
        <v>1.7657</v>
      </c>
      <c r="L107" s="1">
        <f>SUM('㈱塩釜:七ヶ浜'!L107)</f>
        <v>2.9237</v>
      </c>
      <c r="M107" s="1">
        <f>SUM('㈱塩釜:七ヶ浜'!M107)</f>
        <v>6.5715</v>
      </c>
      <c r="N107" s="1">
        <f>SUM('㈱塩釜:七ヶ浜'!N107)</f>
        <v>4.393800000000001</v>
      </c>
      <c r="O107" s="1">
        <f>SUM('㈱塩釜:七ヶ浜'!O107)</f>
        <v>2.3684</v>
      </c>
      <c r="P107" s="8">
        <f t="shared" si="19"/>
        <v>84.18748999999998</v>
      </c>
    </row>
    <row r="108" spans="1:16" ht="18.75">
      <c r="A108" s="207"/>
      <c r="B108" s="335"/>
      <c r="C108" s="212" t="s">
        <v>18</v>
      </c>
      <c r="D108" s="2">
        <f>SUM('㈱塩釜:七ヶ浜'!D108)</f>
        <v>3065.8190000000004</v>
      </c>
      <c r="E108" s="2">
        <f>SUM('㈱塩釜:七ヶ浜'!E108)</f>
        <v>3288.173</v>
      </c>
      <c r="F108" s="2">
        <f>SUM('㈱塩釜:七ヶ浜'!F108)</f>
        <v>7785.331000000001</v>
      </c>
      <c r="G108" s="2">
        <f>SUM('㈱塩釜:七ヶ浜'!G108)</f>
        <v>13082.41</v>
      </c>
      <c r="H108" s="2">
        <f>SUM('㈱塩釜:七ヶ浜'!H108)</f>
        <v>22665.115</v>
      </c>
      <c r="I108" s="2">
        <f>SUM('㈱塩釜:七ヶ浜'!I108)</f>
        <v>46971.73099999999</v>
      </c>
      <c r="J108" s="2">
        <f>SUM('㈱塩釜:七ヶ浜'!J108)</f>
        <v>8734.589999999998</v>
      </c>
      <c r="K108" s="2">
        <f>SUM('㈱塩釜:七ヶ浜'!K108)</f>
        <v>1566.4465</v>
      </c>
      <c r="L108" s="2">
        <f>SUM('㈱塩釜:七ヶ浜'!L108)</f>
        <v>4307.805</v>
      </c>
      <c r="M108" s="2">
        <f>SUM('㈱塩釜:七ヶ浜'!M108)</f>
        <v>7234.107000000001</v>
      </c>
      <c r="N108" s="2">
        <f>SUM('㈱塩釜:七ヶ浜'!N108)</f>
        <v>4498.884</v>
      </c>
      <c r="O108" s="2">
        <f>SUM('㈱塩釜:七ヶ浜'!O108)</f>
        <v>2473.8549999999996</v>
      </c>
      <c r="P108" s="9">
        <f t="shared" si="19"/>
        <v>125674.26650000001</v>
      </c>
    </row>
    <row r="109" spans="1:16" ht="18.75">
      <c r="A109" s="207"/>
      <c r="B109" s="334" t="s">
        <v>173</v>
      </c>
      <c r="C109" s="234" t="s">
        <v>16</v>
      </c>
      <c r="D109" s="1">
        <f>SUM('㈱塩釜:七ヶ浜'!D109)</f>
        <v>12.620199999999999</v>
      </c>
      <c r="E109" s="1">
        <f>SUM('㈱塩釜:七ヶ浜'!E109)</f>
        <v>19.743399999999998</v>
      </c>
      <c r="F109" s="1">
        <f>SUM('㈱塩釜:七ヶ浜'!F109)</f>
        <v>20.8094</v>
      </c>
      <c r="G109" s="1">
        <f>SUM('㈱塩釜:七ヶ浜'!G109)</f>
        <v>30.112499999999997</v>
      </c>
      <c r="H109" s="1">
        <f>SUM('㈱塩釜:七ヶ浜'!H109)</f>
        <v>21.074299999999997</v>
      </c>
      <c r="I109" s="1">
        <f>SUM('㈱塩釜:七ヶ浜'!I109)</f>
        <v>19.821900000000003</v>
      </c>
      <c r="J109" s="1">
        <f>SUM('㈱塩釜:七ヶ浜'!J109)</f>
        <v>11.699100000000001</v>
      </c>
      <c r="K109" s="1">
        <f>SUM('㈱塩釜:七ヶ浜'!K109)</f>
        <v>12.4259</v>
      </c>
      <c r="L109" s="1">
        <f>SUM('㈱塩釜:七ヶ浜'!L109)</f>
        <v>12.096200000000001</v>
      </c>
      <c r="M109" s="1">
        <f>SUM('㈱塩釜:七ヶ浜'!M109)</f>
        <v>19.0734</v>
      </c>
      <c r="N109" s="1">
        <f>SUM('㈱塩釜:七ヶ浜'!N109)</f>
        <v>7.3698000000000015</v>
      </c>
      <c r="O109" s="1">
        <f>SUM('㈱塩釜:七ヶ浜'!O109)</f>
        <v>13.860099999999997</v>
      </c>
      <c r="P109" s="8">
        <f t="shared" si="19"/>
        <v>200.7062</v>
      </c>
    </row>
    <row r="110" spans="1:16" ht="18.75">
      <c r="A110" s="207"/>
      <c r="B110" s="335"/>
      <c r="C110" s="212" t="s">
        <v>18</v>
      </c>
      <c r="D110" s="2">
        <f>SUM('㈱塩釜:七ヶ浜'!D110)</f>
        <v>10651.160999999998</v>
      </c>
      <c r="E110" s="2">
        <f>SUM('㈱塩釜:七ヶ浜'!E110)</f>
        <v>16753.857999999997</v>
      </c>
      <c r="F110" s="2">
        <f>SUM('㈱塩釜:七ヶ浜'!F110)</f>
        <v>20662.522999999997</v>
      </c>
      <c r="G110" s="2">
        <f>SUM('㈱塩釜:七ヶ浜'!G110)</f>
        <v>24381.747</v>
      </c>
      <c r="H110" s="2">
        <f>SUM('㈱塩釜:七ヶ浜'!H110)</f>
        <v>16420.163</v>
      </c>
      <c r="I110" s="2">
        <f>SUM('㈱塩釜:七ヶ浜'!I110)</f>
        <v>11318.247000000001</v>
      </c>
      <c r="J110" s="2">
        <f>SUM('㈱塩釜:七ヶ浜'!J110)</f>
        <v>6484.553500000001</v>
      </c>
      <c r="K110" s="2">
        <f>SUM('㈱塩釜:七ヶ浜'!K110)</f>
        <v>5219.1635</v>
      </c>
      <c r="L110" s="2">
        <f>SUM('㈱塩釜:七ヶ浜'!L110)</f>
        <v>5202.314000000001</v>
      </c>
      <c r="M110" s="2">
        <f>SUM('㈱塩釜:七ヶ浜'!M110)</f>
        <v>11062.271</v>
      </c>
      <c r="N110" s="2">
        <f>SUM('㈱塩釜:七ヶ浜'!N110)</f>
        <v>6242.306</v>
      </c>
      <c r="O110" s="2">
        <f>SUM('㈱塩釜:七ヶ浜'!O110)</f>
        <v>13378.578</v>
      </c>
      <c r="P110" s="9">
        <f t="shared" si="19"/>
        <v>147776.885</v>
      </c>
    </row>
    <row r="111" spans="1:16" ht="18.75">
      <c r="A111" s="207" t="s">
        <v>68</v>
      </c>
      <c r="B111" s="334" t="s">
        <v>193</v>
      </c>
      <c r="C111" s="234" t="s">
        <v>16</v>
      </c>
      <c r="D111" s="1">
        <f>SUM('㈱塩釜:七ヶ浜'!D111)</f>
        <v>0</v>
      </c>
      <c r="E111" s="1">
        <f>SUM('㈱塩釜:七ヶ浜'!E111)</f>
        <v>189</v>
      </c>
      <c r="F111" s="1">
        <f>SUM('㈱塩釜:七ヶ浜'!F111)</f>
        <v>10137.539999999999</v>
      </c>
      <c r="G111" s="1">
        <f>SUM('㈱塩釜:七ヶ浜'!G111)</f>
        <v>8860.8</v>
      </c>
      <c r="H111" s="1">
        <f>SUM('㈱塩釜:七ヶ浜'!H111)</f>
        <v>35.025</v>
      </c>
      <c r="I111" s="1">
        <f>SUM('㈱塩釜:七ヶ浜'!I111)</f>
        <v>0</v>
      </c>
      <c r="J111" s="1">
        <f>SUM('㈱塩釜:七ヶ浜'!J111)</f>
        <v>0</v>
      </c>
      <c r="K111" s="1">
        <f>SUM('㈱塩釜:七ヶ浜'!K111)</f>
        <v>0</v>
      </c>
      <c r="L111" s="1">
        <f>SUM('㈱塩釜:七ヶ浜'!L111)</f>
        <v>0.45</v>
      </c>
      <c r="M111" s="1">
        <f>SUM('㈱塩釜:七ヶ浜'!M111)</f>
        <v>3.45</v>
      </c>
      <c r="N111" s="1">
        <f>SUM('㈱塩釜:七ヶ浜'!N111)</f>
        <v>2.1</v>
      </c>
      <c r="O111" s="1">
        <f>SUM('㈱塩釜:七ヶ浜'!O111)</f>
        <v>0</v>
      </c>
      <c r="P111" s="8">
        <f t="shared" si="19"/>
        <v>19228.364999999998</v>
      </c>
    </row>
    <row r="112" spans="1:16" ht="18.75">
      <c r="A112" s="207"/>
      <c r="B112" s="335"/>
      <c r="C112" s="212" t="s">
        <v>18</v>
      </c>
      <c r="D112" s="2">
        <f>SUM('㈱塩釜:七ヶ浜'!D112)</f>
        <v>0</v>
      </c>
      <c r="E112" s="2">
        <f>SUM('㈱塩釜:七ヶ浜'!E112)</f>
        <v>10335.15</v>
      </c>
      <c r="F112" s="2">
        <f>SUM('㈱塩釜:七ヶ浜'!F112)</f>
        <v>580600.1170000001</v>
      </c>
      <c r="G112" s="2">
        <f>SUM('㈱塩釜:七ヶ浜'!G112)</f>
        <v>551423.5650000001</v>
      </c>
      <c r="H112" s="2">
        <f>SUM('㈱塩釜:七ヶ浜'!H112)</f>
        <v>2423.453</v>
      </c>
      <c r="I112" s="2">
        <f>SUM('㈱塩釜:七ヶ浜'!I112)</f>
        <v>0</v>
      </c>
      <c r="J112" s="2">
        <f>SUM('㈱塩釜:七ヶ浜'!J112)</f>
        <v>0</v>
      </c>
      <c r="K112" s="2">
        <f>SUM('㈱塩釜:七ヶ浜'!K112)</f>
        <v>0</v>
      </c>
      <c r="L112" s="2">
        <f>SUM('㈱塩釜:七ヶ浜'!L112)</f>
        <v>37.8</v>
      </c>
      <c r="M112" s="2">
        <f>SUM('㈱塩釜:七ヶ浜'!M112)</f>
        <v>247.275</v>
      </c>
      <c r="N112" s="2">
        <f>SUM('㈱塩釜:七ヶ浜'!N112)</f>
        <v>143.483</v>
      </c>
      <c r="O112" s="2">
        <f>SUM('㈱塩釜:七ヶ浜'!O112)</f>
        <v>0</v>
      </c>
      <c r="P112" s="9">
        <f t="shared" si="19"/>
        <v>1145210.843</v>
      </c>
    </row>
    <row r="113" spans="1:16" ht="18.75">
      <c r="A113" s="207"/>
      <c r="B113" s="334" t="s">
        <v>69</v>
      </c>
      <c r="C113" s="234" t="s">
        <v>16</v>
      </c>
      <c r="D113" s="1">
        <f>SUM('㈱塩釜:七ヶ浜'!D113)</f>
        <v>10.8169</v>
      </c>
      <c r="E113" s="1">
        <f>SUM('㈱塩釜:七ヶ浜'!E113)</f>
        <v>10.6549</v>
      </c>
      <c r="F113" s="1">
        <f>SUM('㈱塩釜:七ヶ浜'!F113)</f>
        <v>4.447</v>
      </c>
      <c r="G113" s="1">
        <f>SUM('㈱塩釜:七ヶ浜'!G113)</f>
        <v>0.4928</v>
      </c>
      <c r="H113" s="1">
        <f>SUM('㈱塩釜:七ヶ浜'!H113)</f>
        <v>0.1129</v>
      </c>
      <c r="I113" s="1">
        <f>SUM('㈱塩釜:七ヶ浜'!I113)</f>
        <v>0.1405</v>
      </c>
      <c r="J113" s="1">
        <f>SUM('㈱塩釜:七ヶ浜'!J113)</f>
        <v>0.048</v>
      </c>
      <c r="K113" s="1">
        <f>SUM('㈱塩釜:七ヶ浜'!K113)</f>
        <v>0.016800000000000002</v>
      </c>
      <c r="L113" s="1">
        <f>SUM('㈱塩釜:七ヶ浜'!L113)</f>
        <v>0.0152</v>
      </c>
      <c r="M113" s="1">
        <f>SUM('㈱塩釜:七ヶ浜'!M113)</f>
        <v>0.0041</v>
      </c>
      <c r="N113" s="1">
        <f>SUM('㈱塩釜:七ヶ浜'!N113)</f>
        <v>4.3828</v>
      </c>
      <c r="O113" s="1">
        <f>SUM('㈱塩釜:七ヶ浜'!O113)</f>
        <v>9.611200000000002</v>
      </c>
      <c r="P113" s="8">
        <f t="shared" si="19"/>
        <v>40.7431</v>
      </c>
    </row>
    <row r="114" spans="1:16" ht="18.75">
      <c r="A114" s="207"/>
      <c r="B114" s="335"/>
      <c r="C114" s="212" t="s">
        <v>18</v>
      </c>
      <c r="D114" s="2">
        <f>SUM('㈱塩釜:七ヶ浜'!D114)</f>
        <v>23929.376</v>
      </c>
      <c r="E114" s="2">
        <f>SUM('㈱塩釜:七ヶ浜'!E114)</f>
        <v>23449.751</v>
      </c>
      <c r="F114" s="2">
        <f>SUM('㈱塩釜:七ヶ浜'!F114)</f>
        <v>10816.315</v>
      </c>
      <c r="G114" s="2">
        <f>SUM('㈱塩釜:七ヶ浜'!G114)</f>
        <v>937.2779999999999</v>
      </c>
      <c r="H114" s="2">
        <f>SUM('㈱塩釜:七ヶ浜'!H114)</f>
        <v>88.496</v>
      </c>
      <c r="I114" s="2">
        <f>SUM('㈱塩釜:七ヶ浜'!I114)</f>
        <v>91.96000000000001</v>
      </c>
      <c r="J114" s="2">
        <f>SUM('㈱塩釜:七ヶ浜'!J114)</f>
        <v>29.244</v>
      </c>
      <c r="K114" s="2">
        <f>SUM('㈱塩釜:七ヶ浜'!K114)</f>
        <v>10.742</v>
      </c>
      <c r="L114" s="2">
        <f>SUM('㈱塩釜:七ヶ浜'!L114)</f>
        <v>6.426</v>
      </c>
      <c r="M114" s="2">
        <f>SUM('㈱塩釜:七ヶ浜'!M114)</f>
        <v>3.56</v>
      </c>
      <c r="N114" s="2">
        <f>SUM('㈱塩釜:七ヶ浜'!N114)</f>
        <v>11399.251</v>
      </c>
      <c r="O114" s="2">
        <f>SUM('㈱塩釜:七ヶ浜'!O114)</f>
        <v>28593.793</v>
      </c>
      <c r="P114" s="9">
        <f t="shared" si="19"/>
        <v>99356.192</v>
      </c>
    </row>
    <row r="115" spans="1:16" ht="18.75">
      <c r="A115" s="207" t="s">
        <v>70</v>
      </c>
      <c r="B115" s="334" t="s">
        <v>176</v>
      </c>
      <c r="C115" s="234" t="s">
        <v>16</v>
      </c>
      <c r="D115" s="1">
        <f>SUM('㈱塩釜:七ヶ浜'!D115)</f>
        <v>5.8245</v>
      </c>
      <c r="E115" s="1">
        <f>SUM('㈱塩釜:七ヶ浜'!E115)</f>
        <v>2.7225</v>
      </c>
      <c r="F115" s="1">
        <f>SUM('㈱塩釜:七ヶ浜'!F115)</f>
        <v>1.804</v>
      </c>
      <c r="G115" s="1">
        <f>SUM('㈱塩釜:七ヶ浜'!G115)</f>
        <v>0.5774</v>
      </c>
      <c r="H115" s="1">
        <f>SUM('㈱塩釜:七ヶ浜'!H115)</f>
        <v>0.163</v>
      </c>
      <c r="I115" s="1">
        <f>SUM('㈱塩釜:七ヶ浜'!I115)</f>
        <v>0.6929000000000001</v>
      </c>
      <c r="J115" s="1">
        <f>SUM('㈱塩釜:七ヶ浜'!J115)</f>
        <v>1.3613</v>
      </c>
      <c r="K115" s="1">
        <f>SUM('㈱塩釜:七ヶ浜'!K115)</f>
        <v>0.9285000000000001</v>
      </c>
      <c r="L115" s="1">
        <f>SUM('㈱塩釜:七ヶ浜'!L115)</f>
        <v>0.11399999999999999</v>
      </c>
      <c r="M115" s="1">
        <f>SUM('㈱塩釜:七ヶ浜'!M115)</f>
        <v>4.403</v>
      </c>
      <c r="N115" s="1">
        <f>SUM('㈱塩釜:七ヶ浜'!N115)</f>
        <v>7.9114</v>
      </c>
      <c r="O115" s="1">
        <f>SUM('㈱塩釜:七ヶ浜'!O115)</f>
        <v>7.3624</v>
      </c>
      <c r="P115" s="8">
        <f t="shared" si="19"/>
        <v>33.8649</v>
      </c>
    </row>
    <row r="116" spans="1:16" ht="18.75">
      <c r="A116" s="207"/>
      <c r="B116" s="335"/>
      <c r="C116" s="212" t="s">
        <v>18</v>
      </c>
      <c r="D116" s="2">
        <f>SUM('㈱塩釜:七ヶ浜'!D116)</f>
        <v>4337.478</v>
      </c>
      <c r="E116" s="2">
        <f>SUM('㈱塩釜:七ヶ浜'!E116)</f>
        <v>1825.709</v>
      </c>
      <c r="F116" s="2">
        <f>SUM('㈱塩釜:七ヶ浜'!F116)</f>
        <v>965.3059999999999</v>
      </c>
      <c r="G116" s="2">
        <f>SUM('㈱塩釜:七ヶ浜'!G116)</f>
        <v>263.565</v>
      </c>
      <c r="H116" s="2">
        <f>SUM('㈱塩釜:七ヶ浜'!H116)</f>
        <v>331.22299999999996</v>
      </c>
      <c r="I116" s="2">
        <f>SUM('㈱塩釜:七ヶ浜'!I116)</f>
        <v>603.557</v>
      </c>
      <c r="J116" s="2">
        <f>SUM('㈱塩釜:七ヶ浜'!J116)</f>
        <v>1385.5065</v>
      </c>
      <c r="K116" s="2">
        <f>SUM('㈱塩釜:七ヶ浜'!K116)</f>
        <v>1098.7725</v>
      </c>
      <c r="L116" s="2">
        <f>SUM('㈱塩釜:七ヶ浜'!L116)</f>
        <v>94.416</v>
      </c>
      <c r="M116" s="2">
        <f>SUM('㈱塩釜:七ヶ浜'!M116)</f>
        <v>3755.9730000000004</v>
      </c>
      <c r="N116" s="2">
        <f>SUM('㈱塩釜:七ヶ浜'!N116)</f>
        <v>5243.868</v>
      </c>
      <c r="O116" s="2">
        <f>SUM('㈱塩釜:七ヶ浜'!O116)</f>
        <v>6255.989</v>
      </c>
      <c r="P116" s="9">
        <f t="shared" si="19"/>
        <v>26161.362999999998</v>
      </c>
    </row>
    <row r="117" spans="1:16" ht="18.75">
      <c r="A117" s="207"/>
      <c r="B117" s="334" t="s">
        <v>72</v>
      </c>
      <c r="C117" s="234" t="s">
        <v>16</v>
      </c>
      <c r="D117" s="1">
        <f>SUM('㈱塩釜:七ヶ浜'!D117)</f>
        <v>34.5399</v>
      </c>
      <c r="E117" s="1">
        <f>SUM('㈱塩釜:七ヶ浜'!E117)</f>
        <v>43.3493</v>
      </c>
      <c r="F117" s="1">
        <f>SUM('㈱塩釜:七ヶ浜'!F117)</f>
        <v>57.45049999999999</v>
      </c>
      <c r="G117" s="1">
        <f>SUM('㈱塩釜:七ヶ浜'!G117)</f>
        <v>45.909800000000004</v>
      </c>
      <c r="H117" s="1">
        <f>SUM('㈱塩釜:七ヶ浜'!H117)</f>
        <v>46.528800000000004</v>
      </c>
      <c r="I117" s="1">
        <f>SUM('㈱塩釜:七ヶ浜'!I117)</f>
        <v>39.81079999999999</v>
      </c>
      <c r="J117" s="1">
        <f>SUM('㈱塩釜:七ヶ浜'!J117)</f>
        <v>69.17110000000001</v>
      </c>
      <c r="K117" s="1">
        <f>SUM('㈱塩釜:七ヶ浜'!K117)</f>
        <v>114.7294</v>
      </c>
      <c r="L117" s="1">
        <f>SUM('㈱塩釜:七ヶ浜'!L117)</f>
        <v>35.550999999999995</v>
      </c>
      <c r="M117" s="1">
        <f>SUM('㈱塩釜:七ヶ浜'!M117)</f>
        <v>37.3521</v>
      </c>
      <c r="N117" s="1">
        <f>SUM('㈱塩釜:七ヶ浜'!N117)</f>
        <v>26.496000000000002</v>
      </c>
      <c r="O117" s="1">
        <f>SUM('㈱塩釜:七ヶ浜'!O117)</f>
        <v>34.8734</v>
      </c>
      <c r="P117" s="8">
        <f t="shared" si="19"/>
        <v>585.7620999999999</v>
      </c>
    </row>
    <row r="118" spans="1:16" ht="18.75">
      <c r="A118" s="207"/>
      <c r="B118" s="335"/>
      <c r="C118" s="212" t="s">
        <v>18</v>
      </c>
      <c r="D118" s="2">
        <f>SUM('㈱塩釜:七ヶ浜'!D118)</f>
        <v>18040.017</v>
      </c>
      <c r="E118" s="2">
        <f>SUM('㈱塩釜:七ヶ浜'!E118)</f>
        <v>21101.966000000004</v>
      </c>
      <c r="F118" s="2">
        <f>SUM('㈱塩釜:七ヶ浜'!F118)</f>
        <v>28775.445999999996</v>
      </c>
      <c r="G118" s="2">
        <f>SUM('㈱塩釜:七ヶ浜'!G118)</f>
        <v>29751.796000000002</v>
      </c>
      <c r="H118" s="2">
        <f>SUM('㈱塩釜:七ヶ浜'!H118)</f>
        <v>32652.355</v>
      </c>
      <c r="I118" s="2">
        <f>SUM('㈱塩釜:七ヶ浜'!I118)</f>
        <v>34445.422</v>
      </c>
      <c r="J118" s="2">
        <f>SUM('㈱塩釜:七ヶ浜'!J118)</f>
        <v>22446.678000000004</v>
      </c>
      <c r="K118" s="2">
        <f>SUM('㈱塩釜:七ヶ浜'!K118)</f>
        <v>19822.3085</v>
      </c>
      <c r="L118" s="2">
        <f>SUM('㈱塩釜:七ヶ浜'!L118)</f>
        <v>26684.572</v>
      </c>
      <c r="M118" s="2">
        <f>SUM('㈱塩釜:七ヶ浜'!M118)</f>
        <v>28091.675999999996</v>
      </c>
      <c r="N118" s="2">
        <f>SUM('㈱塩釜:七ヶ浜'!N118)</f>
        <v>22118.968</v>
      </c>
      <c r="O118" s="2">
        <f>SUM('㈱塩釜:七ヶ浜'!O118)</f>
        <v>29313.388</v>
      </c>
      <c r="P118" s="9">
        <f t="shared" si="19"/>
        <v>313244.5925</v>
      </c>
    </row>
    <row r="119" spans="1:16" ht="18.75">
      <c r="A119" s="207" t="s">
        <v>23</v>
      </c>
      <c r="B119" s="334" t="s">
        <v>196</v>
      </c>
      <c r="C119" s="234" t="s">
        <v>16</v>
      </c>
      <c r="D119" s="1">
        <f>SUM('㈱塩釜:七ヶ浜'!D119)</f>
        <v>12.4643</v>
      </c>
      <c r="E119" s="1">
        <f>SUM('㈱塩釜:七ヶ浜'!E119)</f>
        <v>14.6355</v>
      </c>
      <c r="F119" s="1">
        <f>SUM('㈱塩釜:七ヶ浜'!F119)</f>
        <v>11.1174</v>
      </c>
      <c r="G119" s="1">
        <f>SUM('㈱塩釜:七ヶ浜'!G119)</f>
        <v>13.2033</v>
      </c>
      <c r="H119" s="1">
        <f>SUM('㈱塩釜:七ヶ浜'!H119)</f>
        <v>16.9223</v>
      </c>
      <c r="I119" s="1">
        <f>SUM('㈱塩釜:七ヶ浜'!I119)</f>
        <v>13.299000000000001</v>
      </c>
      <c r="J119" s="1">
        <f>SUM('㈱塩釜:七ヶ浜'!J119)</f>
        <v>230.64249999999996</v>
      </c>
      <c r="K119" s="1">
        <f>SUM('㈱塩釜:七ヶ浜'!K119)</f>
        <v>121.85970000000002</v>
      </c>
      <c r="L119" s="1">
        <f>SUM('㈱塩釜:七ヶ浜'!L119)</f>
        <v>6.6339000000000015</v>
      </c>
      <c r="M119" s="1">
        <f>SUM('㈱塩釜:七ヶ浜'!M119)</f>
        <v>9.2678</v>
      </c>
      <c r="N119" s="1">
        <f>SUM('㈱塩釜:七ヶ浜'!N119)</f>
        <v>15.294299999999998</v>
      </c>
      <c r="O119" s="1">
        <f>SUM('㈱塩釜:七ヶ浜'!O119)</f>
        <v>16.3166</v>
      </c>
      <c r="P119" s="8">
        <f t="shared" si="19"/>
        <v>481.6566</v>
      </c>
    </row>
    <row r="120" spans="1:16" ht="18.75">
      <c r="A120" s="220"/>
      <c r="B120" s="335"/>
      <c r="C120" s="212" t="s">
        <v>18</v>
      </c>
      <c r="D120" s="2">
        <f>SUM('㈱塩釜:七ヶ浜'!D120)</f>
        <v>9006.890999999998</v>
      </c>
      <c r="E120" s="2">
        <f>SUM('㈱塩釜:七ヶ浜'!E120)</f>
        <v>8251.84</v>
      </c>
      <c r="F120" s="2">
        <f>SUM('㈱塩釜:七ヶ浜'!F120)</f>
        <v>4434.069000000001</v>
      </c>
      <c r="G120" s="2">
        <f>SUM('㈱塩釜:七ヶ浜'!G120)</f>
        <v>5373.58</v>
      </c>
      <c r="H120" s="2">
        <f>SUM('㈱塩釜:七ヶ浜'!H120)</f>
        <v>18639.208000000002</v>
      </c>
      <c r="I120" s="2">
        <f>SUM('㈱塩釜:七ヶ浜'!I120)</f>
        <v>9649.332999999999</v>
      </c>
      <c r="J120" s="2">
        <f>SUM('㈱塩釜:七ヶ浜'!J120)</f>
        <v>49081.768</v>
      </c>
      <c r="K120" s="2">
        <f>SUM('㈱塩釜:七ヶ浜'!K120)</f>
        <v>24725.479000000003</v>
      </c>
      <c r="L120" s="2">
        <f>SUM('㈱塩釜:七ヶ浜'!L120)</f>
        <v>2946.8159999999993</v>
      </c>
      <c r="M120" s="2">
        <f>SUM('㈱塩釜:七ヶ浜'!M120)</f>
        <v>3639.4909999999995</v>
      </c>
      <c r="N120" s="2">
        <f>SUM('㈱塩釜:七ヶ浜'!N120)</f>
        <v>15672.119</v>
      </c>
      <c r="O120" s="2">
        <f>SUM('㈱塩釜:七ヶ浜'!O120)</f>
        <v>18592.708000000006</v>
      </c>
      <c r="P120" s="9">
        <f t="shared" si="19"/>
        <v>170013.30200000003</v>
      </c>
    </row>
    <row r="121" spans="1:16" ht="18.75">
      <c r="A121" s="220"/>
      <c r="B121" s="210" t="s">
        <v>20</v>
      </c>
      <c r="C121" s="234" t="s">
        <v>16</v>
      </c>
      <c r="D121" s="1">
        <f>SUM('㈱塩釜:七ヶ浜'!D121)</f>
        <v>0.3465</v>
      </c>
      <c r="E121" s="1">
        <f>SUM('㈱塩釜:七ヶ浜'!E121)</f>
        <v>0.4257</v>
      </c>
      <c r="F121" s="1">
        <f>SUM('㈱塩釜:七ヶ浜'!F121)</f>
        <v>10.6</v>
      </c>
      <c r="G121" s="1">
        <f>SUM('㈱塩釜:七ヶ浜'!G121)</f>
        <v>17.592</v>
      </c>
      <c r="H121" s="1">
        <f>SUM('㈱塩釜:七ヶ浜'!H121)</f>
        <v>30.2803</v>
      </c>
      <c r="I121" s="1">
        <f>SUM('㈱塩釜:七ヶ浜'!I121)</f>
        <v>47.547349999999994</v>
      </c>
      <c r="J121" s="1">
        <f>SUM('㈱塩釜:七ヶ浜'!J121)</f>
        <v>43.32505</v>
      </c>
      <c r="K121" s="1">
        <f>SUM('㈱塩釜:七ヶ浜'!K121)</f>
        <v>34.085800000000006</v>
      </c>
      <c r="L121" s="1">
        <f>SUM('㈱塩釜:七ヶ浜'!L121)</f>
        <v>6.627800000000001</v>
      </c>
      <c r="M121" s="1">
        <f>SUM('㈱塩釜:七ヶ浜'!M121)</f>
        <v>1.521</v>
      </c>
      <c r="N121" s="1">
        <f>SUM('㈱塩釜:七ヶ浜'!N121)</f>
        <v>1.069</v>
      </c>
      <c r="O121" s="1">
        <f>SUM('㈱塩釜:七ヶ浜'!O121)</f>
        <v>1.369</v>
      </c>
      <c r="P121" s="8">
        <f t="shared" si="19"/>
        <v>194.78949999999998</v>
      </c>
    </row>
    <row r="122" spans="1:16" ht="18.75">
      <c r="A122" s="220"/>
      <c r="B122" s="212" t="s">
        <v>73</v>
      </c>
      <c r="C122" s="212" t="s">
        <v>18</v>
      </c>
      <c r="D122" s="2">
        <f>SUM('㈱塩釜:七ヶ浜'!D122)</f>
        <v>2245.651</v>
      </c>
      <c r="E122" s="2">
        <f>SUM('㈱塩釜:七ヶ浜'!E122)</f>
        <v>1914.5000000000002</v>
      </c>
      <c r="F122" s="2">
        <f>SUM('㈱塩釜:七ヶ浜'!F122)</f>
        <v>6992.869</v>
      </c>
      <c r="G122" s="2">
        <f>SUM('㈱塩釜:七ヶ浜'!G122)</f>
        <v>9622.762</v>
      </c>
      <c r="H122" s="2">
        <f>SUM('㈱塩釜:七ヶ浜'!H122)</f>
        <v>17031.083</v>
      </c>
      <c r="I122" s="2">
        <f>SUM('㈱塩釜:七ヶ浜'!I122)</f>
        <v>28093.674000000003</v>
      </c>
      <c r="J122" s="2">
        <f>SUM('㈱塩釜:七ヶ浜'!J122)</f>
        <v>29530.625999999997</v>
      </c>
      <c r="K122" s="2">
        <f>SUM('㈱塩釜:七ヶ浜'!K122)</f>
        <v>19652.655000000002</v>
      </c>
      <c r="L122" s="2">
        <f>SUM('㈱塩釜:七ヶ浜'!L122)</f>
        <v>5738.748</v>
      </c>
      <c r="M122" s="2">
        <f>SUM('㈱塩釜:七ヶ浜'!M122)</f>
        <v>1705.783</v>
      </c>
      <c r="N122" s="2">
        <f>SUM('㈱塩釜:七ヶ浜'!N122)</f>
        <v>1660.456</v>
      </c>
      <c r="O122" s="2">
        <f>SUM('㈱塩釜:七ヶ浜'!O122)</f>
        <v>3139.46</v>
      </c>
      <c r="P122" s="9">
        <f t="shared" si="19"/>
        <v>127328.267</v>
      </c>
    </row>
    <row r="123" spans="1:16" ht="18.75">
      <c r="A123" s="220"/>
      <c r="B123" s="332" t="s">
        <v>197</v>
      </c>
      <c r="C123" s="234" t="s">
        <v>16</v>
      </c>
      <c r="D123" s="1">
        <f>+D101+D103+D105+D107+D109+D111+D113+D115+D117+D119+D121</f>
        <v>1000.4585999999999</v>
      </c>
      <c r="E123" s="1">
        <f>+E101+E103+E105+E107+E109+E111+E113+E115+E117+E119+E121</f>
        <v>961.0048999999999</v>
      </c>
      <c r="F123" s="1">
        <f aca="true" t="shared" si="20" ref="F123:O123">+F101+F103+F105+F107+F109+F111+F113+F115+F117+F119+F121</f>
        <v>10307.6764</v>
      </c>
      <c r="G123" s="1">
        <f t="shared" si="20"/>
        <v>9034.192899999998</v>
      </c>
      <c r="H123" s="1">
        <f t="shared" si="20"/>
        <v>298.90470000000005</v>
      </c>
      <c r="I123" s="1">
        <f t="shared" si="20"/>
        <v>4873.8933400000005</v>
      </c>
      <c r="J123" s="1">
        <f t="shared" si="20"/>
        <v>1514.9928499999996</v>
      </c>
      <c r="K123" s="1">
        <f t="shared" si="20"/>
        <v>1031.6651</v>
      </c>
      <c r="L123" s="1">
        <f t="shared" si="20"/>
        <v>2531.7904</v>
      </c>
      <c r="M123" s="1">
        <f t="shared" si="20"/>
        <v>2512.2012</v>
      </c>
      <c r="N123" s="1">
        <f t="shared" si="20"/>
        <v>1300.2026</v>
      </c>
      <c r="O123" s="1">
        <f t="shared" si="20"/>
        <v>3046.5541999999996</v>
      </c>
      <c r="P123" s="8">
        <f t="shared" si="19"/>
        <v>38413.537189999995</v>
      </c>
    </row>
    <row r="124" spans="1:16" ht="18.75">
      <c r="A124" s="217"/>
      <c r="B124" s="333"/>
      <c r="C124" s="212" t="s">
        <v>18</v>
      </c>
      <c r="D124" s="2">
        <f>+D102+D104+D106+D108+D110+D112+D114+D116+D118+D120+D122</f>
        <v>282686.641</v>
      </c>
      <c r="E124" s="2">
        <f>+E102+E104+E106+E108+E110+E112+E114+E116+E118+E120+E122</f>
        <v>288176.99500000005</v>
      </c>
      <c r="F124" s="2">
        <f aca="true" t="shared" si="21" ref="F124:O124">+F102+F104+F106+F108+F110+F112+F114+F116+F118+F120+F122</f>
        <v>687165.292</v>
      </c>
      <c r="G124" s="2">
        <f t="shared" si="21"/>
        <v>669276.713</v>
      </c>
      <c r="H124" s="2">
        <f t="shared" si="21"/>
        <v>153970.565</v>
      </c>
      <c r="I124" s="2">
        <f t="shared" si="21"/>
        <v>971439.921</v>
      </c>
      <c r="J124" s="2">
        <f t="shared" si="21"/>
        <v>356682.76735</v>
      </c>
      <c r="K124" s="2">
        <f t="shared" si="21"/>
        <v>298715.77825</v>
      </c>
      <c r="L124" s="2">
        <f t="shared" si="21"/>
        <v>593539.3510000001</v>
      </c>
      <c r="M124" s="2">
        <f t="shared" si="21"/>
        <v>569328.2110000001</v>
      </c>
      <c r="N124" s="2">
        <f t="shared" si="21"/>
        <v>403356.119</v>
      </c>
      <c r="O124" s="2">
        <f t="shared" si="21"/>
        <v>836617.4149999998</v>
      </c>
      <c r="P124" s="9">
        <f t="shared" si="19"/>
        <v>6110955.7686</v>
      </c>
    </row>
    <row r="125" spans="1:16" ht="18.75">
      <c r="A125" s="204" t="s">
        <v>0</v>
      </c>
      <c r="B125" s="334" t="s">
        <v>74</v>
      </c>
      <c r="C125" s="234" t="s">
        <v>16</v>
      </c>
      <c r="D125" s="1">
        <f>SUM('㈱塩釜:七ヶ浜'!D125)</f>
        <v>0</v>
      </c>
      <c r="E125" s="1">
        <f>SUM('㈱塩釜:七ヶ浜'!E125)</f>
        <v>0</v>
      </c>
      <c r="F125" s="1">
        <f>SUM('㈱塩釜:七ヶ浜'!F125)</f>
        <v>0.0465</v>
      </c>
      <c r="G125" s="1">
        <f>SUM('㈱塩釜:七ヶ浜'!G125)</f>
        <v>0.4555</v>
      </c>
      <c r="H125" s="1">
        <f>SUM('㈱塩釜:七ヶ浜'!H125)</f>
        <v>0.0935</v>
      </c>
      <c r="I125" s="1">
        <f>SUM('㈱塩釜:七ヶ浜'!I125)</f>
        <v>0</v>
      </c>
      <c r="J125" s="1">
        <f>SUM('㈱塩釜:七ヶ浜'!J125)</f>
        <v>0</v>
      </c>
      <c r="K125" s="1">
        <f>SUM('㈱塩釜:七ヶ浜'!K125)</f>
        <v>0</v>
      </c>
      <c r="L125" s="1">
        <f>SUM('㈱塩釜:七ヶ浜'!L125)</f>
        <v>0.02</v>
      </c>
      <c r="M125" s="1">
        <f>SUM('㈱塩釜:七ヶ浜'!M125)</f>
        <v>0</v>
      </c>
      <c r="N125" s="1">
        <f>SUM('㈱塩釜:七ヶ浜'!N125)</f>
        <v>0</v>
      </c>
      <c r="O125" s="1">
        <f>SUM('㈱塩釜:七ヶ浜'!O125)</f>
        <v>0.0048</v>
      </c>
      <c r="P125" s="8">
        <f t="shared" si="19"/>
        <v>0.6203000000000001</v>
      </c>
    </row>
    <row r="126" spans="1:16" ht="18.75">
      <c r="A126" s="204" t="s">
        <v>0</v>
      </c>
      <c r="B126" s="335"/>
      <c r="C126" s="212" t="s">
        <v>18</v>
      </c>
      <c r="D126" s="2">
        <f>SUM('㈱塩釜:七ヶ浜'!D126)</f>
        <v>0</v>
      </c>
      <c r="E126" s="2">
        <f>SUM('㈱塩釜:七ヶ浜'!E126)</f>
        <v>0</v>
      </c>
      <c r="F126" s="2">
        <f>SUM('㈱塩釜:七ヶ浜'!F126)</f>
        <v>14.229</v>
      </c>
      <c r="G126" s="2">
        <f>SUM('㈱塩釜:七ヶ浜'!G126)</f>
        <v>84.245</v>
      </c>
      <c r="H126" s="2">
        <f>SUM('㈱塩釜:七ヶ浜'!H126)</f>
        <v>23.616</v>
      </c>
      <c r="I126" s="2">
        <f>SUM('㈱塩釜:七ヶ浜'!I126)</f>
        <v>0</v>
      </c>
      <c r="J126" s="2">
        <f>SUM('㈱塩釜:七ヶ浜'!J126)</f>
        <v>0</v>
      </c>
      <c r="K126" s="2">
        <f>SUM('㈱塩釜:七ヶ浜'!K126)</f>
        <v>0</v>
      </c>
      <c r="L126" s="2">
        <f>SUM('㈱塩釜:七ヶ浜'!L126)</f>
        <v>36.75</v>
      </c>
      <c r="M126" s="2">
        <f>SUM('㈱塩釜:七ヶ浜'!M126)</f>
        <v>0</v>
      </c>
      <c r="N126" s="2">
        <f>SUM('㈱塩釜:七ヶ浜'!N126)</f>
        <v>0</v>
      </c>
      <c r="O126" s="2">
        <f>SUM('㈱塩釜:七ヶ浜'!O126)</f>
        <v>6.983</v>
      </c>
      <c r="P126" s="9">
        <f t="shared" si="19"/>
        <v>165.823</v>
      </c>
    </row>
    <row r="127" spans="1:16" ht="18.75">
      <c r="A127" s="207" t="s">
        <v>75</v>
      </c>
      <c r="B127" s="334" t="s">
        <v>76</v>
      </c>
      <c r="C127" s="234" t="s">
        <v>16</v>
      </c>
      <c r="D127" s="1">
        <f>SUM('㈱塩釜:七ヶ浜'!D127)</f>
        <v>32.9284</v>
      </c>
      <c r="E127" s="1">
        <f>SUM('㈱塩釜:七ヶ浜'!E127)</f>
        <v>35.9024</v>
      </c>
      <c r="F127" s="1">
        <f>SUM('㈱塩釜:七ヶ浜'!F127)</f>
        <v>20.1392</v>
      </c>
      <c r="G127" s="1">
        <f>SUM('㈱塩釜:七ヶ浜'!G127)</f>
        <v>8.181000000000001</v>
      </c>
      <c r="H127" s="1">
        <f>SUM('㈱塩釜:七ヶ浜'!H127)</f>
        <v>3.04</v>
      </c>
      <c r="I127" s="1">
        <f>SUM('㈱塩釜:七ヶ浜'!I127)</f>
        <v>0.4908</v>
      </c>
      <c r="J127" s="1">
        <f>SUM('㈱塩釜:七ヶ浜'!J127)</f>
        <v>0.157</v>
      </c>
      <c r="K127" s="1">
        <f>SUM('㈱塩釜:七ヶ浜'!K127)</f>
        <v>0.152</v>
      </c>
      <c r="L127" s="1">
        <f>SUM('㈱塩釜:七ヶ浜'!L127)</f>
        <v>0.984</v>
      </c>
      <c r="M127" s="1">
        <f>SUM('㈱塩釜:七ヶ浜'!M127)</f>
        <v>0.236</v>
      </c>
      <c r="N127" s="1">
        <f>SUM('㈱塩釜:七ヶ浜'!N127)</f>
        <v>0.054</v>
      </c>
      <c r="O127" s="1">
        <f>SUM('㈱塩釜:七ヶ浜'!O127)</f>
        <v>1.2765</v>
      </c>
      <c r="P127" s="8">
        <f t="shared" si="19"/>
        <v>103.5413</v>
      </c>
    </row>
    <row r="128" spans="1:16" ht="18.75">
      <c r="A128" s="207"/>
      <c r="B128" s="335"/>
      <c r="C128" s="212" t="s">
        <v>18</v>
      </c>
      <c r="D128" s="2">
        <f>SUM('㈱塩釜:七ヶ浜'!D128)</f>
        <v>6025.692</v>
      </c>
      <c r="E128" s="2">
        <f>SUM('㈱塩釜:七ヶ浜'!E128)</f>
        <v>4602.843</v>
      </c>
      <c r="F128" s="2">
        <f>SUM('㈱塩釜:七ヶ浜'!F128)</f>
        <v>3634.768</v>
      </c>
      <c r="G128" s="2">
        <f>SUM('㈱塩釜:七ヶ浜'!G128)</f>
        <v>1640.973</v>
      </c>
      <c r="H128" s="2">
        <f>SUM('㈱塩釜:七ヶ浜'!H128)</f>
        <v>659.798</v>
      </c>
      <c r="I128" s="2">
        <f>SUM('㈱塩釜:七ヶ浜'!I128)</f>
        <v>255.58599999999998</v>
      </c>
      <c r="J128" s="2">
        <f>SUM('㈱塩釜:七ヶ浜'!J128)</f>
        <v>134.4</v>
      </c>
      <c r="K128" s="2">
        <f>SUM('㈱塩釜:七ヶ浜'!K128)</f>
        <v>125.58</v>
      </c>
      <c r="L128" s="2">
        <f>SUM('㈱塩釜:七ヶ浜'!L128)</f>
        <v>71.82</v>
      </c>
      <c r="M128" s="2">
        <f>SUM('㈱塩釜:七ヶ浜'!M128)</f>
        <v>58.653</v>
      </c>
      <c r="N128" s="2">
        <f>SUM('㈱塩釜:七ヶ浜'!N128)</f>
        <v>40.32</v>
      </c>
      <c r="O128" s="2">
        <f>SUM('㈱塩釜:七ヶ浜'!O128)</f>
        <v>401.976</v>
      </c>
      <c r="P128" s="9">
        <f t="shared" si="19"/>
        <v>17652.409</v>
      </c>
    </row>
    <row r="129" spans="1:16" ht="18.75">
      <c r="A129" s="207" t="s">
        <v>77</v>
      </c>
      <c r="B129" s="210" t="s">
        <v>20</v>
      </c>
      <c r="C129" s="210" t="s">
        <v>16</v>
      </c>
      <c r="D129" s="3">
        <f>SUM('㈱塩釜:七ヶ浜'!D129)</f>
        <v>35.8971</v>
      </c>
      <c r="E129" s="3">
        <f>SUM('㈱塩釜:七ヶ浜'!E129)</f>
        <v>70.44919999999999</v>
      </c>
      <c r="F129" s="3">
        <f>SUM('㈱塩釜:七ヶ浜'!F129)</f>
        <v>58.4484</v>
      </c>
      <c r="G129" s="3">
        <f>SUM('㈱塩釜:七ヶ浜'!G129)</f>
        <v>27.675000000000004</v>
      </c>
      <c r="H129" s="3">
        <f>SUM('㈱塩釜:七ヶ浜'!H129)</f>
        <v>1.8192999999999997</v>
      </c>
      <c r="I129" s="3">
        <f>SUM('㈱塩釜:七ヶ浜'!I129)</f>
        <v>0.14600000000000002</v>
      </c>
      <c r="J129" s="3">
        <f>SUM('㈱塩釜:七ヶ浜'!J129)</f>
        <v>0.31200000000000006</v>
      </c>
      <c r="K129" s="3">
        <f>SUM('㈱塩釜:七ヶ浜'!K129)</f>
        <v>0.36260000000000003</v>
      </c>
      <c r="L129" s="3">
        <f>SUM('㈱塩釜:七ヶ浜'!L129)</f>
        <v>0.2516</v>
      </c>
      <c r="M129" s="3">
        <f>SUM('㈱塩釜:七ヶ浜'!M129)</f>
        <v>0.259</v>
      </c>
      <c r="N129" s="3">
        <f>SUM('㈱塩釜:七ヶ浜'!N129)</f>
        <v>1.698</v>
      </c>
      <c r="O129" s="3">
        <f>SUM('㈱塩釜:七ヶ浜'!O129)</f>
        <v>2.6363999999999996</v>
      </c>
      <c r="P129" s="13">
        <f t="shared" si="19"/>
        <v>199.95459999999997</v>
      </c>
    </row>
    <row r="130" spans="1:16" ht="18.75">
      <c r="A130" s="207"/>
      <c r="B130" s="210" t="s">
        <v>180</v>
      </c>
      <c r="C130" s="234" t="s">
        <v>79</v>
      </c>
      <c r="D130" s="1">
        <f>SUM('㈱塩釜:七ヶ浜'!D130)</f>
        <v>333.6</v>
      </c>
      <c r="E130" s="1">
        <f>SUM('㈱塩釜:七ヶ浜'!E130)</f>
        <v>2076</v>
      </c>
      <c r="F130" s="1">
        <f>SUM('㈱塩釜:七ヶ浜'!F130)</f>
        <v>1068.7</v>
      </c>
      <c r="G130" s="1">
        <f>SUM('㈱塩釜:七ヶ浜'!G130)</f>
        <v>1872.1</v>
      </c>
      <c r="H130" s="1">
        <f>SUM('㈱塩釜:七ヶ浜'!H130)</f>
        <v>0</v>
      </c>
      <c r="I130" s="1">
        <f>SUM('㈱塩釜:七ヶ浜'!I130)</f>
        <v>0</v>
      </c>
      <c r="J130" s="1">
        <f>SUM('㈱塩釜:七ヶ浜'!J130)</f>
        <v>0</v>
      </c>
      <c r="K130" s="1">
        <f>SUM('㈱塩釜:七ヶ浜'!K130)</f>
        <v>0</v>
      </c>
      <c r="L130" s="1">
        <f>SUM('㈱塩釜:七ヶ浜'!L130)</f>
        <v>0</v>
      </c>
      <c r="M130" s="1">
        <f>SUM('㈱塩釜:七ヶ浜'!M130)</f>
        <v>0</v>
      </c>
      <c r="N130" s="1">
        <f>SUM('㈱塩釜:七ヶ浜'!N130)</f>
        <v>0</v>
      </c>
      <c r="O130" s="1">
        <f>SUM('㈱塩釜:七ヶ浜'!O130)</f>
        <v>0.418</v>
      </c>
      <c r="P130" s="8">
        <f t="shared" si="19"/>
        <v>5350.817999999999</v>
      </c>
    </row>
    <row r="131" spans="1:16" ht="18.75">
      <c r="A131" s="207" t="s">
        <v>23</v>
      </c>
      <c r="B131" s="2"/>
      <c r="C131" s="212" t="s">
        <v>18</v>
      </c>
      <c r="D131" s="2">
        <f>SUM('㈱塩釜:七ヶ浜'!D131)</f>
        <v>15404.557</v>
      </c>
      <c r="E131" s="2">
        <f>SUM('㈱塩釜:七ヶ浜'!E131)</f>
        <v>36181.741</v>
      </c>
      <c r="F131" s="2">
        <f>SUM('㈱塩釜:七ヶ浜'!F131)</f>
        <v>23972.079</v>
      </c>
      <c r="G131" s="2">
        <f>SUM('㈱塩釜:七ヶ浜'!G131)</f>
        <v>19757.487</v>
      </c>
      <c r="H131" s="2">
        <f>SUM('㈱塩釜:七ヶ浜'!H131)</f>
        <v>680.3979999999999</v>
      </c>
      <c r="I131" s="2">
        <f>SUM('㈱塩釜:七ヶ浜'!I131)</f>
        <v>108.443</v>
      </c>
      <c r="J131" s="2">
        <f>SUM('㈱塩釜:七ヶ浜'!J131)</f>
        <v>184.16500000000002</v>
      </c>
      <c r="K131" s="2">
        <f>SUM('㈱塩釜:七ヶ浜'!K131)</f>
        <v>172.655</v>
      </c>
      <c r="L131" s="2">
        <f>SUM('㈱塩釜:七ヶ浜'!L131)</f>
        <v>78.027</v>
      </c>
      <c r="M131" s="2">
        <f>SUM('㈱塩釜:七ヶ浜'!M131)</f>
        <v>64.662</v>
      </c>
      <c r="N131" s="2">
        <f>SUM('㈱塩釜:七ヶ浜'!N131)</f>
        <v>404.259</v>
      </c>
      <c r="O131" s="2">
        <f>SUM('㈱塩釜:七ヶ浜'!O131)</f>
        <v>1317.0349999999999</v>
      </c>
      <c r="P131" s="9">
        <f t="shared" si="19"/>
        <v>98325.508</v>
      </c>
    </row>
    <row r="132" spans="1:16" ht="18.75">
      <c r="A132" s="207"/>
      <c r="B132" s="235" t="s">
        <v>0</v>
      </c>
      <c r="C132" s="210" t="s">
        <v>16</v>
      </c>
      <c r="D132" s="3">
        <f>+D125+D127+D129</f>
        <v>68.8255</v>
      </c>
      <c r="E132" s="3">
        <f aca="true" t="shared" si="22" ref="E132:O132">+E125+E127+E129</f>
        <v>106.35159999999999</v>
      </c>
      <c r="F132" s="3">
        <f t="shared" si="22"/>
        <v>78.6341</v>
      </c>
      <c r="G132" s="3">
        <f t="shared" si="22"/>
        <v>36.31150000000001</v>
      </c>
      <c r="H132" s="3">
        <f t="shared" si="22"/>
        <v>4.9528</v>
      </c>
      <c r="I132" s="3">
        <f t="shared" si="22"/>
        <v>0.6368</v>
      </c>
      <c r="J132" s="3">
        <f t="shared" si="22"/>
        <v>0.4690000000000001</v>
      </c>
      <c r="K132" s="3">
        <f t="shared" si="22"/>
        <v>0.5146000000000001</v>
      </c>
      <c r="L132" s="3">
        <f t="shared" si="22"/>
        <v>1.2556</v>
      </c>
      <c r="M132" s="3">
        <f t="shared" si="22"/>
        <v>0.495</v>
      </c>
      <c r="N132" s="3">
        <f t="shared" si="22"/>
        <v>1.752</v>
      </c>
      <c r="O132" s="3">
        <f t="shared" si="22"/>
        <v>3.9176999999999995</v>
      </c>
      <c r="P132" s="13">
        <f t="shared" si="19"/>
        <v>304.11620000000005</v>
      </c>
    </row>
    <row r="133" spans="1:16" ht="18.75">
      <c r="A133" s="220"/>
      <c r="B133" s="236" t="s">
        <v>198</v>
      </c>
      <c r="C133" s="234" t="s">
        <v>79</v>
      </c>
      <c r="D133" s="1">
        <f>+D130</f>
        <v>333.6</v>
      </c>
      <c r="E133" s="1">
        <f aca="true" t="shared" si="23" ref="E133:O133">+E130</f>
        <v>2076</v>
      </c>
      <c r="F133" s="1">
        <f t="shared" si="23"/>
        <v>1068.7</v>
      </c>
      <c r="G133" s="1">
        <f t="shared" si="23"/>
        <v>1872.1</v>
      </c>
      <c r="H133" s="1">
        <f t="shared" si="23"/>
        <v>0</v>
      </c>
      <c r="I133" s="1">
        <f t="shared" si="23"/>
        <v>0</v>
      </c>
      <c r="J133" s="1">
        <f t="shared" si="23"/>
        <v>0</v>
      </c>
      <c r="K133" s="1">
        <f t="shared" si="23"/>
        <v>0</v>
      </c>
      <c r="L133" s="1">
        <f t="shared" si="23"/>
        <v>0</v>
      </c>
      <c r="M133" s="1">
        <f t="shared" si="23"/>
        <v>0</v>
      </c>
      <c r="N133" s="1">
        <f t="shared" si="23"/>
        <v>0</v>
      </c>
      <c r="O133" s="1">
        <f t="shared" si="23"/>
        <v>0.418</v>
      </c>
      <c r="P133" s="8">
        <f t="shared" si="19"/>
        <v>5350.817999999999</v>
      </c>
    </row>
    <row r="134" spans="1:16" ht="18.75">
      <c r="A134" s="217"/>
      <c r="B134" s="2"/>
      <c r="C134" s="212" t="s">
        <v>18</v>
      </c>
      <c r="D134" s="2">
        <f>+D126+D128+D131</f>
        <v>21430.249</v>
      </c>
      <c r="E134" s="2">
        <f aca="true" t="shared" si="24" ref="E134:O134">+E126+E128+E131</f>
        <v>40784.584</v>
      </c>
      <c r="F134" s="2">
        <f t="shared" si="24"/>
        <v>27621.076</v>
      </c>
      <c r="G134" s="2">
        <f t="shared" si="24"/>
        <v>21482.705</v>
      </c>
      <c r="H134" s="2">
        <f t="shared" si="24"/>
        <v>1363.812</v>
      </c>
      <c r="I134" s="2">
        <f t="shared" si="24"/>
        <v>364.029</v>
      </c>
      <c r="J134" s="2">
        <f t="shared" si="24"/>
        <v>318.56500000000005</v>
      </c>
      <c r="K134" s="2">
        <f t="shared" si="24"/>
        <v>298.235</v>
      </c>
      <c r="L134" s="2">
        <f t="shared" si="24"/>
        <v>186.59699999999998</v>
      </c>
      <c r="M134" s="2">
        <f t="shared" si="24"/>
        <v>123.315</v>
      </c>
      <c r="N134" s="2">
        <f t="shared" si="24"/>
        <v>444.579</v>
      </c>
      <c r="O134" s="2">
        <f t="shared" si="24"/>
        <v>1725.994</v>
      </c>
      <c r="P134" s="9">
        <f t="shared" si="19"/>
        <v>116143.74</v>
      </c>
    </row>
    <row r="135" spans="1:16" s="324" customFormat="1" ht="18.75">
      <c r="A135" s="237"/>
      <c r="B135" s="238" t="s">
        <v>0</v>
      </c>
      <c r="C135" s="239" t="s">
        <v>16</v>
      </c>
      <c r="D135" s="4">
        <f>D132+D123+D99</f>
        <v>10680.730629999998</v>
      </c>
      <c r="E135" s="4">
        <f aca="true" t="shared" si="25" ref="E135:O135">E132+E123+E99</f>
        <v>8001.577510000002</v>
      </c>
      <c r="F135" s="4">
        <f t="shared" si="25"/>
        <v>17729.38751</v>
      </c>
      <c r="G135" s="4">
        <f t="shared" si="25"/>
        <v>16283.987909999998</v>
      </c>
      <c r="H135" s="4">
        <f t="shared" si="25"/>
        <v>15537.324180000001</v>
      </c>
      <c r="I135" s="4">
        <f t="shared" si="25"/>
        <v>28958.53394</v>
      </c>
      <c r="J135" s="4">
        <f t="shared" si="25"/>
        <v>42600.917149999994</v>
      </c>
      <c r="K135" s="4">
        <f t="shared" si="25"/>
        <v>32081.47165</v>
      </c>
      <c r="L135" s="4">
        <f t="shared" si="25"/>
        <v>25945.134840000002</v>
      </c>
      <c r="M135" s="4">
        <f t="shared" si="25"/>
        <v>47219.67405</v>
      </c>
      <c r="N135" s="4">
        <f t="shared" si="25"/>
        <v>40503.19225</v>
      </c>
      <c r="O135" s="4">
        <f t="shared" si="25"/>
        <v>34491.689210000004</v>
      </c>
      <c r="P135" s="14">
        <f>SUM(D135:O135)</f>
        <v>320033.62082999997</v>
      </c>
    </row>
    <row r="136" spans="1:16" s="324" customFormat="1" ht="18.75">
      <c r="A136" s="237"/>
      <c r="B136" s="242" t="s">
        <v>132</v>
      </c>
      <c r="C136" s="243" t="s">
        <v>79</v>
      </c>
      <c r="D136" s="5">
        <f>+D130</f>
        <v>333.6</v>
      </c>
      <c r="E136" s="5">
        <f aca="true" t="shared" si="26" ref="E136:O136">+E130</f>
        <v>2076</v>
      </c>
      <c r="F136" s="5">
        <f t="shared" si="26"/>
        <v>1068.7</v>
      </c>
      <c r="G136" s="5">
        <f t="shared" si="26"/>
        <v>1872.1</v>
      </c>
      <c r="H136" s="5">
        <f t="shared" si="26"/>
        <v>0</v>
      </c>
      <c r="I136" s="5">
        <f t="shared" si="26"/>
        <v>0</v>
      </c>
      <c r="J136" s="5">
        <f t="shared" si="26"/>
        <v>0</v>
      </c>
      <c r="K136" s="5">
        <f t="shared" si="26"/>
        <v>0</v>
      </c>
      <c r="L136" s="5">
        <f t="shared" si="26"/>
        <v>0</v>
      </c>
      <c r="M136" s="5">
        <f t="shared" si="26"/>
        <v>0</v>
      </c>
      <c r="N136" s="5">
        <f t="shared" si="26"/>
        <v>0</v>
      </c>
      <c r="O136" s="5">
        <f t="shared" si="26"/>
        <v>0.418</v>
      </c>
      <c r="P136" s="15">
        <f>SUM(D136:O136)</f>
        <v>5350.817999999999</v>
      </c>
    </row>
    <row r="137" spans="1:16" s="324" customFormat="1" ht="19.5" thickBot="1">
      <c r="A137" s="245"/>
      <c r="B137" s="246"/>
      <c r="C137" s="247" t="s">
        <v>18</v>
      </c>
      <c r="D137" s="6">
        <f>D134+D124+D100</f>
        <v>1910137.3789999997</v>
      </c>
      <c r="E137" s="6">
        <f aca="true" t="shared" si="27" ref="E137:O137">E134+E124+E100</f>
        <v>2056263.0189999994</v>
      </c>
      <c r="F137" s="6">
        <f t="shared" si="27"/>
        <v>2761421.534</v>
      </c>
      <c r="G137" s="6">
        <f t="shared" si="27"/>
        <v>2917797.38</v>
      </c>
      <c r="H137" s="6">
        <f t="shared" si="27"/>
        <v>3382049.8639999996</v>
      </c>
      <c r="I137" s="6">
        <f t="shared" si="27"/>
        <v>6110312.116</v>
      </c>
      <c r="J137" s="6">
        <f t="shared" si="27"/>
        <v>8562746.901000002</v>
      </c>
      <c r="K137" s="6">
        <f t="shared" si="27"/>
        <v>6383683.567</v>
      </c>
      <c r="L137" s="6">
        <f t="shared" si="27"/>
        <v>6295204.2700000005</v>
      </c>
      <c r="M137" s="6">
        <f t="shared" si="27"/>
        <v>8491192.659</v>
      </c>
      <c r="N137" s="6">
        <f t="shared" si="27"/>
        <v>7200610.425000001</v>
      </c>
      <c r="O137" s="6">
        <f t="shared" si="27"/>
        <v>4962351.304</v>
      </c>
      <c r="P137" s="7">
        <f>SUM(D137:O137)</f>
        <v>61033770.418000005</v>
      </c>
    </row>
    <row r="138" ht="18.75">
      <c r="P138" s="252" t="s">
        <v>92</v>
      </c>
    </row>
  </sheetData>
  <sheetProtection/>
  <mergeCells count="52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9:B110"/>
    <mergeCell ref="B111:B112"/>
    <mergeCell ref="A97:B98"/>
    <mergeCell ref="A99:B100"/>
    <mergeCell ref="B101:B102"/>
    <mergeCell ref="B103:B104"/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8"/>
  <sheetViews>
    <sheetView zoomScale="60" zoomScaleNormal="60" zoomScalePageLayoutView="0" workbookViewId="0" topLeftCell="A1">
      <selection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1" customWidth="1"/>
  </cols>
  <sheetData>
    <row r="1" ht="18.75">
      <c r="B1" s="194" t="s">
        <v>0</v>
      </c>
    </row>
    <row r="2" spans="1:15" ht="19.5" thickBot="1">
      <c r="A2" s="12" t="s">
        <v>87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7" t="s">
        <v>0</v>
      </c>
      <c r="B4" s="334" t="s">
        <v>15</v>
      </c>
      <c r="C4" s="234" t="s">
        <v>16</v>
      </c>
      <c r="D4" s="21">
        <f>SUM('㈱塩釜:機船'!D4)</f>
        <v>0</v>
      </c>
      <c r="E4" s="21">
        <f>SUM('㈱塩釜:機船'!E4)</f>
        <v>0.005</v>
      </c>
      <c r="F4" s="21">
        <f>SUM('㈱塩釜:機船'!F4)</f>
        <v>0</v>
      </c>
      <c r="G4" s="21">
        <f>SUM('㈱塩釜:機船'!G4)</f>
        <v>0</v>
      </c>
      <c r="H4" s="21">
        <f>SUM('㈱塩釜:機船'!H4)</f>
        <v>0.015</v>
      </c>
      <c r="I4" s="21">
        <f>SUM('㈱塩釜:機船'!I4)</f>
        <v>0.005</v>
      </c>
      <c r="J4" s="21">
        <f>SUM('㈱塩釜:機船'!J4)</f>
        <v>0</v>
      </c>
      <c r="K4" s="21">
        <f>SUM('㈱塩釜:機船'!K4)</f>
        <v>0</v>
      </c>
      <c r="L4" s="21">
        <f>SUM('㈱塩釜:機船'!L4)</f>
        <v>0.005</v>
      </c>
      <c r="M4" s="21">
        <f>SUM('㈱塩釜:機船'!M4)</f>
        <v>0</v>
      </c>
      <c r="N4" s="21">
        <f>SUM('㈱塩釜:機船'!N4)</f>
        <v>0</v>
      </c>
      <c r="O4" s="21">
        <f>SUM('㈱塩釜:機船'!O4)</f>
        <v>0</v>
      </c>
      <c r="P4" s="8">
        <f aca="true" t="shared" si="0" ref="P4:P67">SUM(D4:O4)</f>
        <v>0.030000000000000002</v>
      </c>
    </row>
    <row r="5" spans="1:16" ht="18.75">
      <c r="A5" s="207" t="s">
        <v>17</v>
      </c>
      <c r="B5" s="335"/>
      <c r="C5" s="212" t="s">
        <v>18</v>
      </c>
      <c r="D5" s="28">
        <f>SUM('㈱塩釜:機船'!D5)</f>
        <v>0</v>
      </c>
      <c r="E5" s="28">
        <f>SUM('㈱塩釜:機船'!E5)</f>
        <v>2.625</v>
      </c>
      <c r="F5" s="28">
        <f>SUM('㈱塩釜:機船'!F5)</f>
        <v>0</v>
      </c>
      <c r="G5" s="28">
        <f>SUM('㈱塩釜:機船'!G5)</f>
        <v>0</v>
      </c>
      <c r="H5" s="28">
        <f>SUM('㈱塩釜:機船'!H5)</f>
        <v>10.08</v>
      </c>
      <c r="I5" s="28">
        <f>SUM('㈱塩釜:機船'!I5)</f>
        <v>1.68</v>
      </c>
      <c r="J5" s="28">
        <f>SUM('㈱塩釜:機船'!J5)</f>
        <v>0</v>
      </c>
      <c r="K5" s="28">
        <f>SUM('㈱塩釜:機船'!K5)</f>
        <v>0</v>
      </c>
      <c r="L5" s="28">
        <f>SUM('㈱塩釜:機船'!L5)</f>
        <v>1.05</v>
      </c>
      <c r="M5" s="28">
        <f>SUM('㈱塩釜:機船'!M5)</f>
        <v>0</v>
      </c>
      <c r="N5" s="28">
        <f>SUM('㈱塩釜:機船'!N5)</f>
        <v>0</v>
      </c>
      <c r="O5" s="28">
        <f>SUM('㈱塩釜:機船'!O5)</f>
        <v>0</v>
      </c>
      <c r="P5" s="17">
        <f>SUM(D5:O5)</f>
        <v>15.435</v>
      </c>
    </row>
    <row r="6" spans="1:16" ht="18.75">
      <c r="A6" s="207" t="s">
        <v>19</v>
      </c>
      <c r="B6" s="210" t="s">
        <v>20</v>
      </c>
      <c r="C6" s="234" t="s">
        <v>16</v>
      </c>
      <c r="D6" s="29">
        <f>SUM('㈱塩釜:機船'!D6)</f>
        <v>0.245</v>
      </c>
      <c r="E6" s="29">
        <f>SUM('㈱塩釜:機船'!E6)</f>
        <v>0.349</v>
      </c>
      <c r="F6" s="29">
        <f>SUM('㈱塩釜:機船'!F6)</f>
        <v>0.535</v>
      </c>
      <c r="G6" s="29">
        <f>SUM('㈱塩釜:機船'!G6)</f>
        <v>0.452</v>
      </c>
      <c r="H6" s="29">
        <f>SUM('㈱塩釜:機船'!H6)</f>
        <v>0.325</v>
      </c>
      <c r="I6" s="29">
        <f>SUM('㈱塩釜:機船'!I6)</f>
        <v>3.564</v>
      </c>
      <c r="J6" s="29">
        <f>SUM('㈱塩釜:機船'!J6)</f>
        <v>2.455</v>
      </c>
      <c r="K6" s="29">
        <f>SUM('㈱塩釜:機船'!K6)</f>
        <v>2.044</v>
      </c>
      <c r="L6" s="29">
        <f>SUM('㈱塩釜:機船'!L6)</f>
        <v>0.044</v>
      </c>
      <c r="M6" s="29">
        <f>SUM('㈱塩釜:機船'!M6)</f>
        <v>0.4</v>
      </c>
      <c r="N6" s="29">
        <f>SUM('㈱塩釜:機船'!N6)</f>
        <v>0.232</v>
      </c>
      <c r="O6" s="29">
        <f>SUM('㈱塩釜:機船'!O6)</f>
        <v>0.272</v>
      </c>
      <c r="P6" s="8">
        <f t="shared" si="0"/>
        <v>10.917</v>
      </c>
    </row>
    <row r="7" spans="1:16" ht="18.75">
      <c r="A7" s="207" t="s">
        <v>21</v>
      </c>
      <c r="B7" s="212" t="s">
        <v>155</v>
      </c>
      <c r="C7" s="212" t="s">
        <v>18</v>
      </c>
      <c r="D7" s="28">
        <f>SUM('㈱塩釜:機船'!D7)</f>
        <v>113.715</v>
      </c>
      <c r="E7" s="28">
        <f>SUM('㈱塩釜:機船'!E7)</f>
        <v>135.345</v>
      </c>
      <c r="F7" s="28">
        <f>SUM('㈱塩釜:機船'!F7)</f>
        <v>221.55</v>
      </c>
      <c r="G7" s="28">
        <f>SUM('㈱塩釜:機船'!G7)</f>
        <v>140.91</v>
      </c>
      <c r="H7" s="28">
        <f>SUM('㈱塩釜:機船'!H7)</f>
        <v>135.24</v>
      </c>
      <c r="I7" s="28">
        <f>SUM('㈱塩釜:機船'!I7)</f>
        <v>990.15</v>
      </c>
      <c r="J7" s="28">
        <f>SUM('㈱塩釜:機船'!J7)</f>
        <v>668.591</v>
      </c>
      <c r="K7" s="28">
        <f>SUM('㈱塩釜:機船'!K7)</f>
        <v>626.535</v>
      </c>
      <c r="L7" s="28">
        <f>SUM('㈱塩釜:機船'!L7)</f>
        <v>25.62</v>
      </c>
      <c r="M7" s="28">
        <f>SUM('㈱塩釜:機船'!M7)</f>
        <v>141.33</v>
      </c>
      <c r="N7" s="28">
        <f>SUM('㈱塩釜:機船'!N7)</f>
        <v>69.51</v>
      </c>
      <c r="O7" s="28">
        <f>SUM('㈱塩釜:機船'!O7)</f>
        <v>74.76</v>
      </c>
      <c r="P7" s="9">
        <f>SUM(D7:O7)</f>
        <v>3343.256</v>
      </c>
    </row>
    <row r="8" spans="1:16" ht="18.75">
      <c r="A8" s="207" t="s">
        <v>23</v>
      </c>
      <c r="B8" s="332" t="s">
        <v>24</v>
      </c>
      <c r="C8" s="234" t="s">
        <v>16</v>
      </c>
      <c r="D8" s="29">
        <f>+D4+D6</f>
        <v>0.245</v>
      </c>
      <c r="E8" s="29">
        <f aca="true" t="shared" si="1" ref="E8:O8">+E4+E6</f>
        <v>0.354</v>
      </c>
      <c r="F8" s="29">
        <f t="shared" si="1"/>
        <v>0.535</v>
      </c>
      <c r="G8" s="29">
        <f t="shared" si="1"/>
        <v>0.452</v>
      </c>
      <c r="H8" s="29">
        <f t="shared" si="1"/>
        <v>0.34</v>
      </c>
      <c r="I8" s="29">
        <f t="shared" si="1"/>
        <v>3.569</v>
      </c>
      <c r="J8" s="29">
        <f t="shared" si="1"/>
        <v>2.455</v>
      </c>
      <c r="K8" s="29">
        <f t="shared" si="1"/>
        <v>2.044</v>
      </c>
      <c r="L8" s="29">
        <f t="shared" si="1"/>
        <v>0.048999999999999995</v>
      </c>
      <c r="M8" s="29">
        <f t="shared" si="1"/>
        <v>0.4</v>
      </c>
      <c r="N8" s="29">
        <f t="shared" si="1"/>
        <v>0.232</v>
      </c>
      <c r="O8" s="29">
        <f t="shared" si="1"/>
        <v>0.272</v>
      </c>
      <c r="P8" s="8">
        <f t="shared" si="0"/>
        <v>10.947</v>
      </c>
    </row>
    <row r="9" spans="1:16" ht="18.75">
      <c r="A9" s="217"/>
      <c r="B9" s="333"/>
      <c r="C9" s="212" t="s">
        <v>18</v>
      </c>
      <c r="D9" s="28">
        <f>+D5+D7</f>
        <v>113.715</v>
      </c>
      <c r="E9" s="28">
        <f aca="true" t="shared" si="2" ref="E9:O9">+E5+E7</f>
        <v>137.97</v>
      </c>
      <c r="F9" s="28">
        <f t="shared" si="2"/>
        <v>221.55</v>
      </c>
      <c r="G9" s="28">
        <f t="shared" si="2"/>
        <v>140.91</v>
      </c>
      <c r="H9" s="28">
        <f t="shared" si="2"/>
        <v>145.32000000000002</v>
      </c>
      <c r="I9" s="28">
        <f t="shared" si="2"/>
        <v>991.8299999999999</v>
      </c>
      <c r="J9" s="28">
        <f t="shared" si="2"/>
        <v>668.591</v>
      </c>
      <c r="K9" s="28">
        <f t="shared" si="2"/>
        <v>626.535</v>
      </c>
      <c r="L9" s="28">
        <f t="shared" si="2"/>
        <v>26.67</v>
      </c>
      <c r="M9" s="28">
        <f t="shared" si="2"/>
        <v>141.33</v>
      </c>
      <c r="N9" s="28">
        <f t="shared" si="2"/>
        <v>69.51</v>
      </c>
      <c r="O9" s="28">
        <f t="shared" si="2"/>
        <v>74.76</v>
      </c>
      <c r="P9" s="9">
        <f t="shared" si="0"/>
        <v>3358.6910000000003</v>
      </c>
    </row>
    <row r="10" spans="1:16" ht="18.75">
      <c r="A10" s="328" t="s">
        <v>25</v>
      </c>
      <c r="B10" s="329"/>
      <c r="C10" s="234" t="s">
        <v>16</v>
      </c>
      <c r="D10" s="29">
        <f>SUM('㈱塩釜:機船'!D10)</f>
        <v>0.0794</v>
      </c>
      <c r="E10" s="29">
        <f>SUM('㈱塩釜:機船'!E10)</f>
        <v>1.1053000000000002</v>
      </c>
      <c r="F10" s="29">
        <f>SUM('㈱塩釜:機船'!F10)</f>
        <v>2.4901999999999997</v>
      </c>
      <c r="G10" s="29">
        <f>SUM('㈱塩釜:機船'!G10)</f>
        <v>2.6358</v>
      </c>
      <c r="H10" s="29">
        <f>SUM('㈱塩釜:機船'!H10)</f>
        <v>7.630599999999999</v>
      </c>
      <c r="I10" s="29">
        <f>SUM('㈱塩釜:機船'!I10)</f>
        <v>20.8581</v>
      </c>
      <c r="J10" s="29">
        <f>SUM('㈱塩釜:機船'!J10)</f>
        <v>152.9948</v>
      </c>
      <c r="K10" s="29">
        <f>SUM('㈱塩釜:機船'!K10)</f>
        <v>82.6401</v>
      </c>
      <c r="L10" s="29">
        <f>SUM('㈱塩釜:機船'!L10)</f>
        <v>9.8395</v>
      </c>
      <c r="M10" s="29">
        <f>SUM('㈱塩釜:機船'!M10)</f>
        <v>6.9945</v>
      </c>
      <c r="N10" s="29">
        <f>SUM('㈱塩釜:機船'!N10)</f>
        <v>3.8747999999999996</v>
      </c>
      <c r="O10" s="29">
        <f>SUM('㈱塩釜:機船'!O10)</f>
        <v>0.2049</v>
      </c>
      <c r="P10" s="8">
        <f>SUM(D10:O10)</f>
        <v>291.348</v>
      </c>
    </row>
    <row r="11" spans="1:16" ht="18.75">
      <c r="A11" s="330"/>
      <c r="B11" s="331"/>
      <c r="C11" s="212" t="s">
        <v>18</v>
      </c>
      <c r="D11" s="28">
        <f>SUM('㈱塩釜:機船'!D11)</f>
        <v>50.467999999999996</v>
      </c>
      <c r="E11" s="28">
        <f>SUM('㈱塩釜:機船'!E11)</f>
        <v>521.024</v>
      </c>
      <c r="F11" s="28">
        <f>SUM('㈱塩釜:機船'!F11)</f>
        <v>1297.27</v>
      </c>
      <c r="G11" s="28">
        <f>SUM('㈱塩釜:機船'!G11)</f>
        <v>1280.99</v>
      </c>
      <c r="H11" s="28">
        <f>SUM('㈱塩釜:機船'!H11)</f>
        <v>4154.069</v>
      </c>
      <c r="I11" s="28">
        <f>SUM('㈱塩釜:機船'!I11)</f>
        <v>8249.542</v>
      </c>
      <c r="J11" s="28">
        <f>SUM('㈱塩釜:機船'!J11)</f>
        <v>32370.053750000003</v>
      </c>
      <c r="K11" s="28">
        <f>SUM('㈱塩釜:機船'!K11)</f>
        <v>15740.12745</v>
      </c>
      <c r="L11" s="28">
        <f>SUM('㈱塩釜:機船'!L11)</f>
        <v>5046.639999999999</v>
      </c>
      <c r="M11" s="28">
        <f>SUM('㈱塩釜:機船'!M11)</f>
        <v>3809.968</v>
      </c>
      <c r="N11" s="28">
        <f>SUM('㈱塩釜:機船'!N11)</f>
        <v>2314.161</v>
      </c>
      <c r="O11" s="28">
        <f>SUM('㈱塩釜:機船'!O11)</f>
        <v>188.45100000000002</v>
      </c>
      <c r="P11" s="9">
        <f t="shared" si="0"/>
        <v>75022.7642</v>
      </c>
    </row>
    <row r="12" spans="1:16" ht="18.75">
      <c r="A12" s="220"/>
      <c r="B12" s="334" t="s">
        <v>212</v>
      </c>
      <c r="C12" s="234" t="s">
        <v>16</v>
      </c>
      <c r="D12" s="29">
        <f>SUM('㈱塩釜:機船'!D12)</f>
        <v>12.895900000000001</v>
      </c>
      <c r="E12" s="29">
        <f>SUM('㈱塩釜:機船'!E12)</f>
        <v>16.8963</v>
      </c>
      <c r="F12" s="29">
        <f>SUM('㈱塩釜:機船'!F12)</f>
        <v>11.62279</v>
      </c>
      <c r="G12" s="29">
        <f>SUM('㈱塩釜:機船'!G12)</f>
        <v>16.7474</v>
      </c>
      <c r="H12" s="29">
        <f>SUM('㈱塩釜:機船'!H12)</f>
        <v>15.6573</v>
      </c>
      <c r="I12" s="29">
        <f>SUM('㈱塩釜:機船'!I12)</f>
        <v>41.4858</v>
      </c>
      <c r="J12" s="29">
        <f>SUM('㈱塩釜:機船'!J12)</f>
        <v>17.7239</v>
      </c>
      <c r="K12" s="29">
        <f>SUM('㈱塩釜:機船'!K12)</f>
        <v>16.177599999999998</v>
      </c>
      <c r="L12" s="29">
        <f>SUM('㈱塩釜:機船'!L12)</f>
        <v>11.0106</v>
      </c>
      <c r="M12" s="29">
        <f>SUM('㈱塩釜:機船'!M12)</f>
        <v>7.0182</v>
      </c>
      <c r="N12" s="29">
        <f>SUM('㈱塩釜:機船'!N12)</f>
        <v>5.0541</v>
      </c>
      <c r="O12" s="29">
        <f>SUM('㈱塩釜:機船'!O12)</f>
        <v>15.6632</v>
      </c>
      <c r="P12" s="8">
        <f t="shared" si="0"/>
        <v>187.95309000000003</v>
      </c>
    </row>
    <row r="13" spans="1:16" ht="18.75">
      <c r="A13" s="204" t="s">
        <v>0</v>
      </c>
      <c r="B13" s="335"/>
      <c r="C13" s="212" t="s">
        <v>18</v>
      </c>
      <c r="D13" s="28">
        <f>SUM('㈱塩釜:機船'!D13)</f>
        <v>27862.375</v>
      </c>
      <c r="E13" s="28">
        <f>SUM('㈱塩釜:機船'!E13)</f>
        <v>29226.714</v>
      </c>
      <c r="F13" s="28">
        <f>SUM('㈱塩釜:機船'!F13)</f>
        <v>27931.107000000004</v>
      </c>
      <c r="G13" s="28">
        <f>SUM('㈱塩釜:機船'!G13)</f>
        <v>38255.104</v>
      </c>
      <c r="H13" s="28">
        <f>SUM('㈱塩釜:機船'!H13)</f>
        <v>40160.24800000001</v>
      </c>
      <c r="I13" s="28">
        <f>SUM('㈱塩釜:機船'!I13)</f>
        <v>64570.563</v>
      </c>
      <c r="J13" s="28">
        <f>SUM('㈱塩釜:機船'!J13)</f>
        <v>40961.7535</v>
      </c>
      <c r="K13" s="28">
        <f>SUM('㈱塩釜:機船'!K13)</f>
        <v>39333.6665</v>
      </c>
      <c r="L13" s="28">
        <f>SUM('㈱塩釜:機船'!L13)</f>
        <v>28387.239</v>
      </c>
      <c r="M13" s="28">
        <f>SUM('㈱塩釜:機船'!M13)</f>
        <v>16991.331000000002</v>
      </c>
      <c r="N13" s="28">
        <f>SUM('㈱塩釜:機船'!N13)</f>
        <v>14998.619999999999</v>
      </c>
      <c r="O13" s="28">
        <f>SUM('㈱塩釜:機船'!O13)</f>
        <v>46291.709</v>
      </c>
      <c r="P13" s="9">
        <f t="shared" si="0"/>
        <v>414970.43000000005</v>
      </c>
    </row>
    <row r="14" spans="1:16" ht="18.75">
      <c r="A14" s="207" t="s">
        <v>27</v>
      </c>
      <c r="B14" s="334" t="s">
        <v>28</v>
      </c>
      <c r="C14" s="234" t="s">
        <v>16</v>
      </c>
      <c r="D14" s="29">
        <f>SUM('㈱塩釜:機船'!D14)</f>
        <v>6.4193</v>
      </c>
      <c r="E14" s="29">
        <f>SUM('㈱塩釜:機船'!E14)</f>
        <v>3.7322</v>
      </c>
      <c r="F14" s="29">
        <f>SUM('㈱塩釜:機船'!F14)</f>
        <v>10.613800000000001</v>
      </c>
      <c r="G14" s="29">
        <f>SUM('㈱塩釜:機船'!G14)</f>
        <v>20.0287</v>
      </c>
      <c r="H14" s="29">
        <f>SUM('㈱塩釜:機船'!H14)</f>
        <v>18.6331</v>
      </c>
      <c r="I14" s="29">
        <f>SUM('㈱塩釜:機船'!I14)</f>
        <v>3.3616</v>
      </c>
      <c r="J14" s="29">
        <f>SUM('㈱塩釜:機船'!J14)</f>
        <v>2.8205999999999998</v>
      </c>
      <c r="K14" s="29">
        <f>SUM('㈱塩釜:機船'!K14)</f>
        <v>4.9979</v>
      </c>
      <c r="L14" s="29">
        <f>SUM('㈱塩釜:機船'!L14)</f>
        <v>0.5996</v>
      </c>
      <c r="M14" s="29">
        <f>SUM('㈱塩釜:機船'!M14)</f>
        <v>0.8704</v>
      </c>
      <c r="N14" s="29">
        <f>SUM('㈱塩釜:機船'!N14)</f>
        <v>0.9623</v>
      </c>
      <c r="O14" s="29">
        <f>SUM('㈱塩釜:機船'!O14)</f>
        <v>0.9632</v>
      </c>
      <c r="P14" s="8">
        <f t="shared" si="0"/>
        <v>74.0027</v>
      </c>
    </row>
    <row r="15" spans="1:16" ht="18.75">
      <c r="A15" s="207" t="s">
        <v>0</v>
      </c>
      <c r="B15" s="335"/>
      <c r="C15" s="212" t="s">
        <v>18</v>
      </c>
      <c r="D15" s="28">
        <f>SUM('㈱塩釜:機船'!D15)</f>
        <v>1857.951</v>
      </c>
      <c r="E15" s="28">
        <f>SUM('㈱塩釜:機船'!E15)</f>
        <v>1727.893</v>
      </c>
      <c r="F15" s="28">
        <f>SUM('㈱塩釜:機船'!F15)</f>
        <v>6663.888</v>
      </c>
      <c r="G15" s="28">
        <f>SUM('㈱塩釜:機船'!G15)</f>
        <v>10464.074</v>
      </c>
      <c r="H15" s="28">
        <f>SUM('㈱塩釜:機船'!H15)</f>
        <v>8151.0740000000005</v>
      </c>
      <c r="I15" s="28">
        <f>SUM('㈱塩釜:機船'!I15)</f>
        <v>1819.913</v>
      </c>
      <c r="J15" s="28">
        <f>SUM('㈱塩釜:機船'!J15)</f>
        <v>1513.9803000000002</v>
      </c>
      <c r="K15" s="28">
        <f>SUM('㈱塩釜:機船'!K15)</f>
        <v>1536.5143500000001</v>
      </c>
      <c r="L15" s="28">
        <f>SUM('㈱塩釜:機船'!L15)</f>
        <v>298.168</v>
      </c>
      <c r="M15" s="28">
        <f>SUM('㈱塩釜:機船'!M15)</f>
        <v>241.63400000000001</v>
      </c>
      <c r="N15" s="28">
        <f>SUM('㈱塩釜:機船'!N15)</f>
        <v>310.062</v>
      </c>
      <c r="O15" s="28">
        <f>SUM('㈱塩釜:機船'!O15)</f>
        <v>184.047</v>
      </c>
      <c r="P15" s="9">
        <f t="shared" si="0"/>
        <v>34769.19864999999</v>
      </c>
    </row>
    <row r="16" spans="1:16" ht="18.75">
      <c r="A16" s="207" t="s">
        <v>29</v>
      </c>
      <c r="B16" s="334" t="s">
        <v>30</v>
      </c>
      <c r="C16" s="234" t="s">
        <v>16</v>
      </c>
      <c r="D16" s="29">
        <f>SUM('㈱塩釜:機船'!D16)</f>
        <v>131.4208</v>
      </c>
      <c r="E16" s="29">
        <f>SUM('㈱塩釜:機船'!E16)</f>
        <v>151.8922</v>
      </c>
      <c r="F16" s="29">
        <f>SUM('㈱塩釜:機船'!F16)</f>
        <v>95.6046</v>
      </c>
      <c r="G16" s="29">
        <f>SUM('㈱塩釜:機船'!G16)</f>
        <v>100.9071</v>
      </c>
      <c r="H16" s="29">
        <f>SUM('㈱塩釜:機船'!H16)</f>
        <v>78.4956</v>
      </c>
      <c r="I16" s="29">
        <f>SUM('㈱塩釜:機船'!I16)</f>
        <v>67.286</v>
      </c>
      <c r="J16" s="29">
        <f>SUM('㈱塩釜:機船'!J16)</f>
        <v>53.599</v>
      </c>
      <c r="K16" s="29">
        <f>SUM('㈱塩釜:機船'!K16)</f>
        <v>170.9393</v>
      </c>
      <c r="L16" s="29">
        <f>SUM('㈱塩釜:機船'!L16)</f>
        <v>307.59659999999997</v>
      </c>
      <c r="M16" s="29">
        <f>SUM('㈱塩釜:機船'!M16)</f>
        <v>748.9552</v>
      </c>
      <c r="N16" s="29">
        <f>SUM('㈱塩釜:機船'!N16)</f>
        <v>548.3879999999999</v>
      </c>
      <c r="O16" s="29">
        <f>SUM('㈱塩釜:機船'!O16)</f>
        <v>307.02099999999996</v>
      </c>
      <c r="P16" s="8">
        <f t="shared" si="0"/>
        <v>2762.1053999999995</v>
      </c>
    </row>
    <row r="17" spans="1:16" ht="18.75">
      <c r="A17" s="207"/>
      <c r="B17" s="335"/>
      <c r="C17" s="212" t="s">
        <v>18</v>
      </c>
      <c r="D17" s="28">
        <f>SUM('㈱塩釜:機船'!D17)</f>
        <v>136140.267</v>
      </c>
      <c r="E17" s="28">
        <f>SUM('㈱塩釜:機船'!E17)</f>
        <v>142409.492</v>
      </c>
      <c r="F17" s="28">
        <f>SUM('㈱塩釜:機船'!F17)</f>
        <v>128745.892</v>
      </c>
      <c r="G17" s="28">
        <f>SUM('㈱塩釜:機船'!G17)</f>
        <v>130410.826</v>
      </c>
      <c r="H17" s="28">
        <f>SUM('㈱塩釜:機船'!H17)</f>
        <v>91076.414</v>
      </c>
      <c r="I17" s="28">
        <f>SUM('㈱塩釜:機船'!I17)</f>
        <v>84452.977</v>
      </c>
      <c r="J17" s="28">
        <f>SUM('㈱塩釜:機船'!J17)</f>
        <v>69815.93780000001</v>
      </c>
      <c r="K17" s="28">
        <f>SUM('㈱塩釜:機船'!K17)</f>
        <v>223698.5792</v>
      </c>
      <c r="L17" s="28">
        <f>SUM('㈱塩釜:機船'!L17)</f>
        <v>519829.396</v>
      </c>
      <c r="M17" s="28">
        <f>SUM('㈱塩釜:機船'!M17)</f>
        <v>919835.208</v>
      </c>
      <c r="N17" s="28">
        <f>SUM('㈱塩釜:機船'!N17)</f>
        <v>727662.416</v>
      </c>
      <c r="O17" s="28">
        <f>SUM('㈱塩釜:機船'!O17)</f>
        <v>442566.262</v>
      </c>
      <c r="P17" s="9">
        <f t="shared" si="0"/>
        <v>3616643.6670000004</v>
      </c>
    </row>
    <row r="18" spans="1:16" ht="18.75">
      <c r="A18" s="207" t="s">
        <v>31</v>
      </c>
      <c r="B18" s="210" t="s">
        <v>108</v>
      </c>
      <c r="C18" s="234" t="s">
        <v>16</v>
      </c>
      <c r="D18" s="29">
        <f>SUM('㈱塩釜:機船'!D18)</f>
        <v>21.790599999999998</v>
      </c>
      <c r="E18" s="29">
        <f>SUM('㈱塩釜:機船'!E18)</f>
        <v>48.483799999999995</v>
      </c>
      <c r="F18" s="29">
        <f>SUM('㈱塩釜:機船'!F18)</f>
        <v>34.227399999999996</v>
      </c>
      <c r="G18" s="29">
        <f>SUM('㈱塩釜:機船'!G18)</f>
        <v>109.164</v>
      </c>
      <c r="H18" s="29">
        <f>SUM('㈱塩釜:機船'!H18)</f>
        <v>76.1857</v>
      </c>
      <c r="I18" s="29">
        <f>SUM('㈱塩釜:機船'!I18)</f>
        <v>14.3798</v>
      </c>
      <c r="J18" s="29">
        <f>SUM('㈱塩釜:機船'!J18)</f>
        <v>141.4728</v>
      </c>
      <c r="K18" s="29">
        <f>SUM('㈱塩釜:機船'!K18)</f>
        <v>463.612</v>
      </c>
      <c r="L18" s="29">
        <f>SUM('㈱塩釜:機船'!L18)</f>
        <v>70.6722</v>
      </c>
      <c r="M18" s="29">
        <f>SUM('㈱塩釜:機船'!M18)</f>
        <v>14.921800000000001</v>
      </c>
      <c r="N18" s="29">
        <f>SUM('㈱塩釜:機船'!N18)</f>
        <v>7.5768</v>
      </c>
      <c r="O18" s="29">
        <f>SUM('㈱塩釜:機船'!O18)</f>
        <v>9.44</v>
      </c>
      <c r="P18" s="8">
        <f t="shared" si="0"/>
        <v>1011.9269</v>
      </c>
    </row>
    <row r="19" spans="1:16" ht="18.75">
      <c r="A19" s="207"/>
      <c r="B19" s="212" t="s">
        <v>109</v>
      </c>
      <c r="C19" s="212" t="s">
        <v>18</v>
      </c>
      <c r="D19" s="28">
        <f>SUM('㈱塩釜:機船'!D19)</f>
        <v>16816.110999999997</v>
      </c>
      <c r="E19" s="28">
        <f>SUM('㈱塩釜:機船'!E19)</f>
        <v>24527.147</v>
      </c>
      <c r="F19" s="28">
        <f>SUM('㈱塩釜:機船'!F19)</f>
        <v>32812.390999999996</v>
      </c>
      <c r="G19" s="28">
        <f>SUM('㈱塩釜:機船'!G19)</f>
        <v>68839.834</v>
      </c>
      <c r="H19" s="28">
        <f>SUM('㈱塩釜:機船'!H19)</f>
        <v>39317.674</v>
      </c>
      <c r="I19" s="28">
        <f>SUM('㈱塩釜:機船'!I19)</f>
        <v>8603.189</v>
      </c>
      <c r="J19" s="28">
        <f>SUM('㈱塩釜:機船'!J19)</f>
        <v>102812.78270000001</v>
      </c>
      <c r="K19" s="28">
        <f>SUM('㈱塩釜:機船'!K19)</f>
        <v>208386.6712</v>
      </c>
      <c r="L19" s="28">
        <f>SUM('㈱塩釜:機船'!L19)</f>
        <v>51352.937999999995</v>
      </c>
      <c r="M19" s="28">
        <f>SUM('㈱塩釜:機船'!M19)</f>
        <v>16708.153</v>
      </c>
      <c r="N19" s="28">
        <f>SUM('㈱塩釜:機船'!N19)</f>
        <v>8066.493</v>
      </c>
      <c r="O19" s="28">
        <f>SUM('㈱塩釜:機船'!O19)</f>
        <v>11971.321</v>
      </c>
      <c r="P19" s="9">
        <f t="shared" si="0"/>
        <v>590214.7049</v>
      </c>
    </row>
    <row r="20" spans="1:16" ht="18.75">
      <c r="A20" s="207" t="s">
        <v>23</v>
      </c>
      <c r="B20" s="334" t="s">
        <v>32</v>
      </c>
      <c r="C20" s="234" t="s">
        <v>16</v>
      </c>
      <c r="D20" s="29">
        <f>SUM('㈱塩釜:機船'!D20)</f>
        <v>521.869</v>
      </c>
      <c r="E20" s="29">
        <f>SUM('㈱塩釜:機船'!E20)</f>
        <v>377.2674</v>
      </c>
      <c r="F20" s="29">
        <f>SUM('㈱塩釜:機船'!F20)</f>
        <v>291.20140000000004</v>
      </c>
      <c r="G20" s="29">
        <f>SUM('㈱塩釜:機船'!G20)</f>
        <v>257.8374</v>
      </c>
      <c r="H20" s="29">
        <f>SUM('㈱塩釜:機船'!H20)</f>
        <v>301.5988</v>
      </c>
      <c r="I20" s="29">
        <f>SUM('㈱塩釜:機船'!I20)</f>
        <v>134.2866</v>
      </c>
      <c r="J20" s="29">
        <f>SUM('㈱塩釜:機船'!J20)</f>
        <v>56.855599999999995</v>
      </c>
      <c r="K20" s="29">
        <f>SUM('㈱塩釜:機船'!K20)</f>
        <v>55.068799999999996</v>
      </c>
      <c r="L20" s="29">
        <f>SUM('㈱塩釜:機船'!L20)</f>
        <v>16.3392</v>
      </c>
      <c r="M20" s="29">
        <f>SUM('㈱塩釜:機船'!M20)</f>
        <v>152.7292</v>
      </c>
      <c r="N20" s="29">
        <f>SUM('㈱塩釜:機船'!N20)</f>
        <v>192.37349999999998</v>
      </c>
      <c r="O20" s="29">
        <f>SUM('㈱塩釜:機船'!O20)</f>
        <v>654.4685999999999</v>
      </c>
      <c r="P20" s="8">
        <f t="shared" si="0"/>
        <v>3011.8954999999996</v>
      </c>
    </row>
    <row r="21" spans="1:16" ht="18.75">
      <c r="A21" s="207"/>
      <c r="B21" s="335"/>
      <c r="C21" s="212" t="s">
        <v>18</v>
      </c>
      <c r="D21" s="28">
        <f>SUM('㈱塩釜:機船'!D21)</f>
        <v>149796.532</v>
      </c>
      <c r="E21" s="28">
        <f>SUM('㈱塩釜:機船'!E21)</f>
        <v>158614.021</v>
      </c>
      <c r="F21" s="28">
        <f>SUM('㈱塩釜:機船'!F21)</f>
        <v>136849.191</v>
      </c>
      <c r="G21" s="28">
        <f>SUM('㈱塩釜:機船'!G21)</f>
        <v>101055.715</v>
      </c>
      <c r="H21" s="28">
        <f>SUM('㈱塩釜:機船'!H21)</f>
        <v>82394.032</v>
      </c>
      <c r="I21" s="28">
        <f>SUM('㈱塩釜:機船'!I21)</f>
        <v>39687.394</v>
      </c>
      <c r="J21" s="28">
        <f>SUM('㈱塩釜:機船'!J21)</f>
        <v>18705.734</v>
      </c>
      <c r="K21" s="28">
        <f>SUM('㈱塩釜:機船'!K21)</f>
        <v>25837.402850000002</v>
      </c>
      <c r="L21" s="28">
        <f>SUM('㈱塩釜:機船'!L21)</f>
        <v>12551.938</v>
      </c>
      <c r="M21" s="28">
        <f>SUM('㈱塩釜:機船'!M21)</f>
        <v>81816.869</v>
      </c>
      <c r="N21" s="28">
        <f>SUM('㈱塩釜:機船'!N21)</f>
        <v>107439.9</v>
      </c>
      <c r="O21" s="28">
        <f>SUM('㈱塩釜:機船'!O21)</f>
        <v>219476.021</v>
      </c>
      <c r="P21" s="9">
        <f t="shared" si="0"/>
        <v>1134224.74985</v>
      </c>
    </row>
    <row r="22" spans="1:16" ht="18.75">
      <c r="A22" s="207"/>
      <c r="B22" s="332" t="s">
        <v>197</v>
      </c>
      <c r="C22" s="234" t="s">
        <v>16</v>
      </c>
      <c r="D22" s="29">
        <f>+D12+D14+D16+D18+D20</f>
        <v>694.3956000000001</v>
      </c>
      <c r="E22" s="29">
        <f aca="true" t="shared" si="3" ref="E22:O22">+E12+E14+E16+E18+E20</f>
        <v>598.2719</v>
      </c>
      <c r="F22" s="29">
        <f t="shared" si="3"/>
        <v>443.26999</v>
      </c>
      <c r="G22" s="29">
        <f t="shared" si="3"/>
        <v>504.6846</v>
      </c>
      <c r="H22" s="29">
        <f t="shared" si="3"/>
        <v>490.5705</v>
      </c>
      <c r="I22" s="29">
        <f t="shared" si="3"/>
        <v>260.7998</v>
      </c>
      <c r="J22" s="29">
        <f t="shared" si="3"/>
        <v>272.4719</v>
      </c>
      <c r="K22" s="29">
        <f t="shared" si="3"/>
        <v>710.7956</v>
      </c>
      <c r="L22" s="29">
        <f t="shared" si="3"/>
        <v>406.2182</v>
      </c>
      <c r="M22" s="29">
        <f t="shared" si="3"/>
        <v>924.4947999999999</v>
      </c>
      <c r="N22" s="29">
        <f t="shared" si="3"/>
        <v>754.3546999999999</v>
      </c>
      <c r="O22" s="29">
        <f t="shared" si="3"/>
        <v>987.5559999999998</v>
      </c>
      <c r="P22" s="8">
        <f t="shared" si="0"/>
        <v>7047.883589999999</v>
      </c>
    </row>
    <row r="23" spans="1:16" ht="18.75">
      <c r="A23" s="198"/>
      <c r="B23" s="333"/>
      <c r="C23" s="212" t="s">
        <v>18</v>
      </c>
      <c r="D23" s="28">
        <f>+D13+D15+D17+D19+D21</f>
        <v>332473.23600000003</v>
      </c>
      <c r="E23" s="28">
        <f aca="true" t="shared" si="4" ref="E23:O23">+E13+E15+E17+E19+E21</f>
        <v>356505.267</v>
      </c>
      <c r="F23" s="28">
        <f t="shared" si="4"/>
        <v>333002.46900000004</v>
      </c>
      <c r="G23" s="28">
        <f t="shared" si="4"/>
        <v>349025.553</v>
      </c>
      <c r="H23" s="28">
        <f t="shared" si="4"/>
        <v>261099.442</v>
      </c>
      <c r="I23" s="28">
        <f t="shared" si="4"/>
        <v>199134.036</v>
      </c>
      <c r="J23" s="28">
        <f t="shared" si="4"/>
        <v>233810.18830000004</v>
      </c>
      <c r="K23" s="28">
        <f t="shared" si="4"/>
        <v>498792.83410000004</v>
      </c>
      <c r="L23" s="28">
        <f t="shared" si="4"/>
        <v>612419.6789999999</v>
      </c>
      <c r="M23" s="28">
        <f t="shared" si="4"/>
        <v>1035593.1950000001</v>
      </c>
      <c r="N23" s="28">
        <f t="shared" si="4"/>
        <v>858477.491</v>
      </c>
      <c r="O23" s="28">
        <f t="shared" si="4"/>
        <v>720489.36</v>
      </c>
      <c r="P23" s="9">
        <f t="shared" si="0"/>
        <v>5790822.750400001</v>
      </c>
    </row>
    <row r="24" spans="1:16" ht="18.75">
      <c r="A24" s="207" t="s">
        <v>0</v>
      </c>
      <c r="B24" s="334" t="s">
        <v>33</v>
      </c>
      <c r="C24" s="234" t="s">
        <v>16</v>
      </c>
      <c r="D24" s="29">
        <f>SUM('㈱塩釜:機船'!D24)</f>
        <v>3.4000000000000004</v>
      </c>
      <c r="E24" s="29">
        <f>SUM('㈱塩釜:機船'!E24)</f>
        <v>2.311</v>
      </c>
      <c r="F24" s="29">
        <f>SUM('㈱塩釜:機船'!F24)</f>
        <v>3.1921999999999997</v>
      </c>
      <c r="G24" s="29">
        <f>SUM('㈱塩釜:機船'!G24)</f>
        <v>7.0856</v>
      </c>
      <c r="H24" s="29">
        <f>SUM('㈱塩釜:機船'!H24)</f>
        <v>3.9606</v>
      </c>
      <c r="I24" s="29">
        <f>SUM('㈱塩釜:機船'!I24)</f>
        <v>2.4732000000000003</v>
      </c>
      <c r="J24" s="29">
        <f>SUM('㈱塩釜:機船'!J24)</f>
        <v>1.8914</v>
      </c>
      <c r="K24" s="29">
        <f>SUM('㈱塩釜:機船'!K24)</f>
        <v>5.671</v>
      </c>
      <c r="L24" s="29">
        <f>SUM('㈱塩釜:機船'!L24)</f>
        <v>16.8776</v>
      </c>
      <c r="M24" s="29">
        <f>SUM('㈱塩釜:機船'!M24)</f>
        <v>23.441</v>
      </c>
      <c r="N24" s="29">
        <f>SUM('㈱塩釜:機船'!N24)</f>
        <v>22.8446</v>
      </c>
      <c r="O24" s="29">
        <f>SUM('㈱塩釜:機船'!O24)</f>
        <v>32.8472</v>
      </c>
      <c r="P24" s="8">
        <f t="shared" si="0"/>
        <v>125.9954</v>
      </c>
    </row>
    <row r="25" spans="1:16" ht="18.75">
      <c r="A25" s="207" t="s">
        <v>34</v>
      </c>
      <c r="B25" s="335"/>
      <c r="C25" s="212" t="s">
        <v>18</v>
      </c>
      <c r="D25" s="28">
        <f>SUM('㈱塩釜:機船'!D25)</f>
        <v>3018.183</v>
      </c>
      <c r="E25" s="28">
        <f>SUM('㈱塩釜:機船'!E25)</f>
        <v>2502.991</v>
      </c>
      <c r="F25" s="28">
        <f>SUM('㈱塩釜:機船'!F25)</f>
        <v>3494.348</v>
      </c>
      <c r="G25" s="28">
        <f>SUM('㈱塩釜:機船'!G25)</f>
        <v>7721.923000000001</v>
      </c>
      <c r="H25" s="28">
        <f>SUM('㈱塩釜:機船'!H25)</f>
        <v>3198.1749999999997</v>
      </c>
      <c r="I25" s="28">
        <f>SUM('㈱塩釜:機船'!I25)</f>
        <v>2326.716</v>
      </c>
      <c r="J25" s="28">
        <f>SUM('㈱塩釜:機船'!J25)</f>
        <v>1418.77</v>
      </c>
      <c r="K25" s="28">
        <f>SUM('㈱塩釜:機船'!K25)</f>
        <v>4266.371</v>
      </c>
      <c r="L25" s="28">
        <f>SUM('㈱塩釜:機船'!L25)</f>
        <v>15538.597000000002</v>
      </c>
      <c r="M25" s="28">
        <f>SUM('㈱塩釜:機船'!M25)</f>
        <v>18405.747</v>
      </c>
      <c r="N25" s="28">
        <f>SUM('㈱塩釜:機船'!N25)</f>
        <v>16843.439</v>
      </c>
      <c r="O25" s="28">
        <f>SUM('㈱塩釜:機船'!O25)</f>
        <v>21550.076999999997</v>
      </c>
      <c r="P25" s="9">
        <f t="shared" si="0"/>
        <v>100285.337</v>
      </c>
    </row>
    <row r="26" spans="1:16" ht="18.75">
      <c r="A26" s="207" t="s">
        <v>35</v>
      </c>
      <c r="B26" s="210" t="s">
        <v>20</v>
      </c>
      <c r="C26" s="234" t="s">
        <v>16</v>
      </c>
      <c r="D26" s="29">
        <f>SUM('㈱塩釜:機船'!D26)</f>
        <v>10.549</v>
      </c>
      <c r="E26" s="29">
        <f>SUM('㈱塩釜:機船'!E26)</f>
        <v>13.434999999999999</v>
      </c>
      <c r="F26" s="29">
        <f>SUM('㈱塩釜:機船'!F26)</f>
        <v>17.5746</v>
      </c>
      <c r="G26" s="29">
        <f>SUM('㈱塩釜:機船'!G26)</f>
        <v>20.684</v>
      </c>
      <c r="H26" s="29">
        <f>SUM('㈱塩釜:機船'!H26)</f>
        <v>24.53</v>
      </c>
      <c r="I26" s="29">
        <f>SUM('㈱塩釜:機船'!I26)</f>
        <v>11.57</v>
      </c>
      <c r="J26" s="29">
        <f>SUM('㈱塩釜:機船'!J26)</f>
        <v>16.535</v>
      </c>
      <c r="K26" s="29">
        <f>SUM('㈱塩釜:機船'!K26)</f>
        <v>29.896</v>
      </c>
      <c r="L26" s="29">
        <f>SUM('㈱塩釜:機船'!L26)</f>
        <v>25.148000000000003</v>
      </c>
      <c r="M26" s="29">
        <f>SUM('㈱塩釜:機船'!M26)</f>
        <v>68.39699999999999</v>
      </c>
      <c r="N26" s="29">
        <f>SUM('㈱塩釜:機船'!N26)</f>
        <v>49.324</v>
      </c>
      <c r="O26" s="29">
        <f>SUM('㈱塩釜:機船'!O26)</f>
        <v>24.66</v>
      </c>
      <c r="P26" s="8">
        <f t="shared" si="0"/>
        <v>312.3026</v>
      </c>
    </row>
    <row r="27" spans="1:16" ht="18.75">
      <c r="A27" s="207" t="s">
        <v>36</v>
      </c>
      <c r="B27" s="212" t="s">
        <v>164</v>
      </c>
      <c r="C27" s="212" t="s">
        <v>18</v>
      </c>
      <c r="D27" s="28">
        <f>SUM('㈱塩釜:機船'!D27)</f>
        <v>4357.62</v>
      </c>
      <c r="E27" s="28">
        <f>SUM('㈱塩釜:機船'!E27)</f>
        <v>5574.608</v>
      </c>
      <c r="F27" s="28">
        <f>SUM('㈱塩釜:機船'!F27)</f>
        <v>7486.864</v>
      </c>
      <c r="G27" s="28">
        <f>SUM('㈱塩釜:機船'!G27)</f>
        <v>7104.017</v>
      </c>
      <c r="H27" s="28">
        <f>SUM('㈱塩釜:機船'!H27)</f>
        <v>4911.823</v>
      </c>
      <c r="I27" s="28">
        <f>SUM('㈱塩釜:機船'!I27)</f>
        <v>2461.083</v>
      </c>
      <c r="J27" s="28">
        <f>SUM('㈱塩釜:機船'!J27)</f>
        <v>3104.975</v>
      </c>
      <c r="K27" s="28">
        <f>SUM('㈱塩釜:機船'!K27)</f>
        <v>4830.2965</v>
      </c>
      <c r="L27" s="28">
        <f>SUM('㈱塩釜:機船'!L27)</f>
        <v>9663.017</v>
      </c>
      <c r="M27" s="28">
        <f>SUM('㈱塩釜:機船'!M27)</f>
        <v>26599.150999999998</v>
      </c>
      <c r="N27" s="28">
        <f>SUM('㈱塩釜:機船'!N27)</f>
        <v>19642.766</v>
      </c>
      <c r="O27" s="28">
        <f>SUM('㈱塩釜:機船'!O27)</f>
        <v>14611.894</v>
      </c>
      <c r="P27" s="9">
        <f t="shared" si="0"/>
        <v>110348.1145</v>
      </c>
    </row>
    <row r="28" spans="1:16" ht="18.75">
      <c r="A28" s="207" t="s">
        <v>23</v>
      </c>
      <c r="B28" s="332" t="s">
        <v>197</v>
      </c>
      <c r="C28" s="234" t="s">
        <v>16</v>
      </c>
      <c r="D28" s="29">
        <f>+D24+D26</f>
        <v>13.949</v>
      </c>
      <c r="E28" s="29">
        <f aca="true" t="shared" si="5" ref="E28:O28">+E24+E26</f>
        <v>15.745999999999999</v>
      </c>
      <c r="F28" s="29">
        <f t="shared" si="5"/>
        <v>20.7668</v>
      </c>
      <c r="G28" s="29">
        <f t="shared" si="5"/>
        <v>27.7696</v>
      </c>
      <c r="H28" s="29">
        <f t="shared" si="5"/>
        <v>28.4906</v>
      </c>
      <c r="I28" s="29">
        <f t="shared" si="5"/>
        <v>14.0432</v>
      </c>
      <c r="J28" s="29">
        <f t="shared" si="5"/>
        <v>18.4264</v>
      </c>
      <c r="K28" s="29">
        <f t="shared" si="5"/>
        <v>35.567</v>
      </c>
      <c r="L28" s="29">
        <f t="shared" si="5"/>
        <v>42.025600000000004</v>
      </c>
      <c r="M28" s="29">
        <f t="shared" si="5"/>
        <v>91.838</v>
      </c>
      <c r="N28" s="29">
        <f t="shared" si="5"/>
        <v>72.1686</v>
      </c>
      <c r="O28" s="29">
        <f t="shared" si="5"/>
        <v>57.5072</v>
      </c>
      <c r="P28" s="8">
        <f t="shared" si="0"/>
        <v>438.298</v>
      </c>
    </row>
    <row r="29" spans="1:16" ht="18.75">
      <c r="A29" s="198"/>
      <c r="B29" s="333"/>
      <c r="C29" s="212" t="s">
        <v>18</v>
      </c>
      <c r="D29" s="28">
        <f>+D25+D27</f>
        <v>7375.803</v>
      </c>
      <c r="E29" s="28">
        <f aca="true" t="shared" si="6" ref="E29:O29">+E25+E27</f>
        <v>8077.599</v>
      </c>
      <c r="F29" s="28">
        <f t="shared" si="6"/>
        <v>10981.212</v>
      </c>
      <c r="G29" s="28">
        <f t="shared" si="6"/>
        <v>14825.94</v>
      </c>
      <c r="H29" s="28">
        <f t="shared" si="6"/>
        <v>8109.998</v>
      </c>
      <c r="I29" s="28">
        <f t="shared" si="6"/>
        <v>4787.799</v>
      </c>
      <c r="J29" s="28">
        <f t="shared" si="6"/>
        <v>4523.745</v>
      </c>
      <c r="K29" s="28">
        <f t="shared" si="6"/>
        <v>9096.6675</v>
      </c>
      <c r="L29" s="28">
        <f t="shared" si="6"/>
        <v>25201.614</v>
      </c>
      <c r="M29" s="28">
        <f t="shared" si="6"/>
        <v>45004.898</v>
      </c>
      <c r="N29" s="28">
        <f t="shared" si="6"/>
        <v>36486.205</v>
      </c>
      <c r="O29" s="28">
        <f t="shared" si="6"/>
        <v>36161.971</v>
      </c>
      <c r="P29" s="9">
        <f t="shared" si="0"/>
        <v>210633.4515</v>
      </c>
    </row>
    <row r="30" spans="1:16" ht="18.75">
      <c r="A30" s="207" t="s">
        <v>0</v>
      </c>
      <c r="B30" s="334" t="s">
        <v>37</v>
      </c>
      <c r="C30" s="234" t="s">
        <v>16</v>
      </c>
      <c r="D30" s="29">
        <f>SUM('㈱塩釜:機船'!D30)</f>
        <v>21.2785</v>
      </c>
      <c r="E30" s="29">
        <f>SUM('㈱塩釜:機船'!E30)</f>
        <v>22.6685</v>
      </c>
      <c r="F30" s="29">
        <f>SUM('㈱塩釜:機船'!F30)</f>
        <v>1.8862</v>
      </c>
      <c r="G30" s="29">
        <f>SUM('㈱塩釜:機船'!G30)</f>
        <v>0.4554</v>
      </c>
      <c r="H30" s="29">
        <f>SUM('㈱塩釜:機船'!H30)</f>
        <v>0.1447</v>
      </c>
      <c r="I30" s="29">
        <f>SUM('㈱塩釜:機船'!I30)</f>
        <v>0.07</v>
      </c>
      <c r="J30" s="29">
        <f>SUM('㈱塩釜:機船'!J30)</f>
        <v>0.0662</v>
      </c>
      <c r="K30" s="29">
        <f>SUM('㈱塩釜:機船'!K30)</f>
        <v>0</v>
      </c>
      <c r="L30" s="29">
        <f>SUM('㈱塩釜:機船'!L30)</f>
        <v>0.0612</v>
      </c>
      <c r="M30" s="29">
        <f>SUM('㈱塩釜:機船'!M30)</f>
        <v>0.1718</v>
      </c>
      <c r="N30" s="29">
        <f>SUM('㈱塩釜:機船'!N30)</f>
        <v>1.1575000000000002</v>
      </c>
      <c r="O30" s="29">
        <f>SUM('㈱塩釜:機船'!O30)</f>
        <v>77.6859</v>
      </c>
      <c r="P30" s="8">
        <f t="shared" si="0"/>
        <v>125.64590000000001</v>
      </c>
    </row>
    <row r="31" spans="1:16" ht="18.75">
      <c r="A31" s="207" t="s">
        <v>38</v>
      </c>
      <c r="B31" s="335"/>
      <c r="C31" s="212" t="s">
        <v>18</v>
      </c>
      <c r="D31" s="28">
        <f>SUM('㈱塩釜:機船'!D31)</f>
        <v>5763.495</v>
      </c>
      <c r="E31" s="28">
        <f>SUM('㈱塩釜:機船'!E31)</f>
        <v>4196.7789999999995</v>
      </c>
      <c r="F31" s="28">
        <f>SUM('㈱塩釜:機船'!F31)</f>
        <v>491.543</v>
      </c>
      <c r="G31" s="28">
        <f>SUM('㈱塩釜:機船'!G31)</f>
        <v>119.041</v>
      </c>
      <c r="H31" s="28">
        <f>SUM('㈱塩釜:機船'!H31)</f>
        <v>30.114000000000004</v>
      </c>
      <c r="I31" s="28">
        <f>SUM('㈱塩釜:機船'!I31)</f>
        <v>12.046999999999999</v>
      </c>
      <c r="J31" s="28">
        <f>SUM('㈱塩釜:機船'!J31)</f>
        <v>16.383</v>
      </c>
      <c r="K31" s="28">
        <f>SUM('㈱塩釜:機船'!K31)</f>
        <v>0</v>
      </c>
      <c r="L31" s="28">
        <f>SUM('㈱塩釜:機船'!L31)</f>
        <v>8.043</v>
      </c>
      <c r="M31" s="28">
        <f>SUM('㈱塩釜:機船'!M31)</f>
        <v>70.527</v>
      </c>
      <c r="N31" s="28">
        <f>SUM('㈱塩釜:機船'!N31)</f>
        <v>820.842</v>
      </c>
      <c r="O31" s="28">
        <f>SUM('㈱塩釜:機船'!O31)</f>
        <v>22011.595</v>
      </c>
      <c r="P31" s="9">
        <f t="shared" si="0"/>
        <v>33540.409</v>
      </c>
    </row>
    <row r="32" spans="1:16" ht="18.75">
      <c r="A32" s="207" t="s">
        <v>0</v>
      </c>
      <c r="B32" s="334" t="s">
        <v>39</v>
      </c>
      <c r="C32" s="234" t="s">
        <v>16</v>
      </c>
      <c r="D32" s="29">
        <f>SUM('㈱塩釜:機船'!D32)</f>
        <v>0.9679</v>
      </c>
      <c r="E32" s="29">
        <f>SUM('㈱塩釜:機船'!E32)</f>
        <v>0.8344</v>
      </c>
      <c r="F32" s="29">
        <f>SUM('㈱塩釜:機船'!F32)</f>
        <v>0.4681</v>
      </c>
      <c r="G32" s="29">
        <f>SUM('㈱塩釜:機船'!G32)</f>
        <v>0.5814</v>
      </c>
      <c r="H32" s="29">
        <f>SUM('㈱塩釜:機船'!H32)</f>
        <v>0.3698</v>
      </c>
      <c r="I32" s="29">
        <f>SUM('㈱塩釜:機船'!I32)</f>
        <v>0.0287</v>
      </c>
      <c r="J32" s="29">
        <f>SUM('㈱塩釜:機船'!J32)</f>
        <v>0</v>
      </c>
      <c r="K32" s="29">
        <f>SUM('㈱塩釜:機船'!K32)</f>
        <v>0</v>
      </c>
      <c r="L32" s="29">
        <f>SUM('㈱塩釜:機船'!L32)</f>
        <v>0.0188</v>
      </c>
      <c r="M32" s="29">
        <f>SUM('㈱塩釜:機船'!M32)</f>
        <v>0.4866</v>
      </c>
      <c r="N32" s="29">
        <f>SUM('㈱塩釜:機船'!N32)</f>
        <v>0.9501</v>
      </c>
      <c r="O32" s="29">
        <f>SUM('㈱塩釜:機船'!O32)</f>
        <v>2.6292</v>
      </c>
      <c r="P32" s="8">
        <f t="shared" si="0"/>
        <v>7.335</v>
      </c>
    </row>
    <row r="33" spans="1:16" ht="18.75">
      <c r="A33" s="207" t="s">
        <v>40</v>
      </c>
      <c r="B33" s="335"/>
      <c r="C33" s="212" t="s">
        <v>18</v>
      </c>
      <c r="D33" s="28">
        <f>SUM('㈱塩釜:機船'!D33)</f>
        <v>248.13</v>
      </c>
      <c r="E33" s="28">
        <f>SUM('㈱塩釜:機船'!E33)</f>
        <v>175.138</v>
      </c>
      <c r="F33" s="28">
        <f>SUM('㈱塩釜:機船'!F33)</f>
        <v>105.474</v>
      </c>
      <c r="G33" s="28">
        <f>SUM('㈱塩釜:機船'!G33)</f>
        <v>97.992</v>
      </c>
      <c r="H33" s="28">
        <f>SUM('㈱塩釜:機船'!H33)</f>
        <v>53.683</v>
      </c>
      <c r="I33" s="28">
        <f>SUM('㈱塩釜:機船'!I33)</f>
        <v>2.904</v>
      </c>
      <c r="J33" s="28">
        <f>SUM('㈱塩釜:機船'!J33)</f>
        <v>0</v>
      </c>
      <c r="K33" s="28">
        <f>SUM('㈱塩釜:機船'!K33)</f>
        <v>0</v>
      </c>
      <c r="L33" s="28">
        <f>SUM('㈱塩釜:機船'!L33)</f>
        <v>0.638</v>
      </c>
      <c r="M33" s="28">
        <f>SUM('㈱塩釜:機船'!M33)</f>
        <v>105.84299999999999</v>
      </c>
      <c r="N33" s="28">
        <f>SUM('㈱塩釜:機船'!N33)</f>
        <v>207.94500000000002</v>
      </c>
      <c r="O33" s="28">
        <f>SUM('㈱塩釜:機船'!O33)</f>
        <v>500.05</v>
      </c>
      <c r="P33" s="9">
        <f t="shared" si="0"/>
        <v>1497.797</v>
      </c>
    </row>
    <row r="34" spans="1:16" ht="18.75">
      <c r="A34" s="207"/>
      <c r="B34" s="210" t="s">
        <v>20</v>
      </c>
      <c r="C34" s="234" t="s">
        <v>16</v>
      </c>
      <c r="D34" s="29">
        <f>SUM('㈱塩釜:機船'!D34)</f>
        <v>0</v>
      </c>
      <c r="E34" s="29">
        <f>SUM('㈱塩釜:機船'!E34)</f>
        <v>0</v>
      </c>
      <c r="F34" s="29">
        <f>SUM('㈱塩釜:機船'!F34)</f>
        <v>0</v>
      </c>
      <c r="G34" s="29">
        <f>SUM('㈱塩釜:機船'!G34)</f>
        <v>0.001</v>
      </c>
      <c r="H34" s="29">
        <f>SUM('㈱塩釜:機船'!H34)</f>
        <v>0.001</v>
      </c>
      <c r="I34" s="29">
        <f>SUM('㈱塩釜:機船'!I34)</f>
        <v>0</v>
      </c>
      <c r="J34" s="29">
        <f>SUM('㈱塩釜:機船'!J34)</f>
        <v>0</v>
      </c>
      <c r="K34" s="29">
        <f>SUM('㈱塩釜:機船'!K34)</f>
        <v>0</v>
      </c>
      <c r="L34" s="29">
        <f>SUM('㈱塩釜:機船'!L34)</f>
        <v>0</v>
      </c>
      <c r="M34" s="29">
        <f>SUM('㈱塩釜:機船'!M34)</f>
        <v>0</v>
      </c>
      <c r="N34" s="29">
        <f>SUM('㈱塩釜:機船'!N34)</f>
        <v>0</v>
      </c>
      <c r="O34" s="29">
        <f>SUM('㈱塩釜:機船'!O34)</f>
        <v>0</v>
      </c>
      <c r="P34" s="8">
        <f t="shared" si="0"/>
        <v>0.002</v>
      </c>
    </row>
    <row r="35" spans="1:16" ht="18.75">
      <c r="A35" s="207" t="s">
        <v>23</v>
      </c>
      <c r="B35" s="212" t="s">
        <v>111</v>
      </c>
      <c r="C35" s="212" t="s">
        <v>18</v>
      </c>
      <c r="D35" s="28">
        <f>SUM('㈱塩釜:機船'!D35)</f>
        <v>0</v>
      </c>
      <c r="E35" s="28">
        <f>SUM('㈱塩釜:機船'!E35)</f>
        <v>0</v>
      </c>
      <c r="F35" s="28">
        <f>SUM('㈱塩釜:機船'!F35)</f>
        <v>0</v>
      </c>
      <c r="G35" s="28">
        <f>SUM('㈱塩釜:機船'!G35)</f>
        <v>0.525</v>
      </c>
      <c r="H35" s="28">
        <f>SUM('㈱塩釜:機船'!H35)</f>
        <v>0.105</v>
      </c>
      <c r="I35" s="28">
        <f>SUM('㈱塩釜:機船'!I35)</f>
        <v>0</v>
      </c>
      <c r="J35" s="28">
        <f>SUM('㈱塩釜:機船'!J35)</f>
        <v>0</v>
      </c>
      <c r="K35" s="28">
        <f>SUM('㈱塩釜:機船'!K35)</f>
        <v>0</v>
      </c>
      <c r="L35" s="28">
        <f>SUM('㈱塩釜:機船'!L35)</f>
        <v>0</v>
      </c>
      <c r="M35" s="28">
        <f>SUM('㈱塩釜:機船'!M35)</f>
        <v>0</v>
      </c>
      <c r="N35" s="28">
        <f>SUM('㈱塩釜:機船'!N35)</f>
        <v>0</v>
      </c>
      <c r="O35" s="28">
        <f>SUM('㈱塩釜:機船'!O35)</f>
        <v>0</v>
      </c>
      <c r="P35" s="9">
        <f t="shared" si="0"/>
        <v>0.63</v>
      </c>
    </row>
    <row r="36" spans="1:16" ht="18.75">
      <c r="A36" s="220"/>
      <c r="B36" s="332" t="s">
        <v>179</v>
      </c>
      <c r="C36" s="234" t="s">
        <v>16</v>
      </c>
      <c r="D36" s="29">
        <f>+D30+D32+D34</f>
        <v>22.2464</v>
      </c>
      <c r="E36" s="29">
        <f aca="true" t="shared" si="7" ref="E36:O36">+E30+E32+E34</f>
        <v>23.5029</v>
      </c>
      <c r="F36" s="29">
        <f t="shared" si="7"/>
        <v>2.3543000000000003</v>
      </c>
      <c r="G36" s="29">
        <f t="shared" si="7"/>
        <v>1.0377999999999998</v>
      </c>
      <c r="H36" s="29">
        <f t="shared" si="7"/>
        <v>0.5155</v>
      </c>
      <c r="I36" s="29">
        <f t="shared" si="7"/>
        <v>0.09870000000000001</v>
      </c>
      <c r="J36" s="29">
        <f t="shared" si="7"/>
        <v>0.0662</v>
      </c>
      <c r="K36" s="29">
        <f t="shared" si="7"/>
        <v>0</v>
      </c>
      <c r="L36" s="29">
        <f t="shared" si="7"/>
        <v>0.08</v>
      </c>
      <c r="M36" s="29">
        <f t="shared" si="7"/>
        <v>0.6584</v>
      </c>
      <c r="N36" s="29">
        <f t="shared" si="7"/>
        <v>2.1076</v>
      </c>
      <c r="O36" s="29">
        <f t="shared" si="7"/>
        <v>80.3151</v>
      </c>
      <c r="P36" s="8">
        <f t="shared" si="0"/>
        <v>132.9829</v>
      </c>
    </row>
    <row r="37" spans="1:16" ht="18.75">
      <c r="A37" s="217"/>
      <c r="B37" s="333"/>
      <c r="C37" s="212" t="s">
        <v>18</v>
      </c>
      <c r="D37" s="28">
        <f>+D31+D33+D35</f>
        <v>6011.625</v>
      </c>
      <c r="E37" s="28">
        <f aca="true" t="shared" si="8" ref="E37:O37">+E31+E33+E35</f>
        <v>4371.9169999999995</v>
      </c>
      <c r="F37" s="28">
        <f t="shared" si="8"/>
        <v>597.017</v>
      </c>
      <c r="G37" s="28">
        <f t="shared" si="8"/>
        <v>217.55800000000002</v>
      </c>
      <c r="H37" s="28">
        <f t="shared" si="8"/>
        <v>83.902</v>
      </c>
      <c r="I37" s="28">
        <f t="shared" si="8"/>
        <v>14.950999999999999</v>
      </c>
      <c r="J37" s="28">
        <f t="shared" si="8"/>
        <v>16.383</v>
      </c>
      <c r="K37" s="28">
        <f t="shared" si="8"/>
        <v>0</v>
      </c>
      <c r="L37" s="28">
        <f t="shared" si="8"/>
        <v>8.681</v>
      </c>
      <c r="M37" s="28">
        <f t="shared" si="8"/>
        <v>176.37</v>
      </c>
      <c r="N37" s="28">
        <f t="shared" si="8"/>
        <v>1028.787</v>
      </c>
      <c r="O37" s="28">
        <f t="shared" si="8"/>
        <v>22511.645</v>
      </c>
      <c r="P37" s="9">
        <f t="shared" si="0"/>
        <v>35038.836</v>
      </c>
    </row>
    <row r="38" spans="1:16" ht="18.75">
      <c r="A38" s="328" t="s">
        <v>202</v>
      </c>
      <c r="B38" s="329"/>
      <c r="C38" s="234" t="s">
        <v>16</v>
      </c>
      <c r="D38" s="29">
        <f>SUM('㈱塩釜:機船'!D38)</f>
        <v>0.302</v>
      </c>
      <c r="E38" s="29">
        <f>SUM('㈱塩釜:機船'!E38)</f>
        <v>0.153</v>
      </c>
      <c r="F38" s="29">
        <f>SUM('㈱塩釜:機船'!F38)</f>
        <v>0.030000000000000002</v>
      </c>
      <c r="G38" s="29">
        <f>SUM('㈱塩釜:機船'!G38)</f>
        <v>0.4727</v>
      </c>
      <c r="H38" s="29">
        <f>SUM('㈱塩釜:機船'!H38)</f>
        <v>0.485</v>
      </c>
      <c r="I38" s="29">
        <f>SUM('㈱塩釜:機船'!I38)</f>
        <v>0.7532</v>
      </c>
      <c r="J38" s="29">
        <f>SUM('㈱塩釜:機船'!J38)</f>
        <v>1.1812</v>
      </c>
      <c r="K38" s="29">
        <f>SUM('㈱塩釜:機船'!K38)</f>
        <v>2.3083</v>
      </c>
      <c r="L38" s="29">
        <f>SUM('㈱塩釜:機船'!L38)</f>
        <v>0.45799999999999996</v>
      </c>
      <c r="M38" s="29">
        <f>SUM('㈱塩釜:機船'!M38)</f>
        <v>0.7883</v>
      </c>
      <c r="N38" s="29">
        <f>SUM('㈱塩釜:機船'!N38)</f>
        <v>0.4203</v>
      </c>
      <c r="O38" s="29">
        <f>SUM('㈱塩釜:機船'!O38)</f>
        <v>0.2888</v>
      </c>
      <c r="P38" s="8">
        <f t="shared" si="0"/>
        <v>7.6408</v>
      </c>
    </row>
    <row r="39" spans="1:16" ht="18.75">
      <c r="A39" s="330"/>
      <c r="B39" s="331"/>
      <c r="C39" s="212" t="s">
        <v>18</v>
      </c>
      <c r="D39" s="28">
        <f>SUM('㈱塩釜:機船'!D39)</f>
        <v>121.126</v>
      </c>
      <c r="E39" s="28">
        <f>SUM('㈱塩釜:機船'!E39)</f>
        <v>68.358</v>
      </c>
      <c r="F39" s="28">
        <f>SUM('㈱塩釜:機船'!F39)</f>
        <v>24.623</v>
      </c>
      <c r="G39" s="28">
        <f>SUM('㈱塩釜:機船'!G39)</f>
        <v>276.97</v>
      </c>
      <c r="H39" s="28">
        <f>SUM('㈱塩釜:機船'!H39)</f>
        <v>342.256</v>
      </c>
      <c r="I39" s="28">
        <f>SUM('㈱塩釜:機船'!I39)</f>
        <v>393.416</v>
      </c>
      <c r="J39" s="28">
        <f>SUM('㈱塩釜:機船'!J39)</f>
        <v>356.8933</v>
      </c>
      <c r="K39" s="28">
        <f>SUM('㈱塩釜:機船'!K39)</f>
        <v>315.3773</v>
      </c>
      <c r="L39" s="28">
        <f>SUM('㈱塩釜:機船'!L39)</f>
        <v>129.826</v>
      </c>
      <c r="M39" s="28">
        <f>SUM('㈱塩釜:機船'!M39)</f>
        <v>196.978</v>
      </c>
      <c r="N39" s="28">
        <f>SUM('㈱塩釜:機船'!N39)</f>
        <v>141.312</v>
      </c>
      <c r="O39" s="28">
        <f>SUM('㈱塩釜:機船'!O39)</f>
        <v>74.892</v>
      </c>
      <c r="P39" s="9">
        <f t="shared" si="0"/>
        <v>2442.0276</v>
      </c>
    </row>
    <row r="40" spans="1:16" ht="18.75">
      <c r="A40" s="328" t="s">
        <v>203</v>
      </c>
      <c r="B40" s="329"/>
      <c r="C40" s="234" t="s">
        <v>16</v>
      </c>
      <c r="D40" s="29">
        <f>SUM('㈱塩釜:機船'!D40)</f>
        <v>2.5658</v>
      </c>
      <c r="E40" s="29">
        <f>SUM('㈱塩釜:機船'!E40)</f>
        <v>2.654</v>
      </c>
      <c r="F40" s="29">
        <f>SUM('㈱塩釜:機船'!F40)</f>
        <v>2.8468999999999998</v>
      </c>
      <c r="G40" s="29">
        <f>SUM('㈱塩釜:機船'!G40)</f>
        <v>1.0262</v>
      </c>
      <c r="H40" s="29">
        <f>SUM('㈱塩釜:機船'!H40)</f>
        <v>0.4759</v>
      </c>
      <c r="I40" s="29">
        <f>SUM('㈱塩釜:機船'!I40)</f>
        <v>0.1313</v>
      </c>
      <c r="J40" s="29">
        <f>SUM('㈱塩釜:機船'!J40)</f>
        <v>0.7919</v>
      </c>
      <c r="K40" s="29">
        <f>SUM('㈱塩釜:機船'!K40)</f>
        <v>0.4948</v>
      </c>
      <c r="L40" s="29">
        <f>SUM('㈱塩釜:機船'!L40)</f>
        <v>0.2003</v>
      </c>
      <c r="M40" s="29">
        <f>SUM('㈱塩釜:機船'!M40)</f>
        <v>1.1029</v>
      </c>
      <c r="N40" s="29">
        <f>SUM('㈱塩釜:機船'!N40)</f>
        <v>1.1237</v>
      </c>
      <c r="O40" s="29">
        <f>SUM('㈱塩釜:機船'!O40)</f>
        <v>3.1182999999999996</v>
      </c>
      <c r="P40" s="8">
        <f t="shared" si="0"/>
        <v>16.531999999999996</v>
      </c>
    </row>
    <row r="41" spans="1:16" ht="18.75">
      <c r="A41" s="330"/>
      <c r="B41" s="331"/>
      <c r="C41" s="212" t="s">
        <v>18</v>
      </c>
      <c r="D41" s="28">
        <f>SUM('㈱塩釜:機船'!D41)</f>
        <v>1824.0240000000001</v>
      </c>
      <c r="E41" s="28">
        <f>SUM('㈱塩釜:機船'!E41)</f>
        <v>1899.8020000000001</v>
      </c>
      <c r="F41" s="28">
        <f>SUM('㈱塩釜:機船'!F41)</f>
        <v>1771.146</v>
      </c>
      <c r="G41" s="28">
        <f>SUM('㈱塩釜:機船'!G41)</f>
        <v>681.297</v>
      </c>
      <c r="H41" s="28">
        <f>SUM('㈱塩釜:機船'!H41)</f>
        <v>307.98699999999997</v>
      </c>
      <c r="I41" s="28">
        <f>SUM('㈱塩釜:機船'!I41)</f>
        <v>133.113</v>
      </c>
      <c r="J41" s="28">
        <f>SUM('㈱塩釜:機船'!J41)</f>
        <v>496.95275</v>
      </c>
      <c r="K41" s="28">
        <f>SUM('㈱塩釜:機船'!K41)</f>
        <v>196.93485</v>
      </c>
      <c r="L41" s="28">
        <f>SUM('㈱塩釜:機船'!L41)</f>
        <v>132.502</v>
      </c>
      <c r="M41" s="28">
        <f>SUM('㈱塩釜:機船'!M41)</f>
        <v>415.22900000000004</v>
      </c>
      <c r="N41" s="28">
        <f>SUM('㈱塩釜:機船'!N41)</f>
        <v>642.716</v>
      </c>
      <c r="O41" s="28">
        <f>SUM('㈱塩釜:機船'!O41)</f>
        <v>2389.249</v>
      </c>
      <c r="P41" s="9">
        <f t="shared" si="0"/>
        <v>10890.9526</v>
      </c>
    </row>
    <row r="42" spans="1:16" ht="18.75">
      <c r="A42" s="328" t="s">
        <v>204</v>
      </c>
      <c r="B42" s="329"/>
      <c r="C42" s="234" t="s">
        <v>16</v>
      </c>
      <c r="D42" s="29">
        <f>SUM('㈱塩釜:機船'!D42)</f>
        <v>0</v>
      </c>
      <c r="E42" s="29">
        <f>SUM('㈱塩釜:機船'!E42)</f>
        <v>0</v>
      </c>
      <c r="F42" s="29">
        <f>SUM('㈱塩釜:機船'!F42)</f>
        <v>0</v>
      </c>
      <c r="G42" s="29">
        <f>SUM('㈱塩釜:機船'!G42)</f>
        <v>0</v>
      </c>
      <c r="H42" s="29">
        <f>SUM('㈱塩釜:機船'!H42)</f>
        <v>0.0382</v>
      </c>
      <c r="I42" s="29">
        <f>SUM('㈱塩釜:機船'!I42)</f>
        <v>0</v>
      </c>
      <c r="J42" s="29">
        <f>SUM('㈱塩釜:機船'!J42)</f>
        <v>0.0075</v>
      </c>
      <c r="K42" s="29">
        <f>SUM('㈱塩釜:機船'!K42)</f>
        <v>0</v>
      </c>
      <c r="L42" s="29">
        <f>SUM('㈱塩釜:機船'!L42)</f>
        <v>0</v>
      </c>
      <c r="M42" s="29">
        <f>SUM('㈱塩釜:機船'!M42)</f>
        <v>0</v>
      </c>
      <c r="N42" s="29">
        <f>SUM('㈱塩釜:機船'!N42)</f>
        <v>0</v>
      </c>
      <c r="O42" s="29">
        <f>SUM('㈱塩釜:機船'!O42)</f>
        <v>0</v>
      </c>
      <c r="P42" s="8">
        <f t="shared" si="0"/>
        <v>0.0457</v>
      </c>
    </row>
    <row r="43" spans="1:16" ht="18.75">
      <c r="A43" s="330"/>
      <c r="B43" s="331"/>
      <c r="C43" s="212" t="s">
        <v>18</v>
      </c>
      <c r="D43" s="28">
        <f>SUM('㈱塩釜:機船'!D43)</f>
        <v>0</v>
      </c>
      <c r="E43" s="28">
        <f>SUM('㈱塩釜:機船'!E43)</f>
        <v>0</v>
      </c>
      <c r="F43" s="28">
        <f>SUM('㈱塩釜:機船'!F43)</f>
        <v>0</v>
      </c>
      <c r="G43" s="28">
        <f>SUM('㈱塩釜:機船'!G43)</f>
        <v>0</v>
      </c>
      <c r="H43" s="28">
        <f>SUM('㈱塩釜:機船'!H43)</f>
        <v>74.193</v>
      </c>
      <c r="I43" s="28">
        <f>SUM('㈱塩釜:機船'!I43)</f>
        <v>0</v>
      </c>
      <c r="J43" s="28">
        <f>SUM('㈱塩釜:機船'!J43)</f>
        <v>14.175</v>
      </c>
      <c r="K43" s="28">
        <f>SUM('㈱塩釜:機船'!K43)</f>
        <v>0</v>
      </c>
      <c r="L43" s="28">
        <f>SUM('㈱塩釜:機船'!L43)</f>
        <v>0</v>
      </c>
      <c r="M43" s="28">
        <f>SUM('㈱塩釜:機船'!M43)</f>
        <v>0</v>
      </c>
      <c r="N43" s="28">
        <f>SUM('㈱塩釜:機船'!N43)</f>
        <v>0</v>
      </c>
      <c r="O43" s="28">
        <f>SUM('㈱塩釜:機船'!O43)</f>
        <v>0</v>
      </c>
      <c r="P43" s="9">
        <f t="shared" si="0"/>
        <v>88.368</v>
      </c>
    </row>
    <row r="44" spans="1:16" ht="18.75">
      <c r="A44" s="328" t="s">
        <v>205</v>
      </c>
      <c r="B44" s="329"/>
      <c r="C44" s="234" t="s">
        <v>16</v>
      </c>
      <c r="D44" s="29">
        <f>SUM('㈱塩釜:機船'!D44)</f>
        <v>0.0655</v>
      </c>
      <c r="E44" s="29">
        <f>SUM('㈱塩釜:機船'!E44)</f>
        <v>0.021400000000000002</v>
      </c>
      <c r="F44" s="29">
        <f>SUM('㈱塩釜:機船'!F44)</f>
        <v>0.0063</v>
      </c>
      <c r="G44" s="29">
        <f>SUM('㈱塩釜:機船'!G44)</f>
        <v>0.0535</v>
      </c>
      <c r="H44" s="29">
        <f>SUM('㈱塩釜:機船'!H44)</f>
        <v>0.1335</v>
      </c>
      <c r="I44" s="29">
        <f>SUM('㈱塩釜:機船'!I44)</f>
        <v>0.1086</v>
      </c>
      <c r="J44" s="29">
        <f>SUM('㈱塩釜:機船'!J44)</f>
        <v>0.081</v>
      </c>
      <c r="K44" s="29">
        <f>SUM('㈱塩釜:機船'!K44)</f>
        <v>0.055</v>
      </c>
      <c r="L44" s="29">
        <f>SUM('㈱塩釜:機船'!L44)</f>
        <v>0</v>
      </c>
      <c r="M44" s="29">
        <f>SUM('㈱塩釜:機船'!M44)</f>
        <v>0</v>
      </c>
      <c r="N44" s="29">
        <f>SUM('㈱塩釜:機船'!N44)</f>
        <v>0.14370000000000002</v>
      </c>
      <c r="O44" s="29">
        <f>SUM('㈱塩釜:機船'!O44)</f>
        <v>0.051000000000000004</v>
      </c>
      <c r="P44" s="8">
        <f t="shared" si="0"/>
        <v>0.7195000000000001</v>
      </c>
    </row>
    <row r="45" spans="1:16" ht="18.75">
      <c r="A45" s="330"/>
      <c r="B45" s="331"/>
      <c r="C45" s="212" t="s">
        <v>18</v>
      </c>
      <c r="D45" s="28">
        <f>SUM('㈱塩釜:機船'!D45)</f>
        <v>29.377</v>
      </c>
      <c r="E45" s="28">
        <f>SUM('㈱塩釜:機船'!E45)</f>
        <v>16.339</v>
      </c>
      <c r="F45" s="28">
        <f>SUM('㈱塩釜:機船'!F45)</f>
        <v>5.303</v>
      </c>
      <c r="G45" s="28">
        <f>SUM('㈱塩釜:機船'!G45)</f>
        <v>19.425</v>
      </c>
      <c r="H45" s="28">
        <f>SUM('㈱塩釜:機船'!H45)</f>
        <v>39.333</v>
      </c>
      <c r="I45" s="28">
        <f>SUM('㈱塩釜:機船'!I45)</f>
        <v>26.363</v>
      </c>
      <c r="J45" s="28">
        <f>SUM('㈱塩釜:機船'!J45)</f>
        <v>17.85</v>
      </c>
      <c r="K45" s="28">
        <f>SUM('㈱塩釜:機船'!K45)</f>
        <v>8.505</v>
      </c>
      <c r="L45" s="28">
        <f>SUM('㈱塩釜:機船'!L45)</f>
        <v>0</v>
      </c>
      <c r="M45" s="28">
        <f>SUM('㈱塩釜:機船'!M45)</f>
        <v>0</v>
      </c>
      <c r="N45" s="28">
        <f>SUM('㈱塩釜:機船'!N45)</f>
        <v>35.333000000000006</v>
      </c>
      <c r="O45" s="28">
        <f>SUM('㈱塩釜:機船'!O45)</f>
        <v>7.665</v>
      </c>
      <c r="P45" s="9">
        <f t="shared" si="0"/>
        <v>205.49299999999997</v>
      </c>
    </row>
    <row r="46" spans="1:16" ht="18.75">
      <c r="A46" s="328" t="s">
        <v>206</v>
      </c>
      <c r="B46" s="329"/>
      <c r="C46" s="234" t="s">
        <v>16</v>
      </c>
      <c r="D46" s="29">
        <f>SUM('㈱塩釜:機船'!D46)</f>
        <v>0.7174</v>
      </c>
      <c r="E46" s="29">
        <f>SUM('㈱塩釜:機船'!E46)</f>
        <v>0.8589</v>
      </c>
      <c r="F46" s="29">
        <f>SUM('㈱塩釜:機船'!F46)</f>
        <v>0.2959</v>
      </c>
      <c r="G46" s="29">
        <f>SUM('㈱塩釜:機船'!G46)</f>
        <v>0.1931</v>
      </c>
      <c r="H46" s="29">
        <f>SUM('㈱塩釜:機船'!H46)</f>
        <v>0.0165</v>
      </c>
      <c r="I46" s="29">
        <f>SUM('㈱塩釜:機船'!I46)</f>
        <v>0.0038</v>
      </c>
      <c r="J46" s="29">
        <f>SUM('㈱塩釜:機船'!J46)</f>
        <v>0.016</v>
      </c>
      <c r="K46" s="29">
        <f>SUM('㈱塩釜:機船'!K46)</f>
        <v>0.3911</v>
      </c>
      <c r="L46" s="29">
        <f>SUM('㈱塩釜:機船'!L46)</f>
        <v>0</v>
      </c>
      <c r="M46" s="29">
        <f>SUM('㈱塩釜:機船'!M46)</f>
        <v>0.0005</v>
      </c>
      <c r="N46" s="29">
        <f>SUM('㈱塩釜:機船'!N46)</f>
        <v>0.044</v>
      </c>
      <c r="O46" s="29">
        <f>SUM('㈱塩釜:機船'!O46)</f>
        <v>0.109</v>
      </c>
      <c r="P46" s="8">
        <f t="shared" si="0"/>
        <v>2.6462000000000003</v>
      </c>
    </row>
    <row r="47" spans="1:16" ht="18.75">
      <c r="A47" s="330"/>
      <c r="B47" s="331"/>
      <c r="C47" s="212" t="s">
        <v>18</v>
      </c>
      <c r="D47" s="28">
        <f>SUM('㈱塩釜:機船'!D47)</f>
        <v>334.355</v>
      </c>
      <c r="E47" s="28">
        <f>SUM('㈱塩釜:機船'!E47)</f>
        <v>301.239</v>
      </c>
      <c r="F47" s="28">
        <f>SUM('㈱塩釜:機船'!F47)</f>
        <v>125.602</v>
      </c>
      <c r="G47" s="28">
        <f>SUM('㈱塩釜:機船'!G47)</f>
        <v>53.256</v>
      </c>
      <c r="H47" s="28">
        <f>SUM('㈱塩釜:機船'!H47)</f>
        <v>14.059</v>
      </c>
      <c r="I47" s="28">
        <f>SUM('㈱塩釜:機船'!I47)</f>
        <v>2.52</v>
      </c>
      <c r="J47" s="28">
        <f>SUM('㈱塩釜:機船'!J47)</f>
        <v>6.169</v>
      </c>
      <c r="K47" s="28">
        <f>SUM('㈱塩釜:機船'!K47)</f>
        <v>34.966</v>
      </c>
      <c r="L47" s="28">
        <f>SUM('㈱塩釜:機船'!L47)</f>
        <v>0</v>
      </c>
      <c r="M47" s="28">
        <f>SUM('㈱塩釜:機船'!M47)</f>
        <v>0.84</v>
      </c>
      <c r="N47" s="28">
        <f>SUM('㈱塩釜:機船'!N47)</f>
        <v>18.48</v>
      </c>
      <c r="O47" s="28">
        <f>SUM('㈱塩釜:機船'!O47)</f>
        <v>47.25</v>
      </c>
      <c r="P47" s="9">
        <f t="shared" si="0"/>
        <v>938.736</v>
      </c>
    </row>
    <row r="48" spans="1:16" ht="18.75">
      <c r="A48" s="328" t="s">
        <v>207</v>
      </c>
      <c r="B48" s="329"/>
      <c r="C48" s="234" t="s">
        <v>16</v>
      </c>
      <c r="D48" s="29">
        <f>SUM('㈱塩釜:機船'!D48)</f>
        <v>0.064</v>
      </c>
      <c r="E48" s="29">
        <f>SUM('㈱塩釜:機船'!E48)</f>
        <v>0.2246</v>
      </c>
      <c r="F48" s="29">
        <f>SUM('㈱塩釜:機船'!F48)</f>
        <v>0.022699999999999998</v>
      </c>
      <c r="G48" s="29">
        <f>SUM('㈱塩釜:機船'!G48)</f>
        <v>0.0261</v>
      </c>
      <c r="H48" s="29">
        <f>SUM('㈱塩釜:機船'!H48)</f>
        <v>5.6956</v>
      </c>
      <c r="I48" s="29">
        <f>SUM('㈱塩釜:機船'!I48)</f>
        <v>0.5438</v>
      </c>
      <c r="J48" s="29">
        <f>SUM('㈱塩釜:機船'!J48)</f>
        <v>1.9141</v>
      </c>
      <c r="K48" s="29">
        <f>SUM('㈱塩釜:機船'!K48)</f>
        <v>0.0585</v>
      </c>
      <c r="L48" s="29">
        <f>SUM('㈱塩釜:機船'!L48)</f>
        <v>0.5882000000000001</v>
      </c>
      <c r="M48" s="29">
        <f>SUM('㈱塩釜:機船'!M48)</f>
        <v>7.9573</v>
      </c>
      <c r="N48" s="29">
        <f>SUM('㈱塩釜:機船'!N48)</f>
        <v>33.9816</v>
      </c>
      <c r="O48" s="29">
        <f>SUM('㈱塩釜:機船'!O48)</f>
        <v>0.6232</v>
      </c>
      <c r="P48" s="8">
        <f t="shared" si="0"/>
        <v>51.6997</v>
      </c>
    </row>
    <row r="49" spans="1:16" ht="18.75">
      <c r="A49" s="330"/>
      <c r="B49" s="331"/>
      <c r="C49" s="212" t="s">
        <v>18</v>
      </c>
      <c r="D49" s="28">
        <f>SUM('㈱塩釜:機船'!D49)</f>
        <v>15.959999999999999</v>
      </c>
      <c r="E49" s="28">
        <f>SUM('㈱塩釜:機船'!E49)</f>
        <v>49.098</v>
      </c>
      <c r="F49" s="28">
        <f>SUM('㈱塩釜:機船'!F49)</f>
        <v>14.616</v>
      </c>
      <c r="G49" s="28">
        <f>SUM('㈱塩釜:機船'!G49)</f>
        <v>15.918</v>
      </c>
      <c r="H49" s="28">
        <f>SUM('㈱塩釜:機船'!H49)</f>
        <v>284.56</v>
      </c>
      <c r="I49" s="28">
        <f>SUM('㈱塩釜:機船'!I49)</f>
        <v>99.078</v>
      </c>
      <c r="J49" s="28">
        <f>SUM('㈱塩釜:機船'!J49)</f>
        <v>224.08995000000002</v>
      </c>
      <c r="K49" s="28">
        <f>SUM('㈱塩釜:機船'!K49)</f>
        <v>8.7591</v>
      </c>
      <c r="L49" s="28">
        <f>SUM('㈱塩釜:機船'!L49)</f>
        <v>71.765</v>
      </c>
      <c r="M49" s="28">
        <f>SUM('㈱塩釜:機船'!M49)</f>
        <v>1097.5490000000002</v>
      </c>
      <c r="N49" s="28">
        <f>SUM('㈱塩釜:機船'!N49)</f>
        <v>2815.66</v>
      </c>
      <c r="O49" s="28">
        <f>SUM('㈱塩釜:機船'!O49)</f>
        <v>306.853</v>
      </c>
      <c r="P49" s="9">
        <f t="shared" si="0"/>
        <v>5003.9060500000005</v>
      </c>
    </row>
    <row r="50" spans="1:16" ht="18.75">
      <c r="A50" s="328" t="s">
        <v>208</v>
      </c>
      <c r="B50" s="329"/>
      <c r="C50" s="234" t="s">
        <v>16</v>
      </c>
      <c r="D50" s="29">
        <f>SUM('㈱塩釜:機船'!D50)</f>
        <v>0.8190000000000001</v>
      </c>
      <c r="E50" s="29">
        <f>SUM('㈱塩釜:機船'!E50)</f>
        <v>1.399</v>
      </c>
      <c r="F50" s="29">
        <f>SUM('㈱塩釜:機船'!F50)</f>
        <v>0.758</v>
      </c>
      <c r="G50" s="29">
        <f>SUM('㈱塩釜:機船'!G50)</f>
        <v>0.683</v>
      </c>
      <c r="H50" s="29">
        <f>SUM('㈱塩釜:機船'!H50)</f>
        <v>0.539</v>
      </c>
      <c r="I50" s="29">
        <f>SUM('㈱塩釜:機船'!I50)</f>
        <v>0.279</v>
      </c>
      <c r="J50" s="29">
        <f>SUM('㈱塩釜:機船'!J50)</f>
        <v>0.321</v>
      </c>
      <c r="K50" s="29">
        <f>SUM('㈱塩釜:機船'!K50)</f>
        <v>5.7780000000000005</v>
      </c>
      <c r="L50" s="29">
        <f>SUM('㈱塩釜:機船'!L50)</f>
        <v>33.794</v>
      </c>
      <c r="M50" s="29">
        <f>SUM('㈱塩釜:機船'!M50)</f>
        <v>36.852</v>
      </c>
      <c r="N50" s="29">
        <f>SUM('㈱塩釜:機船'!N50)</f>
        <v>8.294699999999999</v>
      </c>
      <c r="O50" s="29">
        <f>SUM('㈱塩釜:機船'!O50)</f>
        <v>0.812</v>
      </c>
      <c r="P50" s="8">
        <f t="shared" si="0"/>
        <v>90.32869999999998</v>
      </c>
    </row>
    <row r="51" spans="1:16" ht="18.75">
      <c r="A51" s="330"/>
      <c r="B51" s="331"/>
      <c r="C51" s="212" t="s">
        <v>18</v>
      </c>
      <c r="D51" s="28">
        <f>SUM('㈱塩釜:機船'!D51)</f>
        <v>281.402</v>
      </c>
      <c r="E51" s="28">
        <f>SUM('㈱塩釜:機船'!E51)</f>
        <v>407.106</v>
      </c>
      <c r="F51" s="28">
        <f>SUM('㈱塩釜:機船'!F51)</f>
        <v>312.753</v>
      </c>
      <c r="G51" s="28">
        <f>SUM('㈱塩釜:機船'!G51)</f>
        <v>321.973</v>
      </c>
      <c r="H51" s="28">
        <f>SUM('㈱塩釜:機船'!H51)</f>
        <v>249.12300000000002</v>
      </c>
      <c r="I51" s="28">
        <f>SUM('㈱塩釜:機船'!I51)</f>
        <v>159.715</v>
      </c>
      <c r="J51" s="28">
        <f>SUM('㈱塩釜:機船'!J51)</f>
        <v>312.123</v>
      </c>
      <c r="K51" s="28">
        <f>SUM('㈱塩釜:機船'!K51)</f>
        <v>5339.544</v>
      </c>
      <c r="L51" s="28">
        <f>SUM('㈱塩釜:機船'!L51)</f>
        <v>18307.233</v>
      </c>
      <c r="M51" s="28">
        <f>SUM('㈱塩釜:機船'!M51)</f>
        <v>13439.223</v>
      </c>
      <c r="N51" s="28">
        <f>SUM('㈱塩釜:機船'!N51)</f>
        <v>3138.807</v>
      </c>
      <c r="O51" s="28">
        <f>SUM('㈱塩釜:機船'!O51)</f>
        <v>307.986</v>
      </c>
      <c r="P51" s="9">
        <f t="shared" si="0"/>
        <v>42576.988</v>
      </c>
    </row>
    <row r="52" spans="1:16" ht="18.75">
      <c r="A52" s="328" t="s">
        <v>209</v>
      </c>
      <c r="B52" s="329"/>
      <c r="C52" s="234" t="s">
        <v>16</v>
      </c>
      <c r="D52" s="29">
        <f>SUM('㈱塩釜:機船'!D52)</f>
        <v>0.077</v>
      </c>
      <c r="E52" s="29">
        <f>SUM('㈱塩釜:機船'!E52)</f>
        <v>0.11</v>
      </c>
      <c r="F52" s="29">
        <f>SUM('㈱塩釜:機船'!F52)</f>
        <v>0.023</v>
      </c>
      <c r="G52" s="29">
        <f>SUM('㈱塩釜:機船'!G52)</f>
        <v>0.14850000000000002</v>
      </c>
      <c r="H52" s="29">
        <f>SUM('㈱塩釜:機船'!H52)</f>
        <v>0.3318</v>
      </c>
      <c r="I52" s="29">
        <f>SUM('㈱塩釜:機船'!I52)</f>
        <v>0.2972</v>
      </c>
      <c r="J52" s="29">
        <f>SUM('㈱塩釜:機船'!J52)</f>
        <v>0.052</v>
      </c>
      <c r="K52" s="29">
        <f>SUM('㈱塩釜:機船'!K52)</f>
        <v>0.1069</v>
      </c>
      <c r="L52" s="29">
        <f>SUM('㈱塩釜:機船'!L52)</f>
        <v>0.7484999999999999</v>
      </c>
      <c r="M52" s="29">
        <f>SUM('㈱塩釜:機船'!M52)</f>
        <v>9.317599999999999</v>
      </c>
      <c r="N52" s="29">
        <f>SUM('㈱塩釜:機船'!N52)</f>
        <v>3.1454999999999997</v>
      </c>
      <c r="O52" s="29">
        <f>SUM('㈱塩釜:機船'!O52)</f>
        <v>0.27799999999999997</v>
      </c>
      <c r="P52" s="8">
        <f t="shared" si="0"/>
        <v>14.636</v>
      </c>
    </row>
    <row r="53" spans="1:16" ht="18.75">
      <c r="A53" s="330"/>
      <c r="B53" s="331"/>
      <c r="C53" s="212" t="s">
        <v>18</v>
      </c>
      <c r="D53" s="28">
        <f>SUM('㈱塩釜:機船'!D53)</f>
        <v>47.775</v>
      </c>
      <c r="E53" s="28">
        <f>SUM('㈱塩釜:機船'!E53)</f>
        <v>84.631</v>
      </c>
      <c r="F53" s="28">
        <f>SUM('㈱塩釜:機船'!F53)</f>
        <v>21.651</v>
      </c>
      <c r="G53" s="28">
        <f>SUM('㈱塩釜:機船'!G53)</f>
        <v>160.851</v>
      </c>
      <c r="H53" s="28">
        <f>SUM('㈱塩釜:機船'!H53)</f>
        <v>278.976</v>
      </c>
      <c r="I53" s="28">
        <f>SUM('㈱塩釜:機船'!I53)</f>
        <v>182.073</v>
      </c>
      <c r="J53" s="28">
        <f>SUM('㈱塩釜:機船'!J53)</f>
        <v>75.705</v>
      </c>
      <c r="K53" s="28">
        <f>SUM('㈱塩釜:機船'!K53)</f>
        <v>91.739</v>
      </c>
      <c r="L53" s="28">
        <f>SUM('㈱塩釜:機船'!L53)</f>
        <v>306.39700000000005</v>
      </c>
      <c r="M53" s="28">
        <f>SUM('㈱塩釜:機船'!M53)</f>
        <v>2252.4179999999997</v>
      </c>
      <c r="N53" s="28">
        <f>SUM('㈱塩釜:機船'!N53)</f>
        <v>1073.945</v>
      </c>
      <c r="O53" s="28">
        <f>SUM('㈱塩釜:機船'!O53)</f>
        <v>254.77300000000002</v>
      </c>
      <c r="P53" s="9">
        <f t="shared" si="0"/>
        <v>4830.934</v>
      </c>
    </row>
    <row r="54" spans="1:16" ht="18.75">
      <c r="A54" s="204" t="s">
        <v>0</v>
      </c>
      <c r="B54" s="334" t="s">
        <v>133</v>
      </c>
      <c r="C54" s="234" t="s">
        <v>16</v>
      </c>
      <c r="D54" s="29">
        <f>SUM('㈱塩釜:機船'!D54)</f>
        <v>0.2919</v>
      </c>
      <c r="E54" s="29">
        <f>SUM('㈱塩釜:機船'!E54)</f>
        <v>0.2024</v>
      </c>
      <c r="F54" s="29">
        <f>SUM('㈱塩釜:機船'!F54)</f>
        <v>0.3368</v>
      </c>
      <c r="G54" s="29">
        <f>SUM('㈱塩釜:機船'!G54)</f>
        <v>0.4503</v>
      </c>
      <c r="H54" s="29">
        <f>SUM('㈱塩釜:機船'!H54)</f>
        <v>0.4329</v>
      </c>
      <c r="I54" s="29">
        <f>SUM('㈱塩釜:機船'!I54)</f>
        <v>0.4499</v>
      </c>
      <c r="J54" s="29">
        <f>SUM('㈱塩釜:機船'!J54)</f>
        <v>0.2409</v>
      </c>
      <c r="K54" s="29">
        <f>SUM('㈱塩釜:機船'!K54)</f>
        <v>0.3326</v>
      </c>
      <c r="L54" s="29">
        <f>SUM('㈱塩釜:機船'!L54)</f>
        <v>0.2933</v>
      </c>
      <c r="M54" s="29">
        <f>SUM('㈱塩釜:機船'!M54)</f>
        <v>0.3674</v>
      </c>
      <c r="N54" s="29">
        <f>SUM('㈱塩釜:機船'!N54)</f>
        <v>0.4048</v>
      </c>
      <c r="O54" s="29">
        <f>SUM('㈱塩釜:機船'!O54)</f>
        <v>0.5379</v>
      </c>
      <c r="P54" s="8">
        <f t="shared" si="0"/>
        <v>4.3411</v>
      </c>
    </row>
    <row r="55" spans="1:16" ht="18.75">
      <c r="A55" s="207" t="s">
        <v>38</v>
      </c>
      <c r="B55" s="335"/>
      <c r="C55" s="212" t="s">
        <v>18</v>
      </c>
      <c r="D55" s="28">
        <f>SUM('㈱塩釜:機船'!D55)</f>
        <v>236.14</v>
      </c>
      <c r="E55" s="28">
        <f>SUM('㈱塩釜:機船'!E55)</f>
        <v>150.261</v>
      </c>
      <c r="F55" s="28">
        <f>SUM('㈱塩釜:機船'!F55)</f>
        <v>256.274</v>
      </c>
      <c r="G55" s="28">
        <f>SUM('㈱塩釜:機船'!G55)</f>
        <v>330.393</v>
      </c>
      <c r="H55" s="28">
        <f>SUM('㈱塩釜:機船'!H55)</f>
        <v>318.549</v>
      </c>
      <c r="I55" s="28">
        <f>SUM('㈱塩釜:機船'!I55)</f>
        <v>331.664</v>
      </c>
      <c r="J55" s="28">
        <f>SUM('㈱塩釜:機船'!J55)</f>
        <v>207.10725</v>
      </c>
      <c r="K55" s="28">
        <f>SUM('㈱塩釜:機船'!K55)</f>
        <v>300.54675</v>
      </c>
      <c r="L55" s="28">
        <f>SUM('㈱塩釜:機船'!L55)</f>
        <v>242.975</v>
      </c>
      <c r="M55" s="28">
        <f>SUM('㈱塩釜:機船'!M55)</f>
        <v>266.871</v>
      </c>
      <c r="N55" s="28">
        <f>SUM('㈱塩釜:機船'!N55)</f>
        <v>368.585</v>
      </c>
      <c r="O55" s="28">
        <f>SUM('㈱塩釜:機船'!O55)</f>
        <v>495.27</v>
      </c>
      <c r="P55" s="9">
        <f t="shared" si="0"/>
        <v>3504.636</v>
      </c>
    </row>
    <row r="56" spans="1:16" ht="18.75">
      <c r="A56" s="207" t="s">
        <v>17</v>
      </c>
      <c r="B56" s="210" t="s">
        <v>20</v>
      </c>
      <c r="C56" s="234" t="s">
        <v>16</v>
      </c>
      <c r="D56" s="29">
        <f>SUM('㈱塩釜:機船'!D56)</f>
        <v>0.7894</v>
      </c>
      <c r="E56" s="29">
        <f>SUM('㈱塩釜:機船'!E56)</f>
        <v>0.46959999999999996</v>
      </c>
      <c r="F56" s="29">
        <f>SUM('㈱塩釜:機船'!F56)</f>
        <v>0.79535</v>
      </c>
      <c r="G56" s="29">
        <f>SUM('㈱塩釜:機船'!G56)</f>
        <v>2.3769</v>
      </c>
      <c r="H56" s="29">
        <f>SUM('㈱塩釜:機船'!H56)</f>
        <v>0.8417</v>
      </c>
      <c r="I56" s="29">
        <f>SUM('㈱塩釜:機船'!I56)</f>
        <v>0.7595000000000001</v>
      </c>
      <c r="J56" s="29">
        <f>SUM('㈱塩釜:機船'!J56)</f>
        <v>1.3</v>
      </c>
      <c r="K56" s="29">
        <f>SUM('㈱塩釜:機船'!K56)</f>
        <v>4.8368</v>
      </c>
      <c r="L56" s="29">
        <f>SUM('㈱塩釜:機船'!L56)</f>
        <v>23.8308</v>
      </c>
      <c r="M56" s="29">
        <f>SUM('㈱塩釜:機船'!M56)</f>
        <v>22.2398</v>
      </c>
      <c r="N56" s="29">
        <f>SUM('㈱塩釜:機船'!N56)</f>
        <v>2.5735</v>
      </c>
      <c r="O56" s="29">
        <f>SUM('㈱塩釜:機船'!O56)</f>
        <v>3.1056</v>
      </c>
      <c r="P56" s="8">
        <f t="shared" si="0"/>
        <v>63.91895000000001</v>
      </c>
    </row>
    <row r="57" spans="1:16" ht="18.75">
      <c r="A57" s="207" t="s">
        <v>23</v>
      </c>
      <c r="B57" s="212" t="s">
        <v>113</v>
      </c>
      <c r="C57" s="212" t="s">
        <v>18</v>
      </c>
      <c r="D57" s="28">
        <f>SUM('㈱塩釜:機船'!D57)</f>
        <v>315.772</v>
      </c>
      <c r="E57" s="28">
        <f>SUM('㈱塩釜:機船'!E57)</f>
        <v>249.087</v>
      </c>
      <c r="F57" s="28">
        <f>SUM('㈱塩釜:機船'!F57)</f>
        <v>287.91700000000003</v>
      </c>
      <c r="G57" s="28">
        <f>SUM('㈱塩釜:機船'!G57)</f>
        <v>634.929</v>
      </c>
      <c r="H57" s="28">
        <f>SUM('㈱塩釜:機船'!H57)</f>
        <v>291.891</v>
      </c>
      <c r="I57" s="28">
        <f>SUM('㈱塩釜:機船'!I57)</f>
        <v>174.53199999999998</v>
      </c>
      <c r="J57" s="28">
        <f>SUM('㈱塩釜:機船'!J57)</f>
        <v>286.44335</v>
      </c>
      <c r="K57" s="28">
        <f>SUM('㈱塩釜:機船'!K57)</f>
        <v>887.22565</v>
      </c>
      <c r="L57" s="28">
        <f>SUM('㈱塩釜:機船'!L57)</f>
        <v>1601.315</v>
      </c>
      <c r="M57" s="28">
        <f>SUM('㈱塩釜:機船'!M57)</f>
        <v>1525.811</v>
      </c>
      <c r="N57" s="28">
        <f>SUM('㈱塩釜:機船'!N57)</f>
        <v>313.43</v>
      </c>
      <c r="O57" s="28">
        <f>SUM('㈱塩釜:機船'!O57)</f>
        <v>357.899</v>
      </c>
      <c r="P57" s="9">
        <f t="shared" si="0"/>
        <v>6926.252</v>
      </c>
    </row>
    <row r="58" spans="1:16" ht="18.75">
      <c r="A58" s="207"/>
      <c r="B58" s="332" t="s">
        <v>179</v>
      </c>
      <c r="C58" s="234" t="s">
        <v>16</v>
      </c>
      <c r="D58" s="29">
        <f>+D54+D56</f>
        <v>1.0813</v>
      </c>
      <c r="E58" s="29">
        <f aca="true" t="shared" si="9" ref="E58:O58">+E54+E56</f>
        <v>0.6719999999999999</v>
      </c>
      <c r="F58" s="29">
        <f t="shared" si="9"/>
        <v>1.13215</v>
      </c>
      <c r="G58" s="29">
        <f t="shared" si="9"/>
        <v>2.8272</v>
      </c>
      <c r="H58" s="29">
        <f t="shared" si="9"/>
        <v>1.2746</v>
      </c>
      <c r="I58" s="29">
        <f t="shared" si="9"/>
        <v>1.2094</v>
      </c>
      <c r="J58" s="29">
        <f t="shared" si="9"/>
        <v>1.5409000000000002</v>
      </c>
      <c r="K58" s="29">
        <f t="shared" si="9"/>
        <v>5.1694</v>
      </c>
      <c r="L58" s="29">
        <f t="shared" si="9"/>
        <v>24.1241</v>
      </c>
      <c r="M58" s="29">
        <f t="shared" si="9"/>
        <v>22.6072</v>
      </c>
      <c r="N58" s="29">
        <f t="shared" si="9"/>
        <v>2.9783</v>
      </c>
      <c r="O58" s="29">
        <f t="shared" si="9"/>
        <v>3.6435</v>
      </c>
      <c r="P58" s="8">
        <f t="shared" si="0"/>
        <v>68.26005</v>
      </c>
    </row>
    <row r="59" spans="1:16" ht="18.75">
      <c r="A59" s="198"/>
      <c r="B59" s="333"/>
      <c r="C59" s="212" t="s">
        <v>18</v>
      </c>
      <c r="D59" s="28">
        <f>+D55+D57</f>
        <v>551.912</v>
      </c>
      <c r="E59" s="28">
        <f aca="true" t="shared" si="10" ref="E59:O59">+E55+E57</f>
        <v>399.34799999999996</v>
      </c>
      <c r="F59" s="28">
        <f t="shared" si="10"/>
        <v>544.191</v>
      </c>
      <c r="G59" s="28">
        <f t="shared" si="10"/>
        <v>965.3219999999999</v>
      </c>
      <c r="H59" s="28">
        <f t="shared" si="10"/>
        <v>610.44</v>
      </c>
      <c r="I59" s="28">
        <f t="shared" si="10"/>
        <v>506.19599999999997</v>
      </c>
      <c r="J59" s="28">
        <f t="shared" si="10"/>
        <v>493.55060000000003</v>
      </c>
      <c r="K59" s="28">
        <f t="shared" si="10"/>
        <v>1187.7723999999998</v>
      </c>
      <c r="L59" s="28">
        <f t="shared" si="10"/>
        <v>1844.29</v>
      </c>
      <c r="M59" s="28">
        <f t="shared" si="10"/>
        <v>1792.6819999999998</v>
      </c>
      <c r="N59" s="28">
        <f t="shared" si="10"/>
        <v>682.015</v>
      </c>
      <c r="O59" s="28">
        <f t="shared" si="10"/>
        <v>853.169</v>
      </c>
      <c r="P59" s="9">
        <f t="shared" si="0"/>
        <v>10430.887999999999</v>
      </c>
    </row>
    <row r="60" spans="1:16" ht="18.75">
      <c r="A60" s="207" t="s">
        <v>0</v>
      </c>
      <c r="B60" s="334" t="s">
        <v>115</v>
      </c>
      <c r="C60" s="234" t="s">
        <v>16</v>
      </c>
      <c r="D60" s="29">
        <f>SUM('㈱塩釜:機船'!D60)</f>
        <v>0.7575999999999999</v>
      </c>
      <c r="E60" s="29">
        <f>SUM('㈱塩釜:機船'!E60)</f>
        <v>3.5610999999999997</v>
      </c>
      <c r="F60" s="29">
        <f>SUM('㈱塩釜:機船'!F60)</f>
        <v>0.3687</v>
      </c>
      <c r="G60" s="29">
        <f>SUM('㈱塩釜:機船'!G60)</f>
        <v>0.1859</v>
      </c>
      <c r="H60" s="29">
        <f>SUM('㈱塩釜:機船'!H60)</f>
        <v>0.9576</v>
      </c>
      <c r="I60" s="29">
        <f>SUM('㈱塩釜:機船'!I60)</f>
        <v>4.106</v>
      </c>
      <c r="J60" s="29">
        <f>SUM('㈱塩釜:機船'!J60)</f>
        <v>0.4935</v>
      </c>
      <c r="K60" s="29">
        <f>SUM('㈱塩釜:機船'!K60)</f>
        <v>0.3197</v>
      </c>
      <c r="L60" s="29">
        <f>SUM('㈱塩釜:機船'!L60)</f>
        <v>0.122</v>
      </c>
      <c r="M60" s="29">
        <f>SUM('㈱塩釜:機船'!M60)</f>
        <v>1.107</v>
      </c>
      <c r="N60" s="29">
        <f>SUM('㈱塩釜:機船'!N60)</f>
        <v>4.2705</v>
      </c>
      <c r="O60" s="29">
        <f>SUM('㈱塩釜:機船'!O60)</f>
        <v>18.403100000000002</v>
      </c>
      <c r="P60" s="8">
        <f t="shared" si="0"/>
        <v>34.6527</v>
      </c>
    </row>
    <row r="61" spans="1:16" ht="18.75">
      <c r="A61" s="207" t="s">
        <v>49</v>
      </c>
      <c r="B61" s="335"/>
      <c r="C61" s="212" t="s">
        <v>18</v>
      </c>
      <c r="D61" s="28">
        <f>SUM('㈱塩釜:機船'!D61)</f>
        <v>90.411</v>
      </c>
      <c r="E61" s="28">
        <f>SUM('㈱塩釜:機船'!E61)</f>
        <v>343.683</v>
      </c>
      <c r="F61" s="28">
        <f>SUM('㈱塩釜:機船'!F61)</f>
        <v>42.14</v>
      </c>
      <c r="G61" s="28">
        <f>SUM('㈱塩釜:機船'!G61)</f>
        <v>15.464</v>
      </c>
      <c r="H61" s="28">
        <f>SUM('㈱塩釜:機船'!H61)</f>
        <v>36.141999999999996</v>
      </c>
      <c r="I61" s="28">
        <f>SUM('㈱塩釜:機船'!I61)</f>
        <v>139.266</v>
      </c>
      <c r="J61" s="28">
        <f>SUM('㈱塩釜:機船'!J61)</f>
        <v>37.38525</v>
      </c>
      <c r="K61" s="28">
        <f>SUM('㈱塩釜:機船'!K61)</f>
        <v>66.33165</v>
      </c>
      <c r="L61" s="28">
        <f>SUM('㈱塩釜:機船'!L61)</f>
        <v>10.374</v>
      </c>
      <c r="M61" s="28">
        <f>SUM('㈱塩釜:機船'!M61)</f>
        <v>97.105</v>
      </c>
      <c r="N61" s="28">
        <f>SUM('㈱塩釜:機船'!N61)</f>
        <v>432.45799999999997</v>
      </c>
      <c r="O61" s="28">
        <f>SUM('㈱塩釜:機船'!O61)</f>
        <v>1332.655</v>
      </c>
      <c r="P61" s="9">
        <f t="shared" si="0"/>
        <v>2643.4148999999998</v>
      </c>
    </row>
    <row r="62" spans="1:16" ht="18.75">
      <c r="A62" s="207" t="s">
        <v>0</v>
      </c>
      <c r="B62" s="210" t="s">
        <v>50</v>
      </c>
      <c r="C62" s="234" t="s">
        <v>16</v>
      </c>
      <c r="D62" s="29">
        <f>SUM('㈱塩釜:機船'!D62)</f>
        <v>11.26</v>
      </c>
      <c r="E62" s="29">
        <f>SUM('㈱塩釜:機船'!E62)</f>
        <v>4.41</v>
      </c>
      <c r="F62" s="29">
        <f>SUM('㈱塩釜:機船'!F62)</f>
        <v>5.651</v>
      </c>
      <c r="G62" s="29">
        <f>SUM('㈱塩釜:機船'!G62)</f>
        <v>8.120000000000001</v>
      </c>
      <c r="H62" s="29">
        <f>SUM('㈱塩釜:機船'!H62)</f>
        <v>5.124</v>
      </c>
      <c r="I62" s="29">
        <f>SUM('㈱塩釜:機船'!I62)</f>
        <v>9.192</v>
      </c>
      <c r="J62" s="29">
        <f>SUM('㈱塩釜:機船'!J62)</f>
        <v>3.435</v>
      </c>
      <c r="K62" s="29">
        <f>SUM('㈱塩釜:機船'!K62)</f>
        <v>17.4</v>
      </c>
      <c r="L62" s="29">
        <f>SUM('㈱塩釜:機船'!L62)</f>
        <v>37.591</v>
      </c>
      <c r="M62" s="29">
        <f>SUM('㈱塩釜:機船'!M62)</f>
        <v>72.852</v>
      </c>
      <c r="N62" s="29">
        <f>SUM('㈱塩釜:機船'!N62)</f>
        <v>38.501</v>
      </c>
      <c r="O62" s="29">
        <f>SUM('㈱塩釜:機船'!O62)</f>
        <v>38.728</v>
      </c>
      <c r="P62" s="8">
        <f t="shared" si="0"/>
        <v>252.264</v>
      </c>
    </row>
    <row r="63" spans="1:16" ht="18.75">
      <c r="A63" s="207" t="s">
        <v>51</v>
      </c>
      <c r="B63" s="212" t="s">
        <v>116</v>
      </c>
      <c r="C63" s="212" t="s">
        <v>18</v>
      </c>
      <c r="D63" s="28">
        <f>SUM('㈱塩釜:機船'!D63)</f>
        <v>1273.44</v>
      </c>
      <c r="E63" s="28">
        <f>SUM('㈱塩釜:機船'!E63)</f>
        <v>487.305</v>
      </c>
      <c r="F63" s="28">
        <f>SUM('㈱塩釜:機船'!F63)</f>
        <v>608.685</v>
      </c>
      <c r="G63" s="28">
        <f>SUM('㈱塩釜:機船'!G63)</f>
        <v>917.491</v>
      </c>
      <c r="H63" s="28">
        <f>SUM('㈱塩釜:機船'!H63)</f>
        <v>629.769</v>
      </c>
      <c r="I63" s="28">
        <f>SUM('㈱塩釜:機船'!I63)</f>
        <v>1016.81</v>
      </c>
      <c r="J63" s="28">
        <f>SUM('㈱塩釜:機船'!J63)</f>
        <v>378.84</v>
      </c>
      <c r="K63" s="28">
        <f>SUM('㈱塩釜:機船'!K63)</f>
        <v>1868.5805</v>
      </c>
      <c r="L63" s="28">
        <f>SUM('㈱塩釜:機船'!L63)</f>
        <v>4079.334</v>
      </c>
      <c r="M63" s="28">
        <f>SUM('㈱塩釜:機船'!M63)</f>
        <v>7831.952</v>
      </c>
      <c r="N63" s="28">
        <f>SUM('㈱塩釜:機船'!N63)</f>
        <v>4198.509</v>
      </c>
      <c r="O63" s="28">
        <f>SUM('㈱塩釜:機船'!O63)</f>
        <v>4290.983</v>
      </c>
      <c r="P63" s="9">
        <f t="shared" si="0"/>
        <v>27581.6985</v>
      </c>
    </row>
    <row r="64" spans="1:16" ht="18.75">
      <c r="A64" s="207" t="s">
        <v>0</v>
      </c>
      <c r="B64" s="334" t="s">
        <v>53</v>
      </c>
      <c r="C64" s="234" t="s">
        <v>16</v>
      </c>
      <c r="D64" s="29">
        <f>SUM('㈱塩釜:機船'!D64)</f>
        <v>0</v>
      </c>
      <c r="E64" s="29">
        <f>SUM('㈱塩釜:機船'!E64)</f>
        <v>0</v>
      </c>
      <c r="F64" s="29">
        <f>SUM('㈱塩釜:機船'!F64)</f>
        <v>0</v>
      </c>
      <c r="G64" s="29">
        <f>SUM('㈱塩釜:機船'!G64)</f>
        <v>0</v>
      </c>
      <c r="H64" s="29">
        <f>SUM('㈱塩釜:機船'!H64)</f>
        <v>0.061</v>
      </c>
      <c r="I64" s="29">
        <f>SUM('㈱塩釜:機船'!I64)</f>
        <v>0</v>
      </c>
      <c r="J64" s="29">
        <f>SUM('㈱塩釜:機船'!J64)</f>
        <v>0</v>
      </c>
      <c r="K64" s="29">
        <f>SUM('㈱塩釜:機船'!K64)</f>
        <v>0.037</v>
      </c>
      <c r="L64" s="29">
        <f>SUM('㈱塩釜:機船'!L64)</f>
        <v>0.106</v>
      </c>
      <c r="M64" s="29">
        <f>SUM('㈱塩釜:機船'!M64)</f>
        <v>0</v>
      </c>
      <c r="N64" s="29">
        <f>SUM('㈱塩釜:機船'!N64)</f>
        <v>0</v>
      </c>
      <c r="O64" s="29">
        <f>SUM('㈱塩釜:機船'!O64)</f>
        <v>0</v>
      </c>
      <c r="P64" s="8">
        <f t="shared" si="0"/>
        <v>0.20400000000000001</v>
      </c>
    </row>
    <row r="65" spans="1:16" ht="18.75">
      <c r="A65" s="207" t="s">
        <v>23</v>
      </c>
      <c r="B65" s="335"/>
      <c r="C65" s="212" t="s">
        <v>18</v>
      </c>
      <c r="D65" s="28">
        <f>SUM('㈱塩釜:機船'!D65)</f>
        <v>0</v>
      </c>
      <c r="E65" s="28">
        <f>SUM('㈱塩釜:機船'!E65)</f>
        <v>0</v>
      </c>
      <c r="F65" s="28">
        <f>SUM('㈱塩釜:機船'!F65)</f>
        <v>0</v>
      </c>
      <c r="G65" s="28">
        <f>SUM('㈱塩釜:機船'!G65)</f>
        <v>0</v>
      </c>
      <c r="H65" s="28">
        <f>SUM('㈱塩釜:機船'!H65)</f>
        <v>5.565</v>
      </c>
      <c r="I65" s="28">
        <f>SUM('㈱塩釜:機船'!I65)</f>
        <v>0</v>
      </c>
      <c r="J65" s="28">
        <f>SUM('㈱塩釜:機船'!J65)</f>
        <v>0</v>
      </c>
      <c r="K65" s="28">
        <f>SUM('㈱塩釜:機船'!K65)</f>
        <v>1.166</v>
      </c>
      <c r="L65" s="28">
        <f>SUM('㈱塩釜:機船'!L65)</f>
        <v>2.226</v>
      </c>
      <c r="M65" s="28">
        <f>SUM('㈱塩釜:機船'!M65)</f>
        <v>0</v>
      </c>
      <c r="N65" s="28">
        <f>SUM('㈱塩釜:機船'!N65)</f>
        <v>0</v>
      </c>
      <c r="O65" s="28">
        <f>SUM('㈱塩釜:機船'!O65)</f>
        <v>0</v>
      </c>
      <c r="P65" s="9">
        <f t="shared" si="0"/>
        <v>8.957</v>
      </c>
    </row>
    <row r="66" spans="1:16" ht="18.75">
      <c r="A66" s="220"/>
      <c r="B66" s="210" t="s">
        <v>20</v>
      </c>
      <c r="C66" s="234" t="s">
        <v>16</v>
      </c>
      <c r="D66" s="29">
        <f>SUM('㈱塩釜:機船'!D66)</f>
        <v>6.0315</v>
      </c>
      <c r="E66" s="29">
        <f>SUM('㈱塩釜:機船'!E66)</f>
        <v>0.256</v>
      </c>
      <c r="F66" s="29">
        <f>SUM('㈱塩釜:機船'!F66)</f>
        <v>0.045</v>
      </c>
      <c r="G66" s="29">
        <f>SUM('㈱塩釜:機船'!G66)</f>
        <v>0.4247</v>
      </c>
      <c r="H66" s="29">
        <f>SUM('㈱塩釜:機船'!H66)</f>
        <v>0.23299999999999998</v>
      </c>
      <c r="I66" s="29">
        <f>SUM('㈱塩釜:機船'!I66)</f>
        <v>0.376</v>
      </c>
      <c r="J66" s="29">
        <f>SUM('㈱塩釜:機船'!J66)</f>
        <v>0</v>
      </c>
      <c r="K66" s="29">
        <f>SUM('㈱塩釜:機船'!K66)</f>
        <v>0.449</v>
      </c>
      <c r="L66" s="29">
        <f>SUM('㈱塩釜:機船'!L66)</f>
        <v>3.1935000000000002</v>
      </c>
      <c r="M66" s="29">
        <f>SUM('㈱塩釜:機船'!M66)</f>
        <v>8.3957</v>
      </c>
      <c r="N66" s="29">
        <f>SUM('㈱塩釜:機船'!N66)</f>
        <v>8.509</v>
      </c>
      <c r="O66" s="29">
        <f>SUM('㈱塩釜:機船'!O66)</f>
        <v>0.295</v>
      </c>
      <c r="P66" s="8">
        <f t="shared" si="0"/>
        <v>28.208400000000005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9">
        <f>SUM('㈱塩釜:機船'!D67)</f>
        <v>452.64</v>
      </c>
      <c r="E67" s="19">
        <f>SUM('㈱塩釜:機船'!E67)</f>
        <v>10.542</v>
      </c>
      <c r="F67" s="19">
        <f>SUM('㈱塩釜:機船'!F67)</f>
        <v>2.835</v>
      </c>
      <c r="G67" s="19">
        <f>SUM('㈱塩釜:機船'!G67)</f>
        <v>32.809</v>
      </c>
      <c r="H67" s="19">
        <f>SUM('㈱塩釜:機船'!H67)</f>
        <v>9.492</v>
      </c>
      <c r="I67" s="19">
        <f>SUM('㈱塩釜:機船'!I67)</f>
        <v>21.704</v>
      </c>
      <c r="J67" s="19">
        <f>SUM('㈱塩釜:機船'!J67)</f>
        <v>0</v>
      </c>
      <c r="K67" s="19">
        <f>SUM('㈱塩釜:機船'!K67)</f>
        <v>5.616</v>
      </c>
      <c r="L67" s="19">
        <f>SUM('㈱塩釜:機船'!L67)</f>
        <v>91.21199999999999</v>
      </c>
      <c r="M67" s="19">
        <f>SUM('㈱塩釜:機船'!M67)</f>
        <v>328.534</v>
      </c>
      <c r="N67" s="19">
        <f>SUM('㈱塩釜:機船'!N67)</f>
        <v>825.514</v>
      </c>
      <c r="O67" s="19">
        <f>SUM('㈱塩釜:機船'!O67)</f>
        <v>6.522</v>
      </c>
      <c r="P67" s="10">
        <f t="shared" si="0"/>
        <v>1787.4199999999998</v>
      </c>
    </row>
    <row r="68" ht="18.75">
      <c r="P68" s="11"/>
    </row>
    <row r="69" spans="1:16" ht="19.5" thickBot="1">
      <c r="A69" s="12" t="s">
        <v>87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148</v>
      </c>
      <c r="P69" s="12"/>
    </row>
    <row r="70" spans="1:16" ht="18.75">
      <c r="A70" s="198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7" t="s">
        <v>49</v>
      </c>
      <c r="B71" s="332" t="s">
        <v>211</v>
      </c>
      <c r="C71" s="234" t="s">
        <v>16</v>
      </c>
      <c r="D71" s="21">
        <f>+D60+D62+D64+D66</f>
        <v>18.0491</v>
      </c>
      <c r="E71" s="21">
        <f aca="true" t="shared" si="11" ref="E71:O71">+E60+E62+E64+E66</f>
        <v>8.2271</v>
      </c>
      <c r="F71" s="21">
        <f t="shared" si="11"/>
        <v>6.0647</v>
      </c>
      <c r="G71" s="21">
        <f t="shared" si="11"/>
        <v>8.7306</v>
      </c>
      <c r="H71" s="21">
        <f t="shared" si="11"/>
        <v>6.3755999999999995</v>
      </c>
      <c r="I71" s="21">
        <f t="shared" si="11"/>
        <v>13.674</v>
      </c>
      <c r="J71" s="21">
        <f t="shared" si="11"/>
        <v>3.9285</v>
      </c>
      <c r="K71" s="21">
        <f t="shared" si="11"/>
        <v>18.2057</v>
      </c>
      <c r="L71" s="21">
        <f t="shared" si="11"/>
        <v>41.0125</v>
      </c>
      <c r="M71" s="21">
        <f t="shared" si="11"/>
        <v>82.35470000000001</v>
      </c>
      <c r="N71" s="21">
        <f t="shared" si="11"/>
        <v>51.280499999999996</v>
      </c>
      <c r="O71" s="21">
        <f t="shared" si="11"/>
        <v>57.426100000000005</v>
      </c>
      <c r="P71" s="8">
        <f>SUM(D71:O71)</f>
        <v>315.32910000000004</v>
      </c>
    </row>
    <row r="72" spans="1:16" ht="18.75">
      <c r="A72" s="198" t="s">
        <v>51</v>
      </c>
      <c r="B72" s="333"/>
      <c r="C72" s="212" t="s">
        <v>18</v>
      </c>
      <c r="D72" s="28">
        <f>+D61+D63+D65+D67</f>
        <v>1816.491</v>
      </c>
      <c r="E72" s="28">
        <f aca="true" t="shared" si="12" ref="E72:O72">+E61+E63+E65+E67</f>
        <v>841.5300000000001</v>
      </c>
      <c r="F72" s="28">
        <f t="shared" si="12"/>
        <v>653.66</v>
      </c>
      <c r="G72" s="28">
        <f t="shared" si="12"/>
        <v>965.764</v>
      </c>
      <c r="H72" s="28">
        <f t="shared" si="12"/>
        <v>680.9680000000001</v>
      </c>
      <c r="I72" s="28">
        <f t="shared" si="12"/>
        <v>1177.78</v>
      </c>
      <c r="J72" s="28">
        <f t="shared" si="12"/>
        <v>416.22524999999996</v>
      </c>
      <c r="K72" s="28">
        <f t="shared" si="12"/>
        <v>1941.69415</v>
      </c>
      <c r="L72" s="28">
        <f t="shared" si="12"/>
        <v>4183.146</v>
      </c>
      <c r="M72" s="28">
        <f t="shared" si="12"/>
        <v>8257.591</v>
      </c>
      <c r="N72" s="28">
        <f t="shared" si="12"/>
        <v>5456.481</v>
      </c>
      <c r="O72" s="28">
        <f t="shared" si="12"/>
        <v>5630.16</v>
      </c>
      <c r="P72" s="9">
        <f>SUM(D72:O72)</f>
        <v>32021.4904</v>
      </c>
    </row>
    <row r="73" spans="1:16" ht="18.75">
      <c r="A73" s="207" t="s">
        <v>0</v>
      </c>
      <c r="B73" s="334" t="s">
        <v>54</v>
      </c>
      <c r="C73" s="234" t="s">
        <v>16</v>
      </c>
      <c r="D73" s="29">
        <f>SUM('㈱塩釜:機船'!D73)</f>
        <v>1.8457999999999999</v>
      </c>
      <c r="E73" s="29">
        <f>SUM('㈱塩釜:機船'!E73)</f>
        <v>1.7852000000000001</v>
      </c>
      <c r="F73" s="29">
        <f>SUM('㈱塩釜:機船'!F73)</f>
        <v>1.4802</v>
      </c>
      <c r="G73" s="29">
        <f>SUM('㈱塩釜:機船'!G73)</f>
        <v>1.3941</v>
      </c>
      <c r="H73" s="29">
        <f>SUM('㈱塩釜:機船'!H73)</f>
        <v>3.8308</v>
      </c>
      <c r="I73" s="29">
        <f>SUM('㈱塩釜:機船'!I73)</f>
        <v>9.7012</v>
      </c>
      <c r="J73" s="29">
        <f>SUM('㈱塩釜:機船'!J73)</f>
        <v>11.02</v>
      </c>
      <c r="K73" s="29">
        <f>SUM('㈱塩釜:機船'!K73)</f>
        <v>5.6411</v>
      </c>
      <c r="L73" s="29">
        <f>SUM('㈱塩釜:機船'!L73)</f>
        <v>1.8601999999999999</v>
      </c>
      <c r="M73" s="29">
        <f>SUM('㈱塩釜:機船'!M73)</f>
        <v>4.3615</v>
      </c>
      <c r="N73" s="29">
        <f>SUM('㈱塩釜:機船'!N73)</f>
        <v>6.1434</v>
      </c>
      <c r="O73" s="29">
        <f>SUM('㈱塩釜:機船'!O73)</f>
        <v>4.8419</v>
      </c>
      <c r="P73" s="8">
        <f>SUM(D73:O73)</f>
        <v>53.9054</v>
      </c>
    </row>
    <row r="74" spans="1:16" ht="18.75">
      <c r="A74" s="207" t="s">
        <v>34</v>
      </c>
      <c r="B74" s="335"/>
      <c r="C74" s="212" t="s">
        <v>18</v>
      </c>
      <c r="D74" s="28">
        <f>SUM('㈱塩釜:機船'!D74)</f>
        <v>2992.2</v>
      </c>
      <c r="E74" s="28">
        <f>SUM('㈱塩釜:機船'!E74)</f>
        <v>2797.482</v>
      </c>
      <c r="F74" s="28">
        <f>SUM('㈱塩釜:機船'!F74)</f>
        <v>2889.965</v>
      </c>
      <c r="G74" s="28">
        <f>SUM('㈱塩釜:機船'!G74)</f>
        <v>2600.654</v>
      </c>
      <c r="H74" s="28">
        <f>SUM('㈱塩釜:機船'!H74)</f>
        <v>4431.057</v>
      </c>
      <c r="I74" s="28">
        <f>SUM('㈱塩釜:機船'!I74)</f>
        <v>6811.504</v>
      </c>
      <c r="J74" s="28">
        <f>SUM('㈱塩釜:機船'!J74)</f>
        <v>10677.460350000001</v>
      </c>
      <c r="K74" s="28">
        <f>SUM('㈱塩釜:機船'!K74)</f>
        <v>9561.2592</v>
      </c>
      <c r="L74" s="28">
        <f>SUM('㈱塩釜:機船'!L74)</f>
        <v>3884.2889999999998</v>
      </c>
      <c r="M74" s="28">
        <f>SUM('㈱塩釜:機船'!M74)</f>
        <v>7715.73</v>
      </c>
      <c r="N74" s="28">
        <f>SUM('㈱塩釜:機船'!N74)</f>
        <v>7955.027</v>
      </c>
      <c r="O74" s="28">
        <f>SUM('㈱塩釜:機船'!O74)</f>
        <v>7156.532</v>
      </c>
      <c r="P74" s="9">
        <f>SUM(D74:O74)</f>
        <v>69473.15955000001</v>
      </c>
    </row>
    <row r="75" spans="1:16" ht="18.75">
      <c r="A75" s="207" t="s">
        <v>0</v>
      </c>
      <c r="B75" s="334" t="s">
        <v>55</v>
      </c>
      <c r="C75" s="234" t="s">
        <v>16</v>
      </c>
      <c r="D75" s="29">
        <f>SUM('㈱塩釜:機船'!D75)</f>
        <v>0</v>
      </c>
      <c r="E75" s="29">
        <f>SUM('㈱塩釜:機船'!E75)</f>
        <v>0</v>
      </c>
      <c r="F75" s="29">
        <f>SUM('㈱塩釜:機船'!F75)</f>
        <v>0.0592</v>
      </c>
      <c r="G75" s="29">
        <f>SUM('㈱塩釜:機船'!G75)</f>
        <v>0.2045</v>
      </c>
      <c r="H75" s="29">
        <f>SUM('㈱塩釜:機船'!H75)</f>
        <v>0.1184</v>
      </c>
      <c r="I75" s="29">
        <f>SUM('㈱塩釜:機船'!I75)</f>
        <v>0.1603</v>
      </c>
      <c r="J75" s="29">
        <f>SUM('㈱塩釜:機船'!J75)</f>
        <v>0.033</v>
      </c>
      <c r="K75" s="29">
        <f>SUM('㈱塩釜:機船'!K75)</f>
        <v>0</v>
      </c>
      <c r="L75" s="29">
        <f>SUM('㈱塩釜:機船'!L75)</f>
        <v>0</v>
      </c>
      <c r="M75" s="29">
        <f>SUM('㈱塩釜:機船'!M75)</f>
        <v>0.036</v>
      </c>
      <c r="N75" s="29">
        <f>SUM('㈱塩釜:機船'!N75)</f>
        <v>0.012</v>
      </c>
      <c r="O75" s="29">
        <f>SUM('㈱塩釜:機船'!O75)</f>
        <v>0.039</v>
      </c>
      <c r="P75" s="8">
        <f aca="true" t="shared" si="13" ref="P75:P102">SUM(D75:O75)</f>
        <v>0.6624000000000001</v>
      </c>
    </row>
    <row r="76" spans="1:16" ht="18.75">
      <c r="A76" s="207" t="s">
        <v>0</v>
      </c>
      <c r="B76" s="335"/>
      <c r="C76" s="212" t="s">
        <v>18</v>
      </c>
      <c r="D76" s="28">
        <f>SUM('㈱塩釜:機船'!D76)</f>
        <v>0</v>
      </c>
      <c r="E76" s="28">
        <f>SUM('㈱塩釜:機船'!E76)</f>
        <v>0</v>
      </c>
      <c r="F76" s="28">
        <f>SUM('㈱塩釜:機船'!F76)</f>
        <v>20.87</v>
      </c>
      <c r="G76" s="28">
        <f>SUM('㈱塩釜:機船'!G76)</f>
        <v>79.823</v>
      </c>
      <c r="H76" s="28">
        <f>SUM('㈱塩釜:機船'!H76)</f>
        <v>20.639</v>
      </c>
      <c r="I76" s="28">
        <f>SUM('㈱塩釜:機船'!I76)</f>
        <v>45.939</v>
      </c>
      <c r="J76" s="28">
        <f>SUM('㈱塩釜:機船'!J76)</f>
        <v>4.253</v>
      </c>
      <c r="K76" s="28">
        <f>SUM('㈱塩釜:機船'!K76)</f>
        <v>0</v>
      </c>
      <c r="L76" s="28">
        <f>SUM('㈱塩釜:機船'!L76)</f>
        <v>0</v>
      </c>
      <c r="M76" s="28">
        <f>SUM('㈱塩釜:機船'!M76)</f>
        <v>6.301</v>
      </c>
      <c r="N76" s="28">
        <f>SUM('㈱塩釜:機船'!N76)</f>
        <v>1.891</v>
      </c>
      <c r="O76" s="28">
        <f>SUM('㈱塩釜:機船'!O76)</f>
        <v>4.095</v>
      </c>
      <c r="P76" s="9">
        <f t="shared" si="13"/>
        <v>183.81099999999998</v>
      </c>
    </row>
    <row r="77" spans="1:16" ht="18.75">
      <c r="A77" s="207" t="s">
        <v>56</v>
      </c>
      <c r="B77" s="210" t="s">
        <v>213</v>
      </c>
      <c r="C77" s="234" t="s">
        <v>16</v>
      </c>
      <c r="D77" s="29">
        <f>SUM('㈱塩釜:機船'!D77)</f>
        <v>0</v>
      </c>
      <c r="E77" s="29">
        <f>SUM('㈱塩釜:機船'!E77)</f>
        <v>0</v>
      </c>
      <c r="F77" s="29">
        <f>SUM('㈱塩釜:機船'!F77)</f>
        <v>0</v>
      </c>
      <c r="G77" s="29">
        <f>SUM('㈱塩釜:機船'!G77)</f>
        <v>0</v>
      </c>
      <c r="H77" s="29">
        <f>SUM('㈱塩釜:機船'!H77)</f>
        <v>0</v>
      </c>
      <c r="I77" s="29">
        <f>SUM('㈱塩釜:機船'!I77)</f>
        <v>0</v>
      </c>
      <c r="J77" s="29">
        <f>SUM('㈱塩釜:機船'!J77)</f>
        <v>0</v>
      </c>
      <c r="K77" s="29">
        <f>SUM('㈱塩釜:機船'!K77)</f>
        <v>0</v>
      </c>
      <c r="L77" s="29">
        <f>SUM('㈱塩釜:機船'!L77)</f>
        <v>0</v>
      </c>
      <c r="M77" s="29">
        <f>SUM('㈱塩釜:機船'!M77)</f>
        <v>0</v>
      </c>
      <c r="N77" s="29">
        <f>SUM('㈱塩釜:機船'!N77)</f>
        <v>0</v>
      </c>
      <c r="O77" s="29">
        <f>SUM('㈱塩釜:機船'!O77)</f>
        <v>0</v>
      </c>
      <c r="P77" s="8">
        <f t="shared" si="13"/>
        <v>0</v>
      </c>
    </row>
    <row r="78" spans="1:16" ht="18.75">
      <c r="A78" s="207"/>
      <c r="B78" s="212" t="s">
        <v>214</v>
      </c>
      <c r="C78" s="212" t="s">
        <v>18</v>
      </c>
      <c r="D78" s="28">
        <f>SUM('㈱塩釜:機船'!D78)</f>
        <v>0</v>
      </c>
      <c r="E78" s="28">
        <f>SUM('㈱塩釜:機船'!E78)</f>
        <v>0</v>
      </c>
      <c r="F78" s="28">
        <f>SUM('㈱塩釜:機船'!F78)</f>
        <v>0</v>
      </c>
      <c r="G78" s="28">
        <f>SUM('㈱塩釜:機船'!G78)</f>
        <v>0</v>
      </c>
      <c r="H78" s="28">
        <f>SUM('㈱塩釜:機船'!H78)</f>
        <v>0</v>
      </c>
      <c r="I78" s="28">
        <f>SUM('㈱塩釜:機船'!I78)</f>
        <v>0</v>
      </c>
      <c r="J78" s="28">
        <f>SUM('㈱塩釜:機船'!J78)</f>
        <v>0</v>
      </c>
      <c r="K78" s="28">
        <f>SUM('㈱塩釜:機船'!K78)</f>
        <v>0</v>
      </c>
      <c r="L78" s="28">
        <f>SUM('㈱塩釜:機船'!L78)</f>
        <v>0</v>
      </c>
      <c r="M78" s="28">
        <f>SUM('㈱塩釜:機船'!M78)</f>
        <v>0</v>
      </c>
      <c r="N78" s="28">
        <f>SUM('㈱塩釜:機船'!N78)</f>
        <v>0</v>
      </c>
      <c r="O78" s="28">
        <f>SUM('㈱塩釜:機船'!O78)</f>
        <v>0</v>
      </c>
      <c r="P78" s="9">
        <f t="shared" si="13"/>
        <v>0</v>
      </c>
    </row>
    <row r="79" spans="1:16" ht="18.75">
      <c r="A79" s="207"/>
      <c r="B79" s="334" t="s">
        <v>59</v>
      </c>
      <c r="C79" s="234" t="s">
        <v>16</v>
      </c>
      <c r="D79" s="29">
        <f>SUM('㈱塩釜:機船'!D79)</f>
        <v>0</v>
      </c>
      <c r="E79" s="29">
        <f>SUM('㈱塩釜:機船'!E79)</f>
        <v>0</v>
      </c>
      <c r="F79" s="29">
        <f>SUM('㈱塩釜:機船'!F79)</f>
        <v>0</v>
      </c>
      <c r="G79" s="29">
        <f>SUM('㈱塩釜:機船'!G79)</f>
        <v>0</v>
      </c>
      <c r="H79" s="29">
        <f>SUM('㈱塩釜:機船'!H79)</f>
        <v>0</v>
      </c>
      <c r="I79" s="29">
        <f>SUM('㈱塩釜:機船'!I79)</f>
        <v>0</v>
      </c>
      <c r="J79" s="29">
        <f>SUM('㈱塩釜:機船'!J79)</f>
        <v>0</v>
      </c>
      <c r="K79" s="29">
        <f>SUM('㈱塩釜:機船'!K79)</f>
        <v>0</v>
      </c>
      <c r="L79" s="29">
        <f>SUM('㈱塩釜:機船'!L79)</f>
        <v>0</v>
      </c>
      <c r="M79" s="29">
        <f>SUM('㈱塩釜:機船'!M79)</f>
        <v>0</v>
      </c>
      <c r="N79" s="29">
        <f>SUM('㈱塩釜:機船'!N79)</f>
        <v>0</v>
      </c>
      <c r="O79" s="29">
        <f>SUM('㈱塩釜:機船'!O79)</f>
        <v>0</v>
      </c>
      <c r="P79" s="8">
        <f t="shared" si="13"/>
        <v>0</v>
      </c>
    </row>
    <row r="80" spans="1:16" ht="18.75">
      <c r="A80" s="207" t="s">
        <v>17</v>
      </c>
      <c r="B80" s="335"/>
      <c r="C80" s="212" t="s">
        <v>18</v>
      </c>
      <c r="D80" s="28">
        <f>SUM('㈱塩釜:機船'!D80)</f>
        <v>0</v>
      </c>
      <c r="E80" s="28">
        <f>SUM('㈱塩釜:機船'!E80)</f>
        <v>0</v>
      </c>
      <c r="F80" s="28">
        <f>SUM('㈱塩釜:機船'!F80)</f>
        <v>0</v>
      </c>
      <c r="G80" s="28">
        <f>SUM('㈱塩釜:機船'!G80)</f>
        <v>0</v>
      </c>
      <c r="H80" s="28">
        <f>SUM('㈱塩釜:機船'!H80)</f>
        <v>0</v>
      </c>
      <c r="I80" s="28">
        <f>SUM('㈱塩釜:機船'!I80)</f>
        <v>0</v>
      </c>
      <c r="J80" s="28">
        <f>SUM('㈱塩釜:機船'!J80)</f>
        <v>0</v>
      </c>
      <c r="K80" s="28">
        <f>SUM('㈱塩釜:機船'!K80)</f>
        <v>0</v>
      </c>
      <c r="L80" s="28">
        <f>SUM('㈱塩釜:機船'!L80)</f>
        <v>0</v>
      </c>
      <c r="M80" s="28">
        <f>SUM('㈱塩釜:機船'!M80)</f>
        <v>0</v>
      </c>
      <c r="N80" s="28">
        <f>SUM('㈱塩釜:機船'!N80)</f>
        <v>0</v>
      </c>
      <c r="O80" s="28">
        <f>SUM('㈱塩釜:機船'!O80)</f>
        <v>0</v>
      </c>
      <c r="P80" s="9">
        <f t="shared" si="13"/>
        <v>0</v>
      </c>
    </row>
    <row r="81" spans="1:16" ht="18.75">
      <c r="A81" s="207"/>
      <c r="B81" s="210" t="s">
        <v>20</v>
      </c>
      <c r="C81" s="234" t="s">
        <v>16</v>
      </c>
      <c r="D81" s="29">
        <f>SUM('㈱塩釜:機船'!D81)</f>
        <v>19.369999999999997</v>
      </c>
      <c r="E81" s="29">
        <f>SUM('㈱塩釜:機船'!E81)</f>
        <v>14.6488</v>
      </c>
      <c r="F81" s="29">
        <f>SUM('㈱塩釜:機船'!F81)</f>
        <v>15.0598</v>
      </c>
      <c r="G81" s="29">
        <f>SUM('㈱塩釜:機船'!G81)</f>
        <v>27.675600000000003</v>
      </c>
      <c r="H81" s="29">
        <f>SUM('㈱塩釜:機船'!H81)</f>
        <v>23.4107</v>
      </c>
      <c r="I81" s="29">
        <f>SUM('㈱塩釜:機船'!I81)</f>
        <v>20.171999999999997</v>
      </c>
      <c r="J81" s="29">
        <f>SUM('㈱塩釜:機船'!J81)</f>
        <v>15.1354</v>
      </c>
      <c r="K81" s="29">
        <f>SUM('㈱塩釜:機船'!K81)</f>
        <v>10.045200000000001</v>
      </c>
      <c r="L81" s="29">
        <f>SUM('㈱塩釜:機船'!L81)</f>
        <v>7.902100000000001</v>
      </c>
      <c r="M81" s="29">
        <f>SUM('㈱塩釜:機船'!M81)</f>
        <v>12.0307</v>
      </c>
      <c r="N81" s="29">
        <f>SUM('㈱塩釜:機船'!N81)</f>
        <v>10.8702</v>
      </c>
      <c r="O81" s="29">
        <f>SUM('㈱塩釜:機船'!O81)</f>
        <v>41.6596</v>
      </c>
      <c r="P81" s="8">
        <f t="shared" si="13"/>
        <v>217.9801</v>
      </c>
    </row>
    <row r="82" spans="1:16" ht="18.75">
      <c r="A82" s="207"/>
      <c r="B82" s="212" t="s">
        <v>215</v>
      </c>
      <c r="C82" s="212" t="s">
        <v>18</v>
      </c>
      <c r="D82" s="28">
        <f>SUM('㈱塩釜:機船'!D82)</f>
        <v>8661.105</v>
      </c>
      <c r="E82" s="28">
        <f>SUM('㈱塩釜:機船'!E82)</f>
        <v>8310.166</v>
      </c>
      <c r="F82" s="28">
        <f>SUM('㈱塩釜:機船'!F82)</f>
        <v>10130.766</v>
      </c>
      <c r="G82" s="28">
        <f>SUM('㈱塩釜:機船'!G82)</f>
        <v>15632.692</v>
      </c>
      <c r="H82" s="28">
        <f>SUM('㈱塩釜:機船'!H82)</f>
        <v>12367.143</v>
      </c>
      <c r="I82" s="28">
        <f>SUM('㈱塩釜:機船'!I82)</f>
        <v>9183.673999999999</v>
      </c>
      <c r="J82" s="28">
        <f>SUM('㈱塩釜:機船'!J82)</f>
        <v>8622.197400000001</v>
      </c>
      <c r="K82" s="28">
        <f>SUM('㈱塩釜:機船'!K82)</f>
        <v>9492.23905</v>
      </c>
      <c r="L82" s="28">
        <f>SUM('㈱塩釜:機船'!L82)</f>
        <v>4607.207</v>
      </c>
      <c r="M82" s="28">
        <f>SUM('㈱塩釜:機船'!M82)</f>
        <v>6009.7970000000005</v>
      </c>
      <c r="N82" s="28">
        <f>SUM('㈱塩釜:機船'!N82)</f>
        <v>8054.724</v>
      </c>
      <c r="O82" s="28">
        <f>SUM('㈱塩釜:機船'!O82)</f>
        <v>37405.833</v>
      </c>
      <c r="P82" s="9">
        <f t="shared" si="13"/>
        <v>138477.54345</v>
      </c>
    </row>
    <row r="83" spans="1:16" ht="18.75">
      <c r="A83" s="207" t="s">
        <v>23</v>
      </c>
      <c r="B83" s="332" t="s">
        <v>197</v>
      </c>
      <c r="C83" s="234" t="s">
        <v>16</v>
      </c>
      <c r="D83" s="29">
        <f>+D73+D75+D77+D79+D81</f>
        <v>21.215799999999998</v>
      </c>
      <c r="E83" s="29">
        <f aca="true" t="shared" si="14" ref="E83:O83">+E73+E75+E77+E79+E81</f>
        <v>16.434</v>
      </c>
      <c r="F83" s="29">
        <f t="shared" si="14"/>
        <v>16.5992</v>
      </c>
      <c r="G83" s="29">
        <f t="shared" si="14"/>
        <v>29.274200000000004</v>
      </c>
      <c r="H83" s="29">
        <f t="shared" si="14"/>
        <v>27.3599</v>
      </c>
      <c r="I83" s="29">
        <f t="shared" si="14"/>
        <v>30.033499999999997</v>
      </c>
      <c r="J83" s="29">
        <f t="shared" si="14"/>
        <v>26.1884</v>
      </c>
      <c r="K83" s="29">
        <f t="shared" si="14"/>
        <v>15.686300000000001</v>
      </c>
      <c r="L83" s="29">
        <f t="shared" si="14"/>
        <v>9.7623</v>
      </c>
      <c r="M83" s="29">
        <f t="shared" si="14"/>
        <v>16.4282</v>
      </c>
      <c r="N83" s="29">
        <f t="shared" si="14"/>
        <v>17.0256</v>
      </c>
      <c r="O83" s="29">
        <f t="shared" si="14"/>
        <v>46.540499999999994</v>
      </c>
      <c r="P83" s="8">
        <f t="shared" si="13"/>
        <v>272.54789999999997</v>
      </c>
    </row>
    <row r="84" spans="1:16" ht="18.75">
      <c r="A84" s="198"/>
      <c r="B84" s="333"/>
      <c r="C84" s="212" t="s">
        <v>18</v>
      </c>
      <c r="D84" s="28">
        <f>+D74+D76+D78+D80+D82</f>
        <v>11653.305</v>
      </c>
      <c r="E84" s="28">
        <f aca="true" t="shared" si="15" ref="E84:O84">+E74+E76+E78+E80+E82</f>
        <v>11107.648</v>
      </c>
      <c r="F84" s="28">
        <f t="shared" si="15"/>
        <v>13041.600999999999</v>
      </c>
      <c r="G84" s="28">
        <f t="shared" si="15"/>
        <v>18313.168999999998</v>
      </c>
      <c r="H84" s="28">
        <f t="shared" si="15"/>
        <v>16818.839</v>
      </c>
      <c r="I84" s="28">
        <f t="shared" si="15"/>
        <v>16041.116999999998</v>
      </c>
      <c r="J84" s="28">
        <f t="shared" si="15"/>
        <v>19303.910750000003</v>
      </c>
      <c r="K84" s="28">
        <f t="shared" si="15"/>
        <v>19053.49825</v>
      </c>
      <c r="L84" s="28">
        <f t="shared" si="15"/>
        <v>8491.496</v>
      </c>
      <c r="M84" s="28">
        <f t="shared" si="15"/>
        <v>13731.828000000001</v>
      </c>
      <c r="N84" s="28">
        <f t="shared" si="15"/>
        <v>16011.642</v>
      </c>
      <c r="O84" s="28">
        <f t="shared" si="15"/>
        <v>44566.46</v>
      </c>
      <c r="P84" s="9">
        <f t="shared" si="13"/>
        <v>208134.51400000002</v>
      </c>
    </row>
    <row r="85" spans="1:16" ht="18.75">
      <c r="A85" s="328" t="s">
        <v>187</v>
      </c>
      <c r="B85" s="329"/>
      <c r="C85" s="234" t="s">
        <v>16</v>
      </c>
      <c r="D85" s="29">
        <f>SUM('㈱塩釜:機船'!D85)</f>
        <v>0.5271</v>
      </c>
      <c r="E85" s="29">
        <f>SUM('㈱塩釜:機船'!E85)</f>
        <v>0.4237</v>
      </c>
      <c r="F85" s="29">
        <f>SUM('㈱塩釜:機船'!F85)</f>
        <v>0.41250000000000003</v>
      </c>
      <c r="G85" s="29">
        <f>SUM('㈱塩釜:機船'!G85)</f>
        <v>0.5306</v>
      </c>
      <c r="H85" s="29">
        <f>SUM('㈱塩釜:機船'!H85)</f>
        <v>0.7735</v>
      </c>
      <c r="I85" s="29">
        <f>SUM('㈱塩釜:機船'!I85)</f>
        <v>1.7325</v>
      </c>
      <c r="J85" s="29">
        <f>SUM('㈱塩釜:機船'!J85)</f>
        <v>1.2514</v>
      </c>
      <c r="K85" s="29">
        <f>SUM('㈱塩釜:機船'!K85)</f>
        <v>1.1105</v>
      </c>
      <c r="L85" s="29">
        <f>SUM('㈱塩釜:機船'!L85)</f>
        <v>0.856</v>
      </c>
      <c r="M85" s="29">
        <f>SUM('㈱塩釜:機船'!M85)</f>
        <v>1.2611</v>
      </c>
      <c r="N85" s="29">
        <f>SUM('㈱塩釜:機船'!N85)</f>
        <v>1.755</v>
      </c>
      <c r="O85" s="29">
        <f>SUM('㈱塩釜:機船'!O85)</f>
        <v>0.7976</v>
      </c>
      <c r="P85" s="8">
        <f t="shared" si="13"/>
        <v>11.4315</v>
      </c>
    </row>
    <row r="86" spans="1:16" ht="18.75">
      <c r="A86" s="330"/>
      <c r="B86" s="331"/>
      <c r="C86" s="212" t="s">
        <v>18</v>
      </c>
      <c r="D86" s="28">
        <f>SUM('㈱塩釜:機船'!D86)</f>
        <v>294.778</v>
      </c>
      <c r="E86" s="28">
        <f>SUM('㈱塩釜:機船'!E86)</f>
        <v>322.865</v>
      </c>
      <c r="F86" s="28">
        <f>SUM('㈱塩釜:機船'!F86)</f>
        <v>395.63</v>
      </c>
      <c r="G86" s="28">
        <f>SUM('㈱塩釜:機船'!G86)</f>
        <v>674.017</v>
      </c>
      <c r="H86" s="28">
        <f>SUM('㈱塩釜:機船'!H86)</f>
        <v>943.469</v>
      </c>
      <c r="I86" s="28">
        <f>SUM('㈱塩釜:機船'!I86)</f>
        <v>1609.876</v>
      </c>
      <c r="J86" s="28">
        <f>SUM('㈱塩釜:機船'!J86)</f>
        <v>1069.943</v>
      </c>
      <c r="K86" s="28">
        <f>SUM('㈱塩釜:機船'!K86)</f>
        <v>1313.8400000000001</v>
      </c>
      <c r="L86" s="28">
        <f>SUM('㈱塩釜:機船'!L86)</f>
        <v>502.212</v>
      </c>
      <c r="M86" s="28">
        <f>SUM('㈱塩釜:機船'!M86)</f>
        <v>776.204</v>
      </c>
      <c r="N86" s="28">
        <f>SUM('㈱塩釜:機船'!N86)</f>
        <v>993.021</v>
      </c>
      <c r="O86" s="28">
        <f>SUM('㈱塩釜:機船'!O86)</f>
        <v>448.20799999999997</v>
      </c>
      <c r="P86" s="9">
        <f t="shared" si="13"/>
        <v>9344.063000000002</v>
      </c>
    </row>
    <row r="87" spans="1:16" ht="18.75">
      <c r="A87" s="328" t="s">
        <v>188</v>
      </c>
      <c r="B87" s="329"/>
      <c r="C87" s="234" t="s">
        <v>16</v>
      </c>
      <c r="D87" s="29">
        <f>SUM('㈱塩釜:機船'!D87)</f>
        <v>0</v>
      </c>
      <c r="E87" s="29">
        <f>SUM('㈱塩釜:機船'!E87)</f>
        <v>0</v>
      </c>
      <c r="F87" s="29">
        <f>SUM('㈱塩釜:機船'!F87)</f>
        <v>0</v>
      </c>
      <c r="G87" s="29">
        <f>SUM('㈱塩釜:機船'!G87)</f>
        <v>0</v>
      </c>
      <c r="H87" s="29">
        <f>SUM('㈱塩釜:機船'!H87)</f>
        <v>0.189</v>
      </c>
      <c r="I87" s="29">
        <f>SUM('㈱塩釜:機船'!I87)</f>
        <v>0</v>
      </c>
      <c r="J87" s="29">
        <f>SUM('㈱塩釜:機船'!J87)</f>
        <v>0</v>
      </c>
      <c r="K87" s="29">
        <f>SUM('㈱塩釜:機船'!K87)</f>
        <v>0</v>
      </c>
      <c r="L87" s="29">
        <f>SUM('㈱塩釜:機船'!L87)</f>
        <v>0</v>
      </c>
      <c r="M87" s="29">
        <f>SUM('㈱塩釜:機船'!M87)</f>
        <v>0</v>
      </c>
      <c r="N87" s="29">
        <f>SUM('㈱塩釜:機船'!N87)</f>
        <v>0</v>
      </c>
      <c r="O87" s="29">
        <f>SUM('㈱塩釜:機船'!O87)</f>
        <v>0</v>
      </c>
      <c r="P87" s="8">
        <f t="shared" si="13"/>
        <v>0.189</v>
      </c>
    </row>
    <row r="88" spans="1:16" ht="18.75">
      <c r="A88" s="330"/>
      <c r="B88" s="331"/>
      <c r="C88" s="212" t="s">
        <v>18</v>
      </c>
      <c r="D88" s="28">
        <f>SUM('㈱塩釜:機船'!D88)</f>
        <v>0</v>
      </c>
      <c r="E88" s="28">
        <f>SUM('㈱塩釜:機船'!E88)</f>
        <v>0</v>
      </c>
      <c r="F88" s="28">
        <f>SUM('㈱塩釜:機船'!F88)</f>
        <v>0</v>
      </c>
      <c r="G88" s="28">
        <f>SUM('㈱塩釜:機船'!G88)</f>
        <v>0</v>
      </c>
      <c r="H88" s="28">
        <f>SUM('㈱塩釜:機船'!H88)</f>
        <v>7.938</v>
      </c>
      <c r="I88" s="28">
        <f>SUM('㈱塩釜:機船'!I88)</f>
        <v>0</v>
      </c>
      <c r="J88" s="28">
        <f>SUM('㈱塩釜:機船'!J88)</f>
        <v>0</v>
      </c>
      <c r="K88" s="28">
        <f>SUM('㈱塩釜:機船'!K88)</f>
        <v>0</v>
      </c>
      <c r="L88" s="28">
        <f>SUM('㈱塩釜:機船'!L88)</f>
        <v>0</v>
      </c>
      <c r="M88" s="28">
        <f>SUM('㈱塩釜:機船'!M88)</f>
        <v>0</v>
      </c>
      <c r="N88" s="28">
        <f>SUM('㈱塩釜:機船'!N88)</f>
        <v>0</v>
      </c>
      <c r="O88" s="28">
        <f>SUM('㈱塩釜:機船'!O88)</f>
        <v>0</v>
      </c>
      <c r="P88" s="9">
        <f t="shared" si="13"/>
        <v>7.938</v>
      </c>
    </row>
    <row r="89" spans="1:16" ht="18.75">
      <c r="A89" s="328" t="s">
        <v>189</v>
      </c>
      <c r="B89" s="329"/>
      <c r="C89" s="234" t="s">
        <v>16</v>
      </c>
      <c r="D89" s="29">
        <f>SUM('㈱塩釜:機船'!D89)</f>
        <v>0.0242</v>
      </c>
      <c r="E89" s="29">
        <f>SUM('㈱塩釜:機船'!E89)</f>
        <v>0.008</v>
      </c>
      <c r="F89" s="29">
        <f>SUM('㈱塩釜:機船'!F89)</f>
        <v>0.0195</v>
      </c>
      <c r="G89" s="29">
        <f>SUM('㈱塩釜:機船'!G89)</f>
        <v>0.142</v>
      </c>
      <c r="H89" s="29">
        <f>SUM('㈱塩釜:機船'!H89)</f>
        <v>0.05</v>
      </c>
      <c r="I89" s="29">
        <f>SUM('㈱塩釜:機船'!I89)</f>
        <v>0.044899999999999995</v>
      </c>
      <c r="J89" s="29">
        <f>SUM('㈱塩釜:機船'!J89)</f>
        <v>0.0074</v>
      </c>
      <c r="K89" s="29">
        <f>SUM('㈱塩釜:機船'!K89)</f>
        <v>0.03</v>
      </c>
      <c r="L89" s="29">
        <f>SUM('㈱塩釜:機船'!L89)</f>
        <v>0</v>
      </c>
      <c r="M89" s="29">
        <f>SUM('㈱塩釜:機船'!M89)</f>
        <v>0.029</v>
      </c>
      <c r="N89" s="29">
        <f>SUM('㈱塩釜:機船'!N89)</f>
        <v>0</v>
      </c>
      <c r="O89" s="29">
        <f>SUM('㈱塩釜:機船'!O89)</f>
        <v>0.035</v>
      </c>
      <c r="P89" s="8">
        <f t="shared" si="13"/>
        <v>0.39</v>
      </c>
    </row>
    <row r="90" spans="1:16" ht="18.75">
      <c r="A90" s="330"/>
      <c r="B90" s="331"/>
      <c r="C90" s="212" t="s">
        <v>18</v>
      </c>
      <c r="D90" s="28">
        <f>SUM('㈱塩釜:機船'!D90)</f>
        <v>84.651</v>
      </c>
      <c r="E90" s="28">
        <f>SUM('㈱塩釜:機船'!E90)</f>
        <v>29.4</v>
      </c>
      <c r="F90" s="28">
        <f>SUM('㈱塩釜:機船'!F90)</f>
        <v>56.532000000000004</v>
      </c>
      <c r="G90" s="28">
        <f>SUM('㈱塩釜:機船'!G90)</f>
        <v>334.438</v>
      </c>
      <c r="H90" s="28">
        <f>SUM('㈱塩釜:機船'!H90)</f>
        <v>112.82300000000001</v>
      </c>
      <c r="I90" s="28">
        <f>SUM('㈱塩釜:機船'!I90)</f>
        <v>106.619</v>
      </c>
      <c r="J90" s="28">
        <f>SUM('㈱塩釜:機船'!J90)</f>
        <v>13.986</v>
      </c>
      <c r="K90" s="28">
        <f>SUM('㈱塩釜:機船'!K90)</f>
        <v>58.024</v>
      </c>
      <c r="L90" s="28">
        <f>SUM('㈱塩釜:機船'!L90)</f>
        <v>0</v>
      </c>
      <c r="M90" s="28">
        <f>SUM('㈱塩釜:機船'!M90)</f>
        <v>84.956</v>
      </c>
      <c r="N90" s="28">
        <f>SUM('㈱塩釜:機船'!N90)</f>
        <v>0</v>
      </c>
      <c r="O90" s="28">
        <f>SUM('㈱塩釜:機船'!O90)</f>
        <v>36.75</v>
      </c>
      <c r="P90" s="9">
        <f t="shared" si="13"/>
        <v>918.179</v>
      </c>
    </row>
    <row r="91" spans="1:16" ht="18.75">
      <c r="A91" s="328" t="s">
        <v>216</v>
      </c>
      <c r="B91" s="329"/>
      <c r="C91" s="234" t="s">
        <v>16</v>
      </c>
      <c r="D91" s="29">
        <f>SUM('㈱塩釜:機船'!D91)</f>
        <v>1.403</v>
      </c>
      <c r="E91" s="29">
        <f>SUM('㈱塩釜:機船'!E91)</f>
        <v>0.9051</v>
      </c>
      <c r="F91" s="29">
        <f>SUM('㈱塩釜:機船'!F91)</f>
        <v>1.3774</v>
      </c>
      <c r="G91" s="29">
        <f>SUM('㈱塩釜:機船'!G91)</f>
        <v>1.1596</v>
      </c>
      <c r="H91" s="29">
        <f>SUM('㈱塩釜:機船'!H91)</f>
        <v>1.4424000000000001</v>
      </c>
      <c r="I91" s="29">
        <f>SUM('㈱塩釜:機船'!I91)</f>
        <v>1.0494</v>
      </c>
      <c r="J91" s="29">
        <f>SUM('㈱塩釜:機船'!J91)</f>
        <v>0.9695</v>
      </c>
      <c r="K91" s="29">
        <f>SUM('㈱塩釜:機船'!K91)</f>
        <v>0.926</v>
      </c>
      <c r="L91" s="29">
        <f>SUM('㈱塩釜:機船'!L91)</f>
        <v>0.9036000000000001</v>
      </c>
      <c r="M91" s="29">
        <f>SUM('㈱塩釜:機船'!M91)</f>
        <v>0.8682</v>
      </c>
      <c r="N91" s="29">
        <f>SUM('㈱塩釜:機船'!N91)</f>
        <v>1.0246</v>
      </c>
      <c r="O91" s="29">
        <f>SUM('㈱塩釜:機船'!O91)</f>
        <v>1.5015</v>
      </c>
      <c r="P91" s="8">
        <f t="shared" si="13"/>
        <v>13.5303</v>
      </c>
    </row>
    <row r="92" spans="1:16" ht="18.75">
      <c r="A92" s="330"/>
      <c r="B92" s="331"/>
      <c r="C92" s="212" t="s">
        <v>18</v>
      </c>
      <c r="D92" s="28">
        <f>SUM('㈱塩釜:機船'!D92)</f>
        <v>1928.995</v>
      </c>
      <c r="E92" s="28">
        <f>SUM('㈱塩釜:機船'!E92)</f>
        <v>1108.355</v>
      </c>
      <c r="F92" s="28">
        <f>SUM('㈱塩釜:機船'!F92)</f>
        <v>1647.737</v>
      </c>
      <c r="G92" s="28">
        <f>SUM('㈱塩釜:機船'!G92)</f>
        <v>1645.501</v>
      </c>
      <c r="H92" s="28">
        <f>SUM('㈱塩釜:機船'!H92)</f>
        <v>1581.894</v>
      </c>
      <c r="I92" s="28">
        <f>SUM('㈱塩釜:機船'!I92)</f>
        <v>1192.24</v>
      </c>
      <c r="J92" s="28">
        <f>SUM('㈱塩釜:機船'!J92)</f>
        <v>1131.732</v>
      </c>
      <c r="K92" s="28">
        <f>SUM('㈱塩釜:機船'!K92)</f>
        <v>1058.61</v>
      </c>
      <c r="L92" s="28">
        <f>SUM('㈱塩釜:機船'!L92)</f>
        <v>1188.947</v>
      </c>
      <c r="M92" s="28">
        <f>SUM('㈱塩釜:機船'!M92)</f>
        <v>970.789</v>
      </c>
      <c r="N92" s="28">
        <f>SUM('㈱塩釜:機船'!N92)</f>
        <v>1149.267</v>
      </c>
      <c r="O92" s="28">
        <f>SUM('㈱塩釜:機船'!O92)</f>
        <v>2151.2</v>
      </c>
      <c r="P92" s="9">
        <f t="shared" si="13"/>
        <v>16755.267</v>
      </c>
    </row>
    <row r="93" spans="1:16" ht="18.75">
      <c r="A93" s="328" t="s">
        <v>167</v>
      </c>
      <c r="B93" s="329"/>
      <c r="C93" s="234" t="s">
        <v>16</v>
      </c>
      <c r="D93" s="29">
        <f>SUM('㈱塩釜:機船'!D93)</f>
        <v>0</v>
      </c>
      <c r="E93" s="29">
        <f>SUM('㈱塩釜:機船'!E93)</f>
        <v>0</v>
      </c>
      <c r="F93" s="29">
        <f>SUM('㈱塩釜:機船'!F93)</f>
        <v>0</v>
      </c>
      <c r="G93" s="29">
        <f>SUM('㈱塩釜:機船'!G93)</f>
        <v>0</v>
      </c>
      <c r="H93" s="29">
        <f>SUM('㈱塩釜:機船'!H93)</f>
        <v>0</v>
      </c>
      <c r="I93" s="29">
        <f>SUM('㈱塩釜:機船'!I93)</f>
        <v>0</v>
      </c>
      <c r="J93" s="29">
        <f>SUM('㈱塩釜:機船'!J93)</f>
        <v>0</v>
      </c>
      <c r="K93" s="29">
        <f>SUM('㈱塩釜:機船'!K93)</f>
        <v>0</v>
      </c>
      <c r="L93" s="29">
        <f>SUM('㈱塩釜:機船'!L93)</f>
        <v>0</v>
      </c>
      <c r="M93" s="29">
        <f>SUM('㈱塩釜:機船'!M93)</f>
        <v>0</v>
      </c>
      <c r="N93" s="29">
        <f>SUM('㈱塩釜:機船'!N93)</f>
        <v>0.0005</v>
      </c>
      <c r="O93" s="29">
        <f>SUM('㈱塩釜:機船'!O93)</f>
        <v>0</v>
      </c>
      <c r="P93" s="8">
        <f t="shared" si="13"/>
        <v>0.0005</v>
      </c>
    </row>
    <row r="94" spans="1:16" ht="18.75">
      <c r="A94" s="330"/>
      <c r="B94" s="331"/>
      <c r="C94" s="212" t="s">
        <v>18</v>
      </c>
      <c r="D94" s="28">
        <f>SUM('㈱塩釜:機船'!D94)</f>
        <v>0</v>
      </c>
      <c r="E94" s="28">
        <f>SUM('㈱塩釜:機船'!E94)</f>
        <v>0</v>
      </c>
      <c r="F94" s="28">
        <f>SUM('㈱塩釜:機船'!F94)</f>
        <v>0</v>
      </c>
      <c r="G94" s="28">
        <f>SUM('㈱塩釜:機船'!G94)</f>
        <v>0</v>
      </c>
      <c r="H94" s="28">
        <f>SUM('㈱塩釜:機船'!H94)</f>
        <v>0</v>
      </c>
      <c r="I94" s="28">
        <f>SUM('㈱塩釜:機船'!I94)</f>
        <v>0</v>
      </c>
      <c r="J94" s="28">
        <f>SUM('㈱塩釜:機船'!J94)</f>
        <v>0</v>
      </c>
      <c r="K94" s="28">
        <f>SUM('㈱塩釜:機船'!K94)</f>
        <v>0</v>
      </c>
      <c r="L94" s="28">
        <f>SUM('㈱塩釜:機船'!L94)</f>
        <v>0</v>
      </c>
      <c r="M94" s="28">
        <f>SUM('㈱塩釜:機船'!M94)</f>
        <v>0</v>
      </c>
      <c r="N94" s="28">
        <f>SUM('㈱塩釜:機船'!N94)</f>
        <v>2.1</v>
      </c>
      <c r="O94" s="28">
        <f>SUM('㈱塩釜:機船'!O94)</f>
        <v>70.114</v>
      </c>
      <c r="P94" s="9">
        <f t="shared" si="13"/>
        <v>72.214</v>
      </c>
    </row>
    <row r="95" spans="1:16" ht="18.75">
      <c r="A95" s="328" t="s">
        <v>168</v>
      </c>
      <c r="B95" s="329"/>
      <c r="C95" s="234" t="s">
        <v>16</v>
      </c>
      <c r="D95" s="29">
        <f>SUM('㈱塩釜:機船'!D95)</f>
        <v>1.1088</v>
      </c>
      <c r="E95" s="29">
        <f>SUM('㈱塩釜:機船'!E95)</f>
        <v>0.9858</v>
      </c>
      <c r="F95" s="29">
        <f>SUM('㈱塩釜:機船'!F95)</f>
        <v>0.8506</v>
      </c>
      <c r="G95" s="29">
        <f>SUM('㈱塩釜:機船'!G95)</f>
        <v>0.7648</v>
      </c>
      <c r="H95" s="29">
        <f>SUM('㈱塩釜:機船'!H95)</f>
        <v>1.6027</v>
      </c>
      <c r="I95" s="29">
        <f>SUM('㈱塩釜:機船'!I95)</f>
        <v>1.0574</v>
      </c>
      <c r="J95" s="29">
        <f>SUM('㈱塩釜:機船'!J95)</f>
        <v>1.1564</v>
      </c>
      <c r="K95" s="29">
        <f>SUM('㈱塩釜:機船'!K95)</f>
        <v>0.4504</v>
      </c>
      <c r="L95" s="29">
        <f>SUM('㈱塩釜:機船'!L95)</f>
        <v>0.0226</v>
      </c>
      <c r="M95" s="29">
        <f>SUM('㈱塩釜:機船'!M95)</f>
        <v>0.2155</v>
      </c>
      <c r="N95" s="29">
        <f>SUM('㈱塩釜:機船'!N95)</f>
        <v>2.1597</v>
      </c>
      <c r="O95" s="29">
        <f>SUM('㈱塩釜:機船'!O95)</f>
        <v>0.9554</v>
      </c>
      <c r="P95" s="8">
        <f t="shared" si="13"/>
        <v>11.330099999999998</v>
      </c>
    </row>
    <row r="96" spans="1:16" ht="18.75">
      <c r="A96" s="330"/>
      <c r="B96" s="331"/>
      <c r="C96" s="212" t="s">
        <v>18</v>
      </c>
      <c r="D96" s="28">
        <f>SUM('㈱塩釜:機船'!D96)</f>
        <v>370.44800000000004</v>
      </c>
      <c r="E96" s="28">
        <f>SUM('㈱塩釜:機船'!E96)</f>
        <v>516.163</v>
      </c>
      <c r="F96" s="28">
        <f>SUM('㈱塩釜:機船'!F96)</f>
        <v>612.58</v>
      </c>
      <c r="G96" s="28">
        <f>SUM('㈱塩釜:機船'!G96)</f>
        <v>575.412</v>
      </c>
      <c r="H96" s="28">
        <f>SUM('㈱塩釜:機船'!H96)</f>
        <v>843.3389999999999</v>
      </c>
      <c r="I96" s="28">
        <f>SUM('㈱塩釜:機船'!I96)</f>
        <v>480.895</v>
      </c>
      <c r="J96" s="28">
        <f>SUM('㈱塩釜:機船'!J96)</f>
        <v>398.39099999999996</v>
      </c>
      <c r="K96" s="28">
        <f>SUM('㈱塩釜:機船'!K96)</f>
        <v>292.22200000000004</v>
      </c>
      <c r="L96" s="28">
        <f>SUM('㈱塩釜:機船'!L96)</f>
        <v>21.977</v>
      </c>
      <c r="M96" s="28">
        <f>SUM('㈱塩釜:機船'!M96)</f>
        <v>142.761</v>
      </c>
      <c r="N96" s="28">
        <f>SUM('㈱塩釜:機船'!N96)</f>
        <v>545.452</v>
      </c>
      <c r="O96" s="28">
        <f>SUM('㈱塩釜:機船'!O96)</f>
        <v>201.096</v>
      </c>
      <c r="P96" s="9">
        <f t="shared" si="13"/>
        <v>5000.736000000001</v>
      </c>
    </row>
    <row r="97" spans="1:16" ht="18.75">
      <c r="A97" s="328" t="s">
        <v>64</v>
      </c>
      <c r="B97" s="329"/>
      <c r="C97" s="234" t="s">
        <v>16</v>
      </c>
      <c r="D97" s="29">
        <f>SUM('㈱塩釜:機船'!D97)</f>
        <v>19.6468</v>
      </c>
      <c r="E97" s="29">
        <f>SUM('㈱塩釜:機船'!E97)</f>
        <v>580.5458</v>
      </c>
      <c r="F97" s="29">
        <f>SUM('㈱塩釜:機船'!F97)</f>
        <v>618.15936</v>
      </c>
      <c r="G97" s="29">
        <f>SUM('㈱塩釜:機船'!G97)</f>
        <v>19.55231</v>
      </c>
      <c r="H97" s="29">
        <f>SUM('㈱塩釜:機船'!H97)</f>
        <v>1621.47825</v>
      </c>
      <c r="I97" s="29">
        <f>SUM('㈱塩釜:機船'!I97)</f>
        <v>1112.5025</v>
      </c>
      <c r="J97" s="29">
        <f>SUM('㈱塩釜:機船'!J97)</f>
        <v>476.9377</v>
      </c>
      <c r="K97" s="29">
        <f>SUM('㈱塩釜:機船'!K97)</f>
        <v>850.24255</v>
      </c>
      <c r="L97" s="29">
        <f>SUM('㈱塩釜:機船'!L97)</f>
        <v>1251.6216</v>
      </c>
      <c r="M97" s="29">
        <f>SUM('㈱塩釜:機船'!M97)</f>
        <v>453.3024</v>
      </c>
      <c r="N97" s="29">
        <f>SUM('㈱塩釜:機船'!N97)</f>
        <v>399.81539999999995</v>
      </c>
      <c r="O97" s="29">
        <f>SUM('㈱塩釜:機船'!O97)</f>
        <v>259.21216</v>
      </c>
      <c r="P97" s="8">
        <f t="shared" si="13"/>
        <v>7663.01683</v>
      </c>
    </row>
    <row r="98" spans="1:16" ht="18.75">
      <c r="A98" s="330"/>
      <c r="B98" s="331"/>
      <c r="C98" s="212" t="s">
        <v>18</v>
      </c>
      <c r="D98" s="28">
        <f>SUM('㈱塩釜:機船'!D98)</f>
        <v>17911.114</v>
      </c>
      <c r="E98" s="28">
        <f>SUM('㈱塩釜:機船'!E98)</f>
        <v>176282.343</v>
      </c>
      <c r="F98" s="28">
        <f>SUM('㈱塩釜:機船'!F98)</f>
        <v>197026.408</v>
      </c>
      <c r="G98" s="28">
        <f>SUM('㈱塩釜:機船'!G98)</f>
        <v>17846.483</v>
      </c>
      <c r="H98" s="28">
        <f>SUM('㈱塩釜:機船'!H98)</f>
        <v>705358.518</v>
      </c>
      <c r="I98" s="28">
        <f>SUM('㈱塩釜:機船'!I98)</f>
        <v>488922.204</v>
      </c>
      <c r="J98" s="28">
        <f>SUM('㈱塩釜:機船'!J98)</f>
        <v>246111.992</v>
      </c>
      <c r="K98" s="28">
        <f>SUM('㈱塩釜:機船'!K98)</f>
        <v>406406.92365</v>
      </c>
      <c r="L98" s="28">
        <f>SUM('㈱塩釜:機船'!L98)</f>
        <v>581601.8219999999</v>
      </c>
      <c r="M98" s="28">
        <f>SUM('㈱塩釜:機船'!M98)</f>
        <v>188751.153</v>
      </c>
      <c r="N98" s="28">
        <f>SUM('㈱塩釜:機船'!N98)</f>
        <v>192662.614</v>
      </c>
      <c r="O98" s="28">
        <f>SUM('㈱塩釜:機船'!O98)</f>
        <v>117914.64199999999</v>
      </c>
      <c r="P98" s="9">
        <f t="shared" si="13"/>
        <v>3336796.21665</v>
      </c>
    </row>
    <row r="99" spans="1:16" ht="18.75">
      <c r="A99" s="336" t="s">
        <v>65</v>
      </c>
      <c r="B99" s="337"/>
      <c r="C99" s="234" t="s">
        <v>16</v>
      </c>
      <c r="D99" s="29">
        <f>+D8+D10+D22+D28+D36+D38+D40+D42+D44+D46+D48+D50+D52+D58+D71+D83+D85+D87+D89+D91+D93+D95+D97</f>
        <v>798.5821999999998</v>
      </c>
      <c r="E99" s="29">
        <f aca="true" t="shared" si="16" ref="E99:O99">+E8+E10+E22+E28+E36+E38+E40+E42+E44+E46+E48+E50+E52+E58+E71+E83+E85+E87+E89+E91+E93+E95+E97</f>
        <v>1252.6025</v>
      </c>
      <c r="F99" s="29">
        <f t="shared" si="16"/>
        <v>1118.0145</v>
      </c>
      <c r="G99" s="29">
        <f t="shared" si="16"/>
        <v>602.16421</v>
      </c>
      <c r="H99" s="29">
        <f t="shared" si="16"/>
        <v>2195.80865</v>
      </c>
      <c r="I99" s="29">
        <f t="shared" si="16"/>
        <v>1462.7893</v>
      </c>
      <c r="J99" s="29">
        <f t="shared" si="16"/>
        <v>962.7592000000001</v>
      </c>
      <c r="K99" s="29">
        <f t="shared" si="16"/>
        <v>1732.0601500000002</v>
      </c>
      <c r="L99" s="29">
        <f t="shared" si="16"/>
        <v>1822.304</v>
      </c>
      <c r="M99" s="29">
        <f t="shared" si="16"/>
        <v>1657.4706</v>
      </c>
      <c r="N99" s="29">
        <f t="shared" si="16"/>
        <v>1355.9307999999996</v>
      </c>
      <c r="O99" s="29">
        <f t="shared" si="16"/>
        <v>1501.2472599999999</v>
      </c>
      <c r="P99" s="8">
        <f t="shared" si="13"/>
        <v>16461.733369999998</v>
      </c>
    </row>
    <row r="100" spans="1:16" ht="18.75">
      <c r="A100" s="338"/>
      <c r="B100" s="339"/>
      <c r="C100" s="212" t="s">
        <v>18</v>
      </c>
      <c r="D100" s="28">
        <f>+D9+D11+D23+D29+D37+D39+D41+D43+D45+D47+D49+D51+D53+D59+D72+D84+D86+D88+D90+D92+D94+D96+D98</f>
        <v>383290.56</v>
      </c>
      <c r="E100" s="28">
        <f aca="true" t="shared" si="17" ref="E100:O100">+E9+E11+E23+E29+E37+E39+E41+E43+E45+E47+E49+E51+E53+E59+E72+E84+E86+E88+E90+E92+E94+E96+E98</f>
        <v>563048.0020000001</v>
      </c>
      <c r="F100" s="28">
        <f t="shared" si="17"/>
        <v>562353.5510000002</v>
      </c>
      <c r="G100" s="28">
        <f t="shared" si="17"/>
        <v>408340.7470000001</v>
      </c>
      <c r="H100" s="28">
        <f t="shared" si="17"/>
        <v>1002141.446</v>
      </c>
      <c r="I100" s="28">
        <f t="shared" si="17"/>
        <v>724211.363</v>
      </c>
      <c r="J100" s="28">
        <f t="shared" si="17"/>
        <v>541832.64965</v>
      </c>
      <c r="K100" s="28">
        <f t="shared" si="17"/>
        <v>961564.5737499999</v>
      </c>
      <c r="L100" s="28">
        <f t="shared" si="17"/>
        <v>1259484.8969999999</v>
      </c>
      <c r="M100" s="28">
        <f t="shared" si="17"/>
        <v>1316635.9620000003</v>
      </c>
      <c r="N100" s="28">
        <f t="shared" si="17"/>
        <v>1123744.999</v>
      </c>
      <c r="O100" s="28">
        <f t="shared" si="17"/>
        <v>954686.654</v>
      </c>
      <c r="P100" s="9">
        <f t="shared" si="13"/>
        <v>9801335.4044</v>
      </c>
    </row>
    <row r="101" spans="1:16" ht="18.75">
      <c r="A101" s="204" t="s">
        <v>0</v>
      </c>
      <c r="B101" s="334" t="s">
        <v>169</v>
      </c>
      <c r="C101" s="234" t="s">
        <v>16</v>
      </c>
      <c r="D101" s="29">
        <f>SUM('㈱塩釜:機船'!D101)</f>
        <v>0.0272</v>
      </c>
      <c r="E101" s="29">
        <f>SUM('㈱塩釜:機船'!E101)</f>
        <v>0</v>
      </c>
      <c r="F101" s="29">
        <f>SUM('㈱塩釜:機船'!F101)</f>
        <v>0.0089</v>
      </c>
      <c r="G101" s="29">
        <f>SUM('㈱塩釜:機船'!G101)</f>
        <v>0.0294</v>
      </c>
      <c r="H101" s="29">
        <f>SUM('㈱塩釜:機船'!H101)</f>
        <v>0</v>
      </c>
      <c r="I101" s="29">
        <f>SUM('㈱塩釜:機船'!I101)</f>
        <v>0.0277</v>
      </c>
      <c r="J101" s="29">
        <f>SUM('㈱塩釜:機船'!J101)</f>
        <v>0</v>
      </c>
      <c r="K101" s="29">
        <f>SUM('㈱塩釜:機船'!K101)</f>
        <v>0</v>
      </c>
      <c r="L101" s="29">
        <f>SUM('㈱塩釜:機船'!L101)</f>
        <v>0.0237</v>
      </c>
      <c r="M101" s="29">
        <f>SUM('㈱塩釜:機船'!M101)</f>
        <v>0</v>
      </c>
      <c r="N101" s="29">
        <f>SUM('㈱塩釜:機船'!N101)</f>
        <v>0</v>
      </c>
      <c r="O101" s="29">
        <f>SUM('㈱塩釜:機船'!O101)</f>
        <v>0.009</v>
      </c>
      <c r="P101" s="8">
        <f t="shared" si="13"/>
        <v>0.1259</v>
      </c>
    </row>
    <row r="102" spans="1:16" ht="18.75">
      <c r="A102" s="204" t="s">
        <v>0</v>
      </c>
      <c r="B102" s="335"/>
      <c r="C102" s="212" t="s">
        <v>18</v>
      </c>
      <c r="D102" s="18">
        <f>SUM('㈱塩釜:機船'!D102)</f>
        <v>75.637</v>
      </c>
      <c r="E102" s="18">
        <f>SUM('㈱塩釜:機船'!E102)</f>
        <v>0</v>
      </c>
      <c r="F102" s="18">
        <f>SUM('㈱塩釜:機船'!F102)</f>
        <v>46.011</v>
      </c>
      <c r="G102" s="18">
        <f>SUM('㈱塩釜:機船'!G102)</f>
        <v>89.841</v>
      </c>
      <c r="H102" s="18">
        <f>SUM('㈱塩釜:機船'!H102)</f>
        <v>0</v>
      </c>
      <c r="I102" s="18">
        <f>SUM('㈱塩釜:機船'!I102)</f>
        <v>29.085</v>
      </c>
      <c r="J102" s="18">
        <f>SUM('㈱塩釜:機船'!J102)</f>
        <v>0</v>
      </c>
      <c r="K102" s="18">
        <f>SUM('㈱塩釜:機船'!K102)</f>
        <v>0</v>
      </c>
      <c r="L102" s="18">
        <f>SUM('㈱塩釜:機船'!L102)</f>
        <v>16.087</v>
      </c>
      <c r="M102" s="18">
        <f>SUM('㈱塩釜:機船'!M102)</f>
        <v>0</v>
      </c>
      <c r="N102" s="18">
        <f>SUM('㈱塩釜:機船'!N102)</f>
        <v>0</v>
      </c>
      <c r="O102" s="18">
        <f>SUM('㈱塩釜:機船'!O102)</f>
        <v>48.951</v>
      </c>
      <c r="P102" s="9">
        <f t="shared" si="13"/>
        <v>305.612</v>
      </c>
    </row>
    <row r="103" spans="1:16" ht="18.75">
      <c r="A103" s="207" t="s">
        <v>66</v>
      </c>
      <c r="B103" s="334" t="s">
        <v>191</v>
      </c>
      <c r="C103" s="234" t="s">
        <v>16</v>
      </c>
      <c r="D103" s="29">
        <f>SUM('㈱塩釜:機船'!D103)</f>
        <v>5.535399999999999</v>
      </c>
      <c r="E103" s="29">
        <f>SUM('㈱塩釜:機船'!E103)</f>
        <v>5.6531</v>
      </c>
      <c r="F103" s="29">
        <f>SUM('㈱塩釜:機船'!F103)</f>
        <v>5.6933</v>
      </c>
      <c r="G103" s="29">
        <f>SUM('㈱塩釜:機船'!G103)</f>
        <v>7.1800999999999995</v>
      </c>
      <c r="H103" s="29">
        <f>SUM('㈱塩釜:機船'!H103)</f>
        <v>7.9719</v>
      </c>
      <c r="I103" s="29">
        <f>SUM('㈱塩釜:機船'!I103)</f>
        <v>9.9313</v>
      </c>
      <c r="J103" s="29">
        <f>SUM('㈱塩釜:機船'!J103)</f>
        <v>2.9908</v>
      </c>
      <c r="K103" s="29">
        <f>SUM('㈱塩釜:機船'!K103)</f>
        <v>1.1667</v>
      </c>
      <c r="L103" s="29">
        <f>SUM('㈱塩釜:機船'!L103)</f>
        <v>3.4324000000000003</v>
      </c>
      <c r="M103" s="29">
        <f>SUM('㈱塩釜:機船'!M103)</f>
        <v>5.0297</v>
      </c>
      <c r="N103" s="29">
        <f>SUM('㈱塩釜:機船'!N103)</f>
        <v>7.208500000000001</v>
      </c>
      <c r="O103" s="29">
        <f>SUM('㈱塩釜:機船'!O103)</f>
        <v>8.584</v>
      </c>
      <c r="P103" s="8">
        <f aca="true" t="shared" si="18" ref="P103:P130">SUM(D103:O103)</f>
        <v>70.3772</v>
      </c>
    </row>
    <row r="104" spans="1:16" ht="18.75">
      <c r="A104" s="207" t="s">
        <v>0</v>
      </c>
      <c r="B104" s="335"/>
      <c r="C104" s="212" t="s">
        <v>18</v>
      </c>
      <c r="D104" s="28">
        <f>SUM('㈱塩釜:機船'!D104)</f>
        <v>2216.171</v>
      </c>
      <c r="E104" s="28">
        <f>SUM('㈱塩釜:機船'!E104)</f>
        <v>2264.125</v>
      </c>
      <c r="F104" s="28">
        <f>SUM('㈱塩釜:機船'!F104)</f>
        <v>2808.5370000000003</v>
      </c>
      <c r="G104" s="28">
        <f>SUM('㈱塩釜:機船'!G104)</f>
        <v>3944.453</v>
      </c>
      <c r="H104" s="28">
        <f>SUM('㈱塩釜:機船'!H104)</f>
        <v>3049.621</v>
      </c>
      <c r="I104" s="28">
        <f>SUM('㈱塩釜:機船'!I104)</f>
        <v>3059.5249999999996</v>
      </c>
      <c r="J104" s="28">
        <f>SUM('㈱塩釜:機船'!J104)</f>
        <v>1401.5005</v>
      </c>
      <c r="K104" s="28">
        <f>SUM('㈱塩釜:機船'!K104)</f>
        <v>677.7217499999999</v>
      </c>
      <c r="L104" s="28">
        <f>SUM('㈱塩釜:機船'!L104)</f>
        <v>1421.501</v>
      </c>
      <c r="M104" s="28">
        <f>SUM('㈱塩釜:機船'!M104)</f>
        <v>1900.292</v>
      </c>
      <c r="N104" s="28">
        <f>SUM('㈱塩釜:機船'!N104)</f>
        <v>3310.893</v>
      </c>
      <c r="O104" s="28">
        <f>SUM('㈱塩釜:機船'!O104)</f>
        <v>5457.231</v>
      </c>
      <c r="P104" s="9">
        <f t="shared" si="18"/>
        <v>31511.571250000005</v>
      </c>
    </row>
    <row r="105" spans="1:16" ht="18.75">
      <c r="A105" s="207" t="s">
        <v>0</v>
      </c>
      <c r="B105" s="334" t="s">
        <v>171</v>
      </c>
      <c r="C105" s="234" t="s">
        <v>16</v>
      </c>
      <c r="D105" s="29">
        <f>SUM('㈱塩釜:機船'!D105)</f>
        <v>6.471</v>
      </c>
      <c r="E105" s="29">
        <f>SUM('㈱塩釜:機船'!E105)</f>
        <v>4.9777000000000005</v>
      </c>
      <c r="F105" s="29">
        <f>SUM('㈱塩釜:機船'!F105)</f>
        <v>4.2259</v>
      </c>
      <c r="G105" s="29">
        <f>SUM('㈱塩釜:機船'!G105)</f>
        <v>3.3992</v>
      </c>
      <c r="H105" s="29">
        <f>SUM('㈱塩釜:機船'!H105)</f>
        <v>2.3264</v>
      </c>
      <c r="I105" s="29">
        <f>SUM('㈱塩釜:機船'!I105)</f>
        <v>5.1636</v>
      </c>
      <c r="J105" s="29">
        <f>SUM('㈱塩釜:機船'!J105)</f>
        <v>10.6151</v>
      </c>
      <c r="K105" s="29">
        <f>SUM('㈱塩釜:機船'!K105)</f>
        <v>11.868</v>
      </c>
      <c r="L105" s="29">
        <f>SUM('㈱塩釜:機船'!L105)</f>
        <v>8.1583</v>
      </c>
      <c r="M105" s="29">
        <f>SUM('㈱塩釜:機船'!M105)</f>
        <v>17.314799999999998</v>
      </c>
      <c r="N105" s="29">
        <f>SUM('㈱塩釜:機船'!N105)</f>
        <v>27.6036</v>
      </c>
      <c r="O105" s="29">
        <f>SUM('㈱塩釜:機船'!O105)</f>
        <v>30.362900000000003</v>
      </c>
      <c r="P105" s="8">
        <f t="shared" si="18"/>
        <v>132.4865</v>
      </c>
    </row>
    <row r="106" spans="1:16" ht="18.75">
      <c r="A106" s="207"/>
      <c r="B106" s="335"/>
      <c r="C106" s="212" t="s">
        <v>18</v>
      </c>
      <c r="D106" s="28">
        <f>SUM('㈱塩釜:機船'!D106)</f>
        <v>2856.273</v>
      </c>
      <c r="E106" s="28">
        <f>SUM('㈱塩釜:機船'!E106)</f>
        <v>2377.923</v>
      </c>
      <c r="F106" s="28">
        <f>SUM('㈱塩釜:機船'!F106)</f>
        <v>2068.741</v>
      </c>
      <c r="G106" s="28">
        <f>SUM('㈱塩釜:機船'!G106)</f>
        <v>1620.8609999999999</v>
      </c>
      <c r="H106" s="28">
        <f>SUM('㈱塩釜:機船'!H106)</f>
        <v>1109.2559999999999</v>
      </c>
      <c r="I106" s="28">
        <f>SUM('㈱塩釜:機船'!I106)</f>
        <v>1675.438</v>
      </c>
      <c r="J106" s="28">
        <f>SUM('㈱塩釜:機船'!J106)</f>
        <v>4312.67685</v>
      </c>
      <c r="K106" s="28">
        <f>SUM('㈱塩釜:機船'!K106)</f>
        <v>5961.5925</v>
      </c>
      <c r="L106" s="28">
        <f>SUM('㈱塩釜:機船'!L106)</f>
        <v>3291.7079999999996</v>
      </c>
      <c r="M106" s="28">
        <f>SUM('㈱塩釜:機船'!M106)</f>
        <v>7379.262</v>
      </c>
      <c r="N106" s="28">
        <f>SUM('㈱塩釜:機船'!N106)</f>
        <v>11140.919</v>
      </c>
      <c r="O106" s="28">
        <f>SUM('㈱塩釜:機船'!O106)</f>
        <v>13086.806</v>
      </c>
      <c r="P106" s="9">
        <f t="shared" si="18"/>
        <v>56881.45634999999</v>
      </c>
    </row>
    <row r="107" spans="1:16" ht="18.75">
      <c r="A107" s="207" t="s">
        <v>67</v>
      </c>
      <c r="B107" s="334" t="s">
        <v>192</v>
      </c>
      <c r="C107" s="234" t="s">
        <v>16</v>
      </c>
      <c r="D107" s="29">
        <f>SUM('㈱塩釜:機船'!D107)</f>
        <v>0.0905</v>
      </c>
      <c r="E107" s="29">
        <f>SUM('㈱塩釜:機船'!E107)</f>
        <v>0</v>
      </c>
      <c r="F107" s="29">
        <f>SUM('㈱塩釜:機船'!F107)</f>
        <v>0.08360000000000001</v>
      </c>
      <c r="G107" s="29">
        <f>SUM('㈱塩釜:機船'!G107)</f>
        <v>0.2576</v>
      </c>
      <c r="H107" s="29">
        <f>SUM('㈱塩釜:機船'!H107)</f>
        <v>0.4336</v>
      </c>
      <c r="I107" s="29">
        <f>SUM('㈱塩釜:機船'!I107)</f>
        <v>0.4258</v>
      </c>
      <c r="J107" s="29">
        <f>SUM('㈱塩釜:機船'!J107)</f>
        <v>0.1923</v>
      </c>
      <c r="K107" s="29">
        <f>SUM('㈱塩釜:機船'!K107)</f>
        <v>0.16169999999999998</v>
      </c>
      <c r="L107" s="29">
        <f>SUM('㈱塩釜:機船'!L107)</f>
        <v>0.1008</v>
      </c>
      <c r="M107" s="29">
        <f>SUM('㈱塩釜:機船'!M107)</f>
        <v>0.218</v>
      </c>
      <c r="N107" s="29">
        <f>SUM('㈱塩釜:機船'!N107)</f>
        <v>0.1341</v>
      </c>
      <c r="O107" s="29">
        <f>SUM('㈱塩釜:機船'!O107)</f>
        <v>0.2387</v>
      </c>
      <c r="P107" s="8">
        <f t="shared" si="18"/>
        <v>2.3367</v>
      </c>
    </row>
    <row r="108" spans="1:16" ht="18.75">
      <c r="A108" s="207"/>
      <c r="B108" s="335"/>
      <c r="C108" s="212" t="s">
        <v>18</v>
      </c>
      <c r="D108" s="28">
        <f>SUM('㈱塩釜:機船'!D108)</f>
        <v>455.198</v>
      </c>
      <c r="E108" s="28">
        <f>SUM('㈱塩釜:機船'!E108)</f>
        <v>0</v>
      </c>
      <c r="F108" s="28">
        <f>SUM('㈱塩釜:機船'!F108)</f>
        <v>404.813</v>
      </c>
      <c r="G108" s="28">
        <f>SUM('㈱塩釜:機船'!G108)</f>
        <v>1161.643</v>
      </c>
      <c r="H108" s="28">
        <f>SUM('㈱塩釜:機船'!H108)</f>
        <v>1291.088</v>
      </c>
      <c r="I108" s="28">
        <f>SUM('㈱塩釜:機船'!I108)</f>
        <v>606.55</v>
      </c>
      <c r="J108" s="28">
        <f>SUM('㈱塩釜:機船'!J108)</f>
        <v>224.247</v>
      </c>
      <c r="K108" s="28">
        <f>SUM('㈱塩釜:機船'!K108)</f>
        <v>100.2995</v>
      </c>
      <c r="L108" s="28">
        <f>SUM('㈱塩釜:機船'!L108)</f>
        <v>61.684</v>
      </c>
      <c r="M108" s="28">
        <f>SUM('㈱塩釜:機船'!M108)</f>
        <v>58.11</v>
      </c>
      <c r="N108" s="28">
        <f>SUM('㈱塩釜:機船'!N108)</f>
        <v>119.173</v>
      </c>
      <c r="O108" s="28">
        <f>SUM('㈱塩釜:機船'!O108)</f>
        <v>194.123</v>
      </c>
      <c r="P108" s="9">
        <f t="shared" si="18"/>
        <v>4676.9285</v>
      </c>
    </row>
    <row r="109" spans="1:16" ht="18.75">
      <c r="A109" s="207"/>
      <c r="B109" s="334" t="s">
        <v>173</v>
      </c>
      <c r="C109" s="234" t="s">
        <v>16</v>
      </c>
      <c r="D109" s="29">
        <f>SUM('㈱塩釜:機船'!D109)</f>
        <v>1.5718</v>
      </c>
      <c r="E109" s="29">
        <f>SUM('㈱塩釜:機船'!E109)</f>
        <v>1.744</v>
      </c>
      <c r="F109" s="29">
        <f>SUM('㈱塩釜:機船'!F109)</f>
        <v>1.6322999999999999</v>
      </c>
      <c r="G109" s="29">
        <f>SUM('㈱塩釜:機船'!G109)</f>
        <v>1.9499</v>
      </c>
      <c r="H109" s="29">
        <f>SUM('㈱塩釜:機船'!H109)</f>
        <v>1.6431</v>
      </c>
      <c r="I109" s="29">
        <f>SUM('㈱塩釜:機船'!I109)</f>
        <v>0.9219</v>
      </c>
      <c r="J109" s="29">
        <f>SUM('㈱塩釜:機船'!J109)</f>
        <v>0.3226</v>
      </c>
      <c r="K109" s="29">
        <f>SUM('㈱塩釜:機船'!K109)</f>
        <v>0.35309999999999997</v>
      </c>
      <c r="L109" s="29">
        <f>SUM('㈱塩釜:機船'!L109)</f>
        <v>0.5775</v>
      </c>
      <c r="M109" s="29">
        <f>SUM('㈱塩釜:機船'!M109)</f>
        <v>1.4949000000000001</v>
      </c>
      <c r="N109" s="29">
        <f>SUM('㈱塩釜:機船'!N109)</f>
        <v>1.0962</v>
      </c>
      <c r="O109" s="29">
        <f>SUM('㈱塩釜:機船'!O109)</f>
        <v>1.8517000000000001</v>
      </c>
      <c r="P109" s="8">
        <f t="shared" si="18"/>
        <v>15.158999999999999</v>
      </c>
    </row>
    <row r="110" spans="1:16" ht="18.75">
      <c r="A110" s="207"/>
      <c r="B110" s="335"/>
      <c r="C110" s="212" t="s">
        <v>18</v>
      </c>
      <c r="D110" s="28">
        <f>SUM('㈱塩釜:機船'!D110)</f>
        <v>2163.474</v>
      </c>
      <c r="E110" s="28">
        <f>SUM('㈱塩釜:機船'!E110)</f>
        <v>2469.915</v>
      </c>
      <c r="F110" s="28">
        <f>SUM('㈱塩釜:機船'!F110)</f>
        <v>2676.755</v>
      </c>
      <c r="G110" s="28">
        <f>SUM('㈱塩釜:機船'!G110)</f>
        <v>2618.3540000000003</v>
      </c>
      <c r="H110" s="28">
        <f>SUM('㈱塩釜:機船'!H110)</f>
        <v>1967.963</v>
      </c>
      <c r="I110" s="28">
        <f>SUM('㈱塩釜:機船'!I110)</f>
        <v>947.709</v>
      </c>
      <c r="J110" s="28">
        <f>SUM('㈱塩釜:機船'!J110)</f>
        <v>424.2215</v>
      </c>
      <c r="K110" s="28">
        <f>SUM('㈱塩釜:機船'!K110)</f>
        <v>454.34549999999996</v>
      </c>
      <c r="L110" s="28">
        <f>SUM('㈱塩釜:機船'!L110)</f>
        <v>790.935</v>
      </c>
      <c r="M110" s="28">
        <f>SUM('㈱塩釜:機船'!M110)</f>
        <v>1392.246</v>
      </c>
      <c r="N110" s="28">
        <f>SUM('㈱塩釜:機船'!N110)</f>
        <v>1710.578</v>
      </c>
      <c r="O110" s="28">
        <f>SUM('㈱塩釜:機船'!O110)</f>
        <v>4027.8010000000004</v>
      </c>
      <c r="P110" s="9">
        <f t="shared" si="18"/>
        <v>21644.297</v>
      </c>
    </row>
    <row r="111" spans="1:16" ht="18.75">
      <c r="A111" s="207" t="s">
        <v>68</v>
      </c>
      <c r="B111" s="334" t="s">
        <v>193</v>
      </c>
      <c r="C111" s="234" t="s">
        <v>16</v>
      </c>
      <c r="D111" s="29">
        <f>SUM('㈱塩釜:機船'!D111)</f>
        <v>0</v>
      </c>
      <c r="E111" s="29">
        <f>SUM('㈱塩釜:機船'!E111)</f>
        <v>0</v>
      </c>
      <c r="F111" s="29">
        <f>SUM('㈱塩釜:機船'!F111)</f>
        <v>0</v>
      </c>
      <c r="G111" s="29">
        <f>SUM('㈱塩釜:機船'!G111)</f>
        <v>0</v>
      </c>
      <c r="H111" s="29">
        <f>SUM('㈱塩釜:機船'!H111)</f>
        <v>0</v>
      </c>
      <c r="I111" s="29">
        <f>SUM('㈱塩釜:機船'!I111)</f>
        <v>0</v>
      </c>
      <c r="J111" s="29">
        <f>SUM('㈱塩釜:機船'!J111)</f>
        <v>0</v>
      </c>
      <c r="K111" s="29">
        <f>SUM('㈱塩釜:機船'!K111)</f>
        <v>0</v>
      </c>
      <c r="L111" s="29">
        <f>SUM('㈱塩釜:機船'!L111)</f>
        <v>0</v>
      </c>
      <c r="M111" s="29">
        <f>SUM('㈱塩釜:機船'!M111)</f>
        <v>0</v>
      </c>
      <c r="N111" s="29">
        <f>SUM('㈱塩釜:機船'!N111)</f>
        <v>0</v>
      </c>
      <c r="O111" s="29">
        <f>SUM('㈱塩釜:機船'!O111)</f>
        <v>0</v>
      </c>
      <c r="P111" s="8">
        <f t="shared" si="18"/>
        <v>0</v>
      </c>
    </row>
    <row r="112" spans="1:16" ht="18.75">
      <c r="A112" s="207"/>
      <c r="B112" s="335"/>
      <c r="C112" s="212" t="s">
        <v>18</v>
      </c>
      <c r="D112" s="18">
        <f>SUM('㈱塩釜:機船'!D112)</f>
        <v>0</v>
      </c>
      <c r="E112" s="18">
        <f>SUM('㈱塩釜:機船'!E112)</f>
        <v>0</v>
      </c>
      <c r="F112" s="18">
        <f>SUM('㈱塩釜:機船'!F112)</f>
        <v>0</v>
      </c>
      <c r="G112" s="18">
        <f>SUM('㈱塩釜:機船'!G112)</f>
        <v>0</v>
      </c>
      <c r="H112" s="18">
        <f>SUM('㈱塩釜:機船'!H112)</f>
        <v>0</v>
      </c>
      <c r="I112" s="18">
        <f>SUM('㈱塩釜:機船'!I112)</f>
        <v>0</v>
      </c>
      <c r="J112" s="18">
        <f>SUM('㈱塩釜:機船'!J112)</f>
        <v>0</v>
      </c>
      <c r="K112" s="18">
        <f>SUM('㈱塩釜:機船'!K112)</f>
        <v>0</v>
      </c>
      <c r="L112" s="18">
        <f>SUM('㈱塩釜:機船'!L112)</f>
        <v>0</v>
      </c>
      <c r="M112" s="18">
        <f>SUM('㈱塩釜:機船'!M112)</f>
        <v>0</v>
      </c>
      <c r="N112" s="18">
        <f>SUM('㈱塩釜:機船'!N112)</f>
        <v>0</v>
      </c>
      <c r="O112" s="18">
        <f>SUM('㈱塩釜:機船'!O112)</f>
        <v>0</v>
      </c>
      <c r="P112" s="9">
        <f t="shared" si="18"/>
        <v>0</v>
      </c>
    </row>
    <row r="113" spans="1:16" ht="18.75">
      <c r="A113" s="207"/>
      <c r="B113" s="334" t="s">
        <v>194</v>
      </c>
      <c r="C113" s="234" t="s">
        <v>16</v>
      </c>
      <c r="D113" s="29">
        <f>SUM('㈱塩釜:機船'!D113)</f>
        <v>0.1663</v>
      </c>
      <c r="E113" s="29">
        <f>SUM('㈱塩釜:機船'!E113)</f>
        <v>0.264</v>
      </c>
      <c r="F113" s="29">
        <f>SUM('㈱塩釜:機船'!F113)</f>
        <v>0.006</v>
      </c>
      <c r="G113" s="29">
        <f>SUM('㈱塩釜:機船'!G113)</f>
        <v>0.1553</v>
      </c>
      <c r="H113" s="29">
        <f>SUM('㈱塩釜:機船'!H113)</f>
        <v>0.1079</v>
      </c>
      <c r="I113" s="29">
        <f>SUM('㈱塩釜:機船'!I113)</f>
        <v>0.1405</v>
      </c>
      <c r="J113" s="29">
        <f>SUM('㈱塩釜:機船'!J113)</f>
        <v>0.047</v>
      </c>
      <c r="K113" s="29">
        <f>SUM('㈱塩釜:機船'!K113)</f>
        <v>0.016800000000000002</v>
      </c>
      <c r="L113" s="29">
        <f>SUM('㈱塩釜:機船'!L113)</f>
        <v>0.0152</v>
      </c>
      <c r="M113" s="29">
        <f>SUM('㈱塩釜:機船'!M113)</f>
        <v>0.0041</v>
      </c>
      <c r="N113" s="29">
        <f>SUM('㈱塩釜:機船'!N113)</f>
        <v>0.012400000000000001</v>
      </c>
      <c r="O113" s="29">
        <f>SUM('㈱塩釜:機船'!O113)</f>
        <v>0.1073</v>
      </c>
      <c r="P113" s="8">
        <f t="shared" si="18"/>
        <v>1.0428000000000002</v>
      </c>
    </row>
    <row r="114" spans="1:16" ht="18.75">
      <c r="A114" s="207"/>
      <c r="B114" s="335"/>
      <c r="C114" s="212" t="s">
        <v>18</v>
      </c>
      <c r="D114" s="28">
        <f>SUM('㈱塩釜:機船'!D114)</f>
        <v>159.932</v>
      </c>
      <c r="E114" s="28">
        <f>SUM('㈱塩釜:機船'!E114)</f>
        <v>160.973</v>
      </c>
      <c r="F114" s="28">
        <f>SUM('㈱塩釜:機船'!F114)</f>
        <v>5.723</v>
      </c>
      <c r="G114" s="28">
        <f>SUM('㈱塩釜:機船'!G114)</f>
        <v>109.263</v>
      </c>
      <c r="H114" s="28">
        <f>SUM('㈱塩釜:機船'!H114)</f>
        <v>82.458</v>
      </c>
      <c r="I114" s="28">
        <f>SUM('㈱塩釜:機船'!I114)</f>
        <v>91.96000000000001</v>
      </c>
      <c r="J114" s="28">
        <f>SUM('㈱塩釜:機船'!J114)</f>
        <v>29.139</v>
      </c>
      <c r="K114" s="28">
        <f>SUM('㈱塩釜:機船'!K114)</f>
        <v>10.742</v>
      </c>
      <c r="L114" s="28">
        <f>SUM('㈱塩釜:機船'!L114)</f>
        <v>6.426</v>
      </c>
      <c r="M114" s="28">
        <f>SUM('㈱塩釜:機船'!M114)</f>
        <v>3.56</v>
      </c>
      <c r="N114" s="28">
        <f>SUM('㈱塩釜:機船'!N114)</f>
        <v>9.995999999999999</v>
      </c>
      <c r="O114" s="28">
        <f>SUM('㈱塩釜:機船'!O114)</f>
        <v>148.36599999999999</v>
      </c>
      <c r="P114" s="9">
        <f t="shared" si="18"/>
        <v>818.5379999999999</v>
      </c>
    </row>
    <row r="115" spans="1:16" ht="18.75">
      <c r="A115" s="207" t="s">
        <v>70</v>
      </c>
      <c r="B115" s="334" t="s">
        <v>195</v>
      </c>
      <c r="C115" s="234" t="s">
        <v>16</v>
      </c>
      <c r="D115" s="29">
        <f>SUM('㈱塩釜:機船'!D115)</f>
        <v>1.308</v>
      </c>
      <c r="E115" s="29">
        <f>SUM('㈱塩釜:機船'!E115)</f>
        <v>0.9215</v>
      </c>
      <c r="F115" s="29">
        <f>SUM('㈱塩釜:機船'!F115)</f>
        <v>1.264</v>
      </c>
      <c r="G115" s="29">
        <f>SUM('㈱塩釜:機船'!G115)</f>
        <v>0.3174</v>
      </c>
      <c r="H115" s="29">
        <f>SUM('㈱塩釜:機船'!H115)</f>
        <v>0.028</v>
      </c>
      <c r="I115" s="29">
        <f>SUM('㈱塩釜:機船'!I115)</f>
        <v>0.6189</v>
      </c>
      <c r="J115" s="29">
        <f>SUM('㈱塩釜:機船'!J115)</f>
        <v>0.8663000000000001</v>
      </c>
      <c r="K115" s="29">
        <f>SUM('㈱塩釜:機船'!K115)</f>
        <v>0.8655</v>
      </c>
      <c r="L115" s="29">
        <f>SUM('㈱塩釜:機船'!L115)</f>
        <v>0.09</v>
      </c>
      <c r="M115" s="29">
        <f>SUM('㈱塩釜:機船'!M115)</f>
        <v>0.609</v>
      </c>
      <c r="N115" s="29">
        <f>SUM('㈱塩釜:機船'!N115)</f>
        <v>3.4206</v>
      </c>
      <c r="O115" s="29">
        <f>SUM('㈱塩釜:機船'!O115)</f>
        <v>1.7294</v>
      </c>
      <c r="P115" s="8">
        <f t="shared" si="18"/>
        <v>12.0386</v>
      </c>
    </row>
    <row r="116" spans="1:16" ht="18.75">
      <c r="A116" s="207"/>
      <c r="B116" s="335"/>
      <c r="C116" s="212" t="s">
        <v>18</v>
      </c>
      <c r="D116" s="28">
        <f>SUM('㈱塩釜:機船'!D116)</f>
        <v>551.04</v>
      </c>
      <c r="E116" s="28">
        <f>SUM('㈱塩釜:機船'!E116)</f>
        <v>386.085</v>
      </c>
      <c r="F116" s="28">
        <f>SUM('㈱塩釜:機船'!F116)</f>
        <v>520.8</v>
      </c>
      <c r="G116" s="28">
        <f>SUM('㈱塩釜:機船'!G116)</f>
        <v>129.308</v>
      </c>
      <c r="H116" s="28">
        <f>SUM('㈱塩釜:機船'!H116)</f>
        <v>13.02</v>
      </c>
      <c r="I116" s="28">
        <f>SUM('㈱塩釜:機船'!I116)</f>
        <v>439.17900000000003</v>
      </c>
      <c r="J116" s="28">
        <f>SUM('㈱塩釜:機船'!J116)</f>
        <v>823.9245</v>
      </c>
      <c r="K116" s="28">
        <f>SUM('㈱塩釜:機船'!K116)</f>
        <v>951.7724999999999</v>
      </c>
      <c r="L116" s="28">
        <f>SUM('㈱塩釜:機船'!L116)</f>
        <v>65.94</v>
      </c>
      <c r="M116" s="28">
        <f>SUM('㈱塩釜:機船'!M116)</f>
        <v>266.385</v>
      </c>
      <c r="N116" s="28">
        <f>SUM('㈱塩釜:機船'!N116)</f>
        <v>1354.08</v>
      </c>
      <c r="O116" s="28">
        <f>SUM('㈱塩釜:機船'!O116)</f>
        <v>710.85</v>
      </c>
      <c r="P116" s="9">
        <f t="shared" si="18"/>
        <v>6212.384</v>
      </c>
    </row>
    <row r="117" spans="1:16" ht="18.75">
      <c r="A117" s="207"/>
      <c r="B117" s="334" t="s">
        <v>72</v>
      </c>
      <c r="C117" s="234" t="s">
        <v>16</v>
      </c>
      <c r="D117" s="29">
        <f>SUM('㈱塩釜:機船'!D117)</f>
        <v>4.4684</v>
      </c>
      <c r="E117" s="29">
        <f>SUM('㈱塩釜:機船'!E117)</f>
        <v>8.096</v>
      </c>
      <c r="F117" s="29">
        <f>SUM('㈱塩釜:機船'!F117)</f>
        <v>9.339500000000001</v>
      </c>
      <c r="G117" s="29">
        <f>SUM('㈱塩釜:機船'!G117)</f>
        <v>7.7762</v>
      </c>
      <c r="H117" s="29">
        <f>SUM('㈱塩釜:機船'!H117)</f>
        <v>6.3079</v>
      </c>
      <c r="I117" s="29">
        <f>SUM('㈱塩釜:機船'!I117)</f>
        <v>4.9966</v>
      </c>
      <c r="J117" s="29">
        <f>SUM('㈱塩釜:機船'!J117)</f>
        <v>4.6931</v>
      </c>
      <c r="K117" s="29">
        <f>SUM('㈱塩釜:機船'!K117)</f>
        <v>4.544700000000001</v>
      </c>
      <c r="L117" s="29">
        <f>SUM('㈱塩釜:機船'!L117)</f>
        <v>4.4181</v>
      </c>
      <c r="M117" s="29">
        <f>SUM('㈱塩釜:機船'!M117)</f>
        <v>3.7117000000000004</v>
      </c>
      <c r="N117" s="29">
        <f>SUM('㈱塩釜:機船'!N117)</f>
        <v>3.7718</v>
      </c>
      <c r="O117" s="29">
        <f>SUM('㈱塩釜:機船'!O117)</f>
        <v>7.0772</v>
      </c>
      <c r="P117" s="8">
        <f t="shared" si="18"/>
        <v>69.2012</v>
      </c>
    </row>
    <row r="118" spans="1:16" ht="18.75">
      <c r="A118" s="207"/>
      <c r="B118" s="335"/>
      <c r="C118" s="212" t="s">
        <v>18</v>
      </c>
      <c r="D118" s="28">
        <f>SUM('㈱塩釜:機船'!D118)</f>
        <v>1810.04</v>
      </c>
      <c r="E118" s="28">
        <f>SUM('㈱塩釜:機船'!E118)</f>
        <v>2643.2520000000004</v>
      </c>
      <c r="F118" s="28">
        <f>SUM('㈱塩釜:機船'!F118)</f>
        <v>3465.4010000000003</v>
      </c>
      <c r="G118" s="28">
        <f>SUM('㈱塩釜:機船'!G118)</f>
        <v>3190.781</v>
      </c>
      <c r="H118" s="28">
        <f>SUM('㈱塩釜:機船'!H118)</f>
        <v>3728.813</v>
      </c>
      <c r="I118" s="28">
        <f>SUM('㈱塩釜:機船'!I118)</f>
        <v>3431.9700000000003</v>
      </c>
      <c r="J118" s="28">
        <f>SUM('㈱塩釜:機船'!J118)</f>
        <v>3228.181</v>
      </c>
      <c r="K118" s="28">
        <f>SUM('㈱塩釜:機船'!K118)</f>
        <v>3213.9685</v>
      </c>
      <c r="L118" s="28">
        <f>SUM('㈱塩釜:機船'!L118)</f>
        <v>2669.1890000000003</v>
      </c>
      <c r="M118" s="28">
        <f>SUM('㈱塩釜:機船'!M118)</f>
        <v>2175.6</v>
      </c>
      <c r="N118" s="28">
        <f>SUM('㈱塩釜:機船'!N118)</f>
        <v>2210.889</v>
      </c>
      <c r="O118" s="28">
        <f>SUM('㈱塩釜:機船'!O118)</f>
        <v>3717.005</v>
      </c>
      <c r="P118" s="9">
        <f t="shared" si="18"/>
        <v>35485.0895</v>
      </c>
    </row>
    <row r="119" spans="1:16" ht="18.75">
      <c r="A119" s="207" t="s">
        <v>23</v>
      </c>
      <c r="B119" s="334" t="s">
        <v>196</v>
      </c>
      <c r="C119" s="234" t="s">
        <v>16</v>
      </c>
      <c r="D119" s="29">
        <f>SUM('㈱塩釜:機船'!D119)</f>
        <v>4.2174</v>
      </c>
      <c r="E119" s="29">
        <f>SUM('㈱塩釜:機船'!E119)</f>
        <v>6.0684000000000005</v>
      </c>
      <c r="F119" s="29">
        <f>SUM('㈱塩釜:機船'!F119)</f>
        <v>5.699</v>
      </c>
      <c r="G119" s="29">
        <f>SUM('㈱塩釜:機船'!G119)</f>
        <v>4.9721</v>
      </c>
      <c r="H119" s="29">
        <f>SUM('㈱塩釜:機船'!H119)</f>
        <v>6.5822</v>
      </c>
      <c r="I119" s="29">
        <f>SUM('㈱塩釜:機船'!I119)</f>
        <v>5.6362</v>
      </c>
      <c r="J119" s="29">
        <f>SUM('㈱塩釜:機船'!J119)</f>
        <v>2.3569</v>
      </c>
      <c r="K119" s="29">
        <f>SUM('㈱塩釜:機船'!K119)</f>
        <v>3.6443</v>
      </c>
      <c r="L119" s="29">
        <f>SUM('㈱塩釜:機船'!L119)</f>
        <v>1.7325000000000002</v>
      </c>
      <c r="M119" s="29">
        <f>SUM('㈱塩釜:機船'!M119)</f>
        <v>3.6371</v>
      </c>
      <c r="N119" s="29">
        <f>SUM('㈱塩釜:機船'!N119)</f>
        <v>4.8839</v>
      </c>
      <c r="O119" s="29">
        <f>SUM('㈱塩釜:機船'!O119)</f>
        <v>5.8785</v>
      </c>
      <c r="P119" s="8">
        <f t="shared" si="18"/>
        <v>55.30850000000001</v>
      </c>
    </row>
    <row r="120" spans="1:16" ht="18.75">
      <c r="A120" s="220"/>
      <c r="B120" s="335"/>
      <c r="C120" s="212" t="s">
        <v>18</v>
      </c>
      <c r="D120" s="28">
        <f>SUM('㈱塩釜:機船'!D120)</f>
        <v>1521.407</v>
      </c>
      <c r="E120" s="28">
        <f>SUM('㈱塩釜:機船'!E120)</f>
        <v>1738.966</v>
      </c>
      <c r="F120" s="28">
        <f>SUM('㈱塩釜:機船'!F120)</f>
        <v>2011.708</v>
      </c>
      <c r="G120" s="28">
        <f>SUM('㈱塩釜:機船'!G120)</f>
        <v>1992.101</v>
      </c>
      <c r="H120" s="28">
        <f>SUM('㈱塩釜:機船'!H120)</f>
        <v>2996.492</v>
      </c>
      <c r="I120" s="28">
        <f>SUM('㈱塩釜:機船'!I120)</f>
        <v>1871.8580000000002</v>
      </c>
      <c r="J120" s="28">
        <f>SUM('㈱塩釜:機船'!J120)</f>
        <v>937.133</v>
      </c>
      <c r="K120" s="28">
        <f>SUM('㈱塩釜:機船'!K120)</f>
        <v>2538.6</v>
      </c>
      <c r="L120" s="28">
        <f>SUM('㈱塩釜:機船'!L120)</f>
        <v>1451.506</v>
      </c>
      <c r="M120" s="28">
        <f>SUM('㈱塩釜:機船'!M120)</f>
        <v>1949.5310000000002</v>
      </c>
      <c r="N120" s="28">
        <f>SUM('㈱塩釜:機船'!N120)</f>
        <v>1878.063</v>
      </c>
      <c r="O120" s="28">
        <f>SUM('㈱塩釜:機船'!O120)</f>
        <v>2441.2039999999997</v>
      </c>
      <c r="P120" s="9">
        <f t="shared" si="18"/>
        <v>23328.568999999996</v>
      </c>
    </row>
    <row r="121" spans="1:16" ht="18.75">
      <c r="A121" s="220"/>
      <c r="B121" s="210" t="s">
        <v>20</v>
      </c>
      <c r="C121" s="234" t="s">
        <v>16</v>
      </c>
      <c r="D121" s="29">
        <f>SUM('㈱塩釜:機船'!D121)</f>
        <v>0</v>
      </c>
      <c r="E121" s="29">
        <f>SUM('㈱塩釜:機船'!E121)</f>
        <v>0</v>
      </c>
      <c r="F121" s="29">
        <f>SUM('㈱塩釜:機船'!F121)</f>
        <v>0.2683</v>
      </c>
      <c r="G121" s="29">
        <f>SUM('㈱塩釜:機船'!G121)</f>
        <v>0.5445</v>
      </c>
      <c r="H121" s="29">
        <f>SUM('㈱塩釜:機船'!H121)</f>
        <v>0.5501</v>
      </c>
      <c r="I121" s="29">
        <f>SUM('㈱塩釜:機船'!I121)</f>
        <v>0.70595</v>
      </c>
      <c r="J121" s="29">
        <f>SUM('㈱塩釜:機船'!J121)</f>
        <v>1.17435</v>
      </c>
      <c r="K121" s="29">
        <f>SUM('㈱塩釜:機船'!K121)</f>
        <v>0.6309</v>
      </c>
      <c r="L121" s="29">
        <f>SUM('㈱塩釜:機船'!L121)</f>
        <v>0.0808</v>
      </c>
      <c r="M121" s="29">
        <f>SUM('㈱塩釜:機船'!M121)</f>
        <v>0.022</v>
      </c>
      <c r="N121" s="29">
        <f>SUM('㈱塩釜:機船'!N121)</f>
        <v>0.003</v>
      </c>
      <c r="O121" s="29">
        <f>SUM('㈱塩釜:機船'!O121)</f>
        <v>0</v>
      </c>
      <c r="P121" s="8">
        <f t="shared" si="18"/>
        <v>3.9798999999999998</v>
      </c>
    </row>
    <row r="122" spans="1:16" ht="18.75">
      <c r="A122" s="220"/>
      <c r="B122" s="212" t="s">
        <v>73</v>
      </c>
      <c r="C122" s="212" t="s">
        <v>18</v>
      </c>
      <c r="D122" s="28">
        <f>SUM('㈱塩釜:機船'!D122)</f>
        <v>0</v>
      </c>
      <c r="E122" s="28">
        <f>SUM('㈱塩釜:機船'!E122)</f>
        <v>0</v>
      </c>
      <c r="F122" s="28">
        <f>SUM('㈱塩釜:機船'!F122)</f>
        <v>240.147</v>
      </c>
      <c r="G122" s="28">
        <f>SUM('㈱塩釜:機船'!G122)</f>
        <v>358.966</v>
      </c>
      <c r="H122" s="28">
        <f>SUM('㈱塩釜:機船'!H122)</f>
        <v>285.523</v>
      </c>
      <c r="I122" s="28">
        <f>SUM('㈱塩釜:機船'!I122)</f>
        <v>1420.6940000000002</v>
      </c>
      <c r="J122" s="28">
        <f>SUM('㈱塩釜:機船'!J122)</f>
        <v>2675.779</v>
      </c>
      <c r="K122" s="28">
        <f>SUM('㈱塩釜:機船'!K122)</f>
        <v>2563.953</v>
      </c>
      <c r="L122" s="28">
        <f>SUM('㈱塩釜:機船'!L122)</f>
        <v>714.07</v>
      </c>
      <c r="M122" s="28">
        <f>SUM('㈱塩釜:機船'!M122)</f>
        <v>5.239</v>
      </c>
      <c r="N122" s="28">
        <f>SUM('㈱塩釜:機船'!N122)</f>
        <v>0.525</v>
      </c>
      <c r="O122" s="28">
        <f>SUM('㈱塩釜:機船'!O122)</f>
        <v>0</v>
      </c>
      <c r="P122" s="9">
        <f t="shared" si="18"/>
        <v>8264.895999999999</v>
      </c>
    </row>
    <row r="123" spans="1:16" ht="18.75">
      <c r="A123" s="220"/>
      <c r="B123" s="332" t="s">
        <v>197</v>
      </c>
      <c r="C123" s="234" t="s">
        <v>16</v>
      </c>
      <c r="D123" s="29">
        <f>+D101+D103+D105+D107+D109+D111+D113+D115+D117+D119+D121</f>
        <v>23.856</v>
      </c>
      <c r="E123" s="29">
        <f aca="true" t="shared" si="19" ref="E123:O123">+E101+E103+E105+E107+E109+E111+E113+E115+E117+E119+E121</f>
        <v>27.724700000000002</v>
      </c>
      <c r="F123" s="29">
        <f t="shared" si="19"/>
        <v>28.2208</v>
      </c>
      <c r="G123" s="29">
        <f t="shared" si="19"/>
        <v>26.581699999999998</v>
      </c>
      <c r="H123" s="29">
        <f t="shared" si="19"/>
        <v>25.951100000000004</v>
      </c>
      <c r="I123" s="29">
        <f t="shared" si="19"/>
        <v>28.56845</v>
      </c>
      <c r="J123" s="29">
        <f t="shared" si="19"/>
        <v>23.25845</v>
      </c>
      <c r="K123" s="29">
        <f t="shared" si="19"/>
        <v>23.251700000000003</v>
      </c>
      <c r="L123" s="29">
        <f t="shared" si="19"/>
        <v>18.6293</v>
      </c>
      <c r="M123" s="29">
        <f t="shared" si="19"/>
        <v>32.0413</v>
      </c>
      <c r="N123" s="29">
        <f t="shared" si="19"/>
        <v>48.1341</v>
      </c>
      <c r="O123" s="29">
        <f t="shared" si="19"/>
        <v>55.8387</v>
      </c>
      <c r="P123" s="8">
        <f t="shared" si="18"/>
        <v>362.0563</v>
      </c>
    </row>
    <row r="124" spans="1:16" ht="18.75">
      <c r="A124" s="217"/>
      <c r="B124" s="333"/>
      <c r="C124" s="212" t="s">
        <v>18</v>
      </c>
      <c r="D124" s="28">
        <f>+D102+D104+D106+D108+D110+D112+D114+D116+D118+D120+D122</f>
        <v>11809.171999999999</v>
      </c>
      <c r="E124" s="28">
        <f aca="true" t="shared" si="20" ref="E124:O124">+E102+E104+E106+E108+E110+E112+E114+E116+E118+E120+E122</f>
        <v>12041.239000000001</v>
      </c>
      <c r="F124" s="28">
        <f t="shared" si="20"/>
        <v>14248.636000000002</v>
      </c>
      <c r="G124" s="28">
        <f t="shared" si="20"/>
        <v>15215.571000000002</v>
      </c>
      <c r="H124" s="28">
        <f t="shared" si="20"/>
        <v>14524.234</v>
      </c>
      <c r="I124" s="28">
        <f t="shared" si="20"/>
        <v>13573.968</v>
      </c>
      <c r="J124" s="28">
        <f t="shared" si="20"/>
        <v>14056.80235</v>
      </c>
      <c r="K124" s="28">
        <f t="shared" si="20"/>
        <v>16472.99525</v>
      </c>
      <c r="L124" s="28">
        <f t="shared" si="20"/>
        <v>10489.045999999998</v>
      </c>
      <c r="M124" s="28">
        <f t="shared" si="20"/>
        <v>15130.225</v>
      </c>
      <c r="N124" s="28">
        <f t="shared" si="20"/>
        <v>21735.116</v>
      </c>
      <c r="O124" s="28">
        <f t="shared" si="20"/>
        <v>29832.337</v>
      </c>
      <c r="P124" s="9">
        <f t="shared" si="18"/>
        <v>189129.3416</v>
      </c>
    </row>
    <row r="125" spans="1:16" ht="18.75">
      <c r="A125" s="204" t="s">
        <v>0</v>
      </c>
      <c r="B125" s="334" t="s">
        <v>74</v>
      </c>
      <c r="C125" s="234" t="s">
        <v>16</v>
      </c>
      <c r="D125" s="29">
        <f>SUM('㈱塩釜:機船'!D125)</f>
        <v>0</v>
      </c>
      <c r="E125" s="29">
        <f>SUM('㈱塩釜:機船'!E125)</f>
        <v>0</v>
      </c>
      <c r="F125" s="29">
        <f>SUM('㈱塩釜:機船'!F125)</f>
        <v>0</v>
      </c>
      <c r="G125" s="29">
        <f>SUM('㈱塩釜:機船'!G125)</f>
        <v>0</v>
      </c>
      <c r="H125" s="29">
        <f>SUM('㈱塩釜:機船'!H125)</f>
        <v>0</v>
      </c>
      <c r="I125" s="29">
        <f>SUM('㈱塩釜:機船'!I125)</f>
        <v>0</v>
      </c>
      <c r="J125" s="29">
        <f>SUM('㈱塩釜:機船'!J125)</f>
        <v>0</v>
      </c>
      <c r="K125" s="29">
        <f>SUM('㈱塩釜:機船'!K125)</f>
        <v>0</v>
      </c>
      <c r="L125" s="29">
        <f>SUM('㈱塩釜:機船'!L125)</f>
        <v>0</v>
      </c>
      <c r="M125" s="29">
        <f>SUM('㈱塩釜:機船'!M125)</f>
        <v>0</v>
      </c>
      <c r="N125" s="29">
        <f>SUM('㈱塩釜:機船'!N125)</f>
        <v>0</v>
      </c>
      <c r="O125" s="29">
        <f>SUM('㈱塩釜:機船'!O125)</f>
        <v>0</v>
      </c>
      <c r="P125" s="8">
        <f t="shared" si="18"/>
        <v>0</v>
      </c>
    </row>
    <row r="126" spans="1:16" ht="18.75">
      <c r="A126" s="204" t="s">
        <v>0</v>
      </c>
      <c r="B126" s="335"/>
      <c r="C126" s="212" t="s">
        <v>18</v>
      </c>
      <c r="D126" s="28">
        <f>SUM('㈱塩釜:機船'!D126)</f>
        <v>0</v>
      </c>
      <c r="E126" s="28">
        <f>SUM('㈱塩釜:機船'!E126)</f>
        <v>0</v>
      </c>
      <c r="F126" s="28">
        <f>SUM('㈱塩釜:機船'!F126)</f>
        <v>0</v>
      </c>
      <c r="G126" s="28">
        <f>SUM('㈱塩釜:機船'!G126)</f>
        <v>0</v>
      </c>
      <c r="H126" s="28">
        <f>SUM('㈱塩釜:機船'!H126)</f>
        <v>0</v>
      </c>
      <c r="I126" s="28">
        <f>SUM('㈱塩釜:機船'!I126)</f>
        <v>0</v>
      </c>
      <c r="J126" s="28">
        <f>SUM('㈱塩釜:機船'!J126)</f>
        <v>0</v>
      </c>
      <c r="K126" s="28">
        <f>SUM('㈱塩釜:機船'!K126)</f>
        <v>0</v>
      </c>
      <c r="L126" s="28">
        <f>SUM('㈱塩釜:機船'!L126)</f>
        <v>0</v>
      </c>
      <c r="M126" s="28">
        <f>SUM('㈱塩釜:機船'!M126)</f>
        <v>0</v>
      </c>
      <c r="N126" s="28">
        <f>SUM('㈱塩釜:機船'!N126)</f>
        <v>0</v>
      </c>
      <c r="O126" s="28">
        <f>SUM('㈱塩釜:機船'!O126)</f>
        <v>0</v>
      </c>
      <c r="P126" s="9">
        <f t="shared" si="18"/>
        <v>0</v>
      </c>
    </row>
    <row r="127" spans="1:16" ht="18.75">
      <c r="A127" s="207" t="s">
        <v>75</v>
      </c>
      <c r="B127" s="334" t="s">
        <v>76</v>
      </c>
      <c r="C127" s="234" t="s">
        <v>16</v>
      </c>
      <c r="D127" s="29">
        <f>SUM('㈱塩釜:機船'!D127)</f>
        <v>0.032</v>
      </c>
      <c r="E127" s="29">
        <f>SUM('㈱塩釜:機船'!E127)</f>
        <v>0.225</v>
      </c>
      <c r="F127" s="29">
        <f>SUM('㈱塩釜:機船'!F127)</f>
        <v>0.241</v>
      </c>
      <c r="G127" s="29">
        <f>SUM('㈱塩釜:機船'!G127)</f>
        <v>0.021</v>
      </c>
      <c r="H127" s="29">
        <f>SUM('㈱塩釜:機船'!H127)</f>
        <v>0.01</v>
      </c>
      <c r="I127" s="29">
        <f>SUM('㈱塩釜:機船'!I127)</f>
        <v>0.005</v>
      </c>
      <c r="J127" s="29">
        <f>SUM('㈱塩釜:機船'!J127)</f>
        <v>0</v>
      </c>
      <c r="K127" s="29">
        <f>SUM('㈱塩釜:機船'!K127)</f>
        <v>0</v>
      </c>
      <c r="L127" s="29">
        <f>SUM('㈱塩釜:機船'!L127)</f>
        <v>0</v>
      </c>
      <c r="M127" s="29">
        <f>SUM('㈱塩釜:機船'!M127)</f>
        <v>0</v>
      </c>
      <c r="N127" s="29">
        <f>SUM('㈱塩釜:機船'!N127)</f>
        <v>0</v>
      </c>
      <c r="O127" s="29">
        <f>SUM('㈱塩釜:機船'!O127)</f>
        <v>0.01</v>
      </c>
      <c r="P127" s="8">
        <f t="shared" si="18"/>
        <v>0.544</v>
      </c>
    </row>
    <row r="128" spans="1:16" ht="18.75">
      <c r="A128" s="207"/>
      <c r="B128" s="335"/>
      <c r="C128" s="212" t="s">
        <v>18</v>
      </c>
      <c r="D128" s="28">
        <f>SUM('㈱塩釜:機船'!D128)</f>
        <v>3.675</v>
      </c>
      <c r="E128" s="28">
        <f>SUM('㈱塩釜:機船'!E128)</f>
        <v>108.688</v>
      </c>
      <c r="F128" s="28">
        <f>SUM('㈱塩釜:機船'!F128)</f>
        <v>144.208</v>
      </c>
      <c r="G128" s="28">
        <f>SUM('㈱塩釜:機船'!G128)</f>
        <v>15.33</v>
      </c>
      <c r="H128" s="28">
        <f>SUM('㈱塩釜:機船'!H128)</f>
        <v>8.4</v>
      </c>
      <c r="I128" s="28">
        <f>SUM('㈱塩釜:機船'!I128)</f>
        <v>6.825</v>
      </c>
      <c r="J128" s="28">
        <f>SUM('㈱塩釜:機船'!J128)</f>
        <v>0</v>
      </c>
      <c r="K128" s="28">
        <f>SUM('㈱塩釜:機船'!K128)</f>
        <v>0</v>
      </c>
      <c r="L128" s="28">
        <f>SUM('㈱塩釜:機船'!L128)</f>
        <v>0</v>
      </c>
      <c r="M128" s="28">
        <f>SUM('㈱塩釜:機船'!M128)</f>
        <v>0</v>
      </c>
      <c r="N128" s="28">
        <f>SUM('㈱塩釜:機船'!N128)</f>
        <v>0</v>
      </c>
      <c r="O128" s="28">
        <f>SUM('㈱塩釜:機船'!O128)</f>
        <v>8.4</v>
      </c>
      <c r="P128" s="9">
        <f t="shared" si="18"/>
        <v>295.52599999999995</v>
      </c>
    </row>
    <row r="129" spans="1:16" ht="18.75">
      <c r="A129" s="207" t="s">
        <v>77</v>
      </c>
      <c r="B129" s="210" t="s">
        <v>20</v>
      </c>
      <c r="C129" s="210" t="s">
        <v>16</v>
      </c>
      <c r="D129" s="30">
        <f>SUM('㈱塩釜:機船'!D129)</f>
        <v>0.0104</v>
      </c>
      <c r="E129" s="30">
        <f>SUM('㈱塩釜:機船'!E129)</f>
        <v>0.1577</v>
      </c>
      <c r="F129" s="30">
        <f>SUM('㈱塩釜:機船'!F129)</f>
        <v>0.4095</v>
      </c>
      <c r="G129" s="30">
        <f>SUM('㈱塩釜:機船'!G129)</f>
        <v>0.0135</v>
      </c>
      <c r="H129" s="30">
        <f>SUM('㈱塩釜:機船'!H129)</f>
        <v>0.01</v>
      </c>
      <c r="I129" s="30">
        <f>SUM('㈱塩釜:機船'!I129)</f>
        <v>0</v>
      </c>
      <c r="J129" s="30">
        <f>SUM('㈱塩釜:機船'!J129)</f>
        <v>0.07730000000000001</v>
      </c>
      <c r="K129" s="30">
        <f>SUM('㈱塩釜:機船'!K129)</f>
        <v>0.068</v>
      </c>
      <c r="L129" s="30">
        <f>SUM('㈱塩釜:機船'!L129)</f>
        <v>0.0474</v>
      </c>
      <c r="M129" s="30">
        <f>SUM('㈱塩釜:機船'!M129)</f>
        <v>0.038400000000000004</v>
      </c>
      <c r="N129" s="30">
        <f>SUM('㈱塩釜:機船'!N129)</f>
        <v>0.024</v>
      </c>
      <c r="O129" s="30">
        <f>SUM('㈱塩釜:機船'!O129)</f>
        <v>0.039</v>
      </c>
      <c r="P129" s="13">
        <f t="shared" si="18"/>
        <v>0.8952</v>
      </c>
    </row>
    <row r="130" spans="1:16" ht="18.75">
      <c r="A130" s="207"/>
      <c r="B130" s="210" t="s">
        <v>217</v>
      </c>
      <c r="C130" s="234" t="s">
        <v>79</v>
      </c>
      <c r="D130" s="29">
        <f>SUM('㈱塩釜:機船'!D130)</f>
        <v>0</v>
      </c>
      <c r="E130" s="29">
        <f>SUM('㈱塩釜:機船'!E130)</f>
        <v>0</v>
      </c>
      <c r="F130" s="29">
        <f>SUM('㈱塩釜:機船'!F130)</f>
        <v>0</v>
      </c>
      <c r="G130" s="29">
        <f>SUM('㈱塩釜:機船'!G130)</f>
        <v>0</v>
      </c>
      <c r="H130" s="29">
        <f>SUM('㈱塩釜:機船'!H130)</f>
        <v>0</v>
      </c>
      <c r="I130" s="29">
        <f>SUM('㈱塩釜:機船'!I130)</f>
        <v>0</v>
      </c>
      <c r="J130" s="29">
        <f>SUM('㈱塩釜:機船'!J130)</f>
        <v>0</v>
      </c>
      <c r="K130" s="29">
        <f>SUM('㈱塩釜:機船'!K130)</f>
        <v>0</v>
      </c>
      <c r="L130" s="29">
        <f>SUM('㈱塩釜:機船'!L130)</f>
        <v>0</v>
      </c>
      <c r="M130" s="29">
        <f>SUM('㈱塩釜:機船'!M130)</f>
        <v>0</v>
      </c>
      <c r="N130" s="29">
        <f>SUM('㈱塩釜:機船'!N130)</f>
        <v>0</v>
      </c>
      <c r="O130" s="29">
        <f>SUM('㈱塩釜:機船'!O130)</f>
        <v>0</v>
      </c>
      <c r="P130" s="8">
        <f t="shared" si="18"/>
        <v>0</v>
      </c>
    </row>
    <row r="131" spans="1:16" ht="18.75">
      <c r="A131" s="207" t="s">
        <v>23</v>
      </c>
      <c r="B131" s="2"/>
      <c r="C131" s="212" t="s">
        <v>18</v>
      </c>
      <c r="D131" s="28">
        <f>SUM('㈱塩釜:機船'!D131)</f>
        <v>5.462</v>
      </c>
      <c r="E131" s="28">
        <f>SUM('㈱塩釜:機船'!E131)</f>
        <v>80.063</v>
      </c>
      <c r="F131" s="28">
        <f>SUM('㈱塩釜:機船'!F131)</f>
        <v>146.108</v>
      </c>
      <c r="G131" s="28">
        <f>SUM('㈱塩釜:機船'!G131)</f>
        <v>15.855</v>
      </c>
      <c r="H131" s="28">
        <f>SUM('㈱塩釜:機船'!H131)</f>
        <v>6.3</v>
      </c>
      <c r="I131" s="28">
        <f>SUM('㈱塩釜:機船'!I131)</f>
        <v>0</v>
      </c>
      <c r="J131" s="28">
        <f>SUM('㈱塩釜:機船'!J131)</f>
        <v>47.522999999999996</v>
      </c>
      <c r="K131" s="28">
        <f>SUM('㈱塩釜:機船'!K131)</f>
        <v>42.84</v>
      </c>
      <c r="L131" s="28">
        <f>SUM('㈱塩釜:機船'!L131)</f>
        <v>28.77</v>
      </c>
      <c r="M131" s="28">
        <f>SUM('㈱塩釜:機船'!M131)</f>
        <v>23.1</v>
      </c>
      <c r="N131" s="28">
        <f>SUM('㈱塩釜:機船'!N131)</f>
        <v>15.12</v>
      </c>
      <c r="O131" s="28">
        <f>SUM('㈱塩釜:機船'!O131)</f>
        <v>24.833</v>
      </c>
      <c r="P131" s="9">
        <f aca="true" t="shared" si="21" ref="P131:P137">SUM(D131:O131)</f>
        <v>435.97400000000005</v>
      </c>
    </row>
    <row r="132" spans="1:16" ht="18.75">
      <c r="A132" s="207"/>
      <c r="B132" s="235" t="s">
        <v>0</v>
      </c>
      <c r="C132" s="210" t="s">
        <v>16</v>
      </c>
      <c r="D132" s="30">
        <f>+D125+D127+D129</f>
        <v>0.0424</v>
      </c>
      <c r="E132" s="30">
        <f aca="true" t="shared" si="22" ref="E132:O132">+E125+E127+E129</f>
        <v>0.38270000000000004</v>
      </c>
      <c r="F132" s="30">
        <f t="shared" si="22"/>
        <v>0.6505</v>
      </c>
      <c r="G132" s="30">
        <f t="shared" si="22"/>
        <v>0.0345</v>
      </c>
      <c r="H132" s="30">
        <f t="shared" si="22"/>
        <v>0.02</v>
      </c>
      <c r="I132" s="30">
        <f t="shared" si="22"/>
        <v>0.005</v>
      </c>
      <c r="J132" s="30">
        <f t="shared" si="22"/>
        <v>0.07730000000000001</v>
      </c>
      <c r="K132" s="30">
        <f t="shared" si="22"/>
        <v>0.068</v>
      </c>
      <c r="L132" s="30">
        <f t="shared" si="22"/>
        <v>0.0474</v>
      </c>
      <c r="M132" s="30">
        <f t="shared" si="22"/>
        <v>0.038400000000000004</v>
      </c>
      <c r="N132" s="30">
        <f t="shared" si="22"/>
        <v>0.024</v>
      </c>
      <c r="O132" s="30">
        <f t="shared" si="22"/>
        <v>0.049</v>
      </c>
      <c r="P132" s="13">
        <f t="shared" si="21"/>
        <v>1.4391999999999998</v>
      </c>
    </row>
    <row r="133" spans="1:16" ht="18.75">
      <c r="A133" s="220"/>
      <c r="B133" s="236" t="s">
        <v>198</v>
      </c>
      <c r="C133" s="234" t="s">
        <v>79</v>
      </c>
      <c r="D133" s="29">
        <f>D130</f>
        <v>0</v>
      </c>
      <c r="E133" s="29">
        <f aca="true" t="shared" si="23" ref="E133:O133">E130</f>
        <v>0</v>
      </c>
      <c r="F133" s="29">
        <f t="shared" si="23"/>
        <v>0</v>
      </c>
      <c r="G133" s="29">
        <f t="shared" si="23"/>
        <v>0</v>
      </c>
      <c r="H133" s="29">
        <f t="shared" si="23"/>
        <v>0</v>
      </c>
      <c r="I133" s="29">
        <f t="shared" si="23"/>
        <v>0</v>
      </c>
      <c r="J133" s="29">
        <f t="shared" si="23"/>
        <v>0</v>
      </c>
      <c r="K133" s="29">
        <f t="shared" si="23"/>
        <v>0</v>
      </c>
      <c r="L133" s="29">
        <f t="shared" si="23"/>
        <v>0</v>
      </c>
      <c r="M133" s="29">
        <f t="shared" si="23"/>
        <v>0</v>
      </c>
      <c r="N133" s="29">
        <f t="shared" si="23"/>
        <v>0</v>
      </c>
      <c r="O133" s="29">
        <f t="shared" si="23"/>
        <v>0</v>
      </c>
      <c r="P133" s="8">
        <f t="shared" si="21"/>
        <v>0</v>
      </c>
    </row>
    <row r="134" spans="1:16" ht="18.75">
      <c r="A134" s="217"/>
      <c r="B134" s="2"/>
      <c r="C134" s="212" t="s">
        <v>18</v>
      </c>
      <c r="D134" s="28">
        <f>+D126+D128+D131</f>
        <v>9.137</v>
      </c>
      <c r="E134" s="28">
        <f aca="true" t="shared" si="24" ref="E134:O134">+E126+E128+E131</f>
        <v>188.751</v>
      </c>
      <c r="F134" s="28">
        <f t="shared" si="24"/>
        <v>290.31600000000003</v>
      </c>
      <c r="G134" s="28">
        <f t="shared" si="24"/>
        <v>31.185000000000002</v>
      </c>
      <c r="H134" s="28">
        <f t="shared" si="24"/>
        <v>14.7</v>
      </c>
      <c r="I134" s="28">
        <f t="shared" si="24"/>
        <v>6.825</v>
      </c>
      <c r="J134" s="28">
        <f t="shared" si="24"/>
        <v>47.522999999999996</v>
      </c>
      <c r="K134" s="28">
        <f t="shared" si="24"/>
        <v>42.84</v>
      </c>
      <c r="L134" s="28">
        <f t="shared" si="24"/>
        <v>28.77</v>
      </c>
      <c r="M134" s="28">
        <f t="shared" si="24"/>
        <v>23.1</v>
      </c>
      <c r="N134" s="28">
        <f t="shared" si="24"/>
        <v>15.12</v>
      </c>
      <c r="O134" s="28">
        <f t="shared" si="24"/>
        <v>33.233</v>
      </c>
      <c r="P134" s="9">
        <f t="shared" si="21"/>
        <v>731.5000000000002</v>
      </c>
    </row>
    <row r="135" spans="1:16" s="292" customFormat="1" ht="18.75">
      <c r="A135" s="237"/>
      <c r="B135" s="238" t="s">
        <v>0</v>
      </c>
      <c r="C135" s="239" t="s">
        <v>16</v>
      </c>
      <c r="D135" s="31">
        <f>D132+D123+D99</f>
        <v>822.4805999999999</v>
      </c>
      <c r="E135" s="31">
        <f aca="true" t="shared" si="25" ref="E135:O135">E132+E123+E99</f>
        <v>1280.7099</v>
      </c>
      <c r="F135" s="31">
        <f t="shared" si="25"/>
        <v>1146.8858</v>
      </c>
      <c r="G135" s="31">
        <f t="shared" si="25"/>
        <v>628.7804100000001</v>
      </c>
      <c r="H135" s="31">
        <f t="shared" si="25"/>
        <v>2221.77975</v>
      </c>
      <c r="I135" s="31">
        <f t="shared" si="25"/>
        <v>1491.36275</v>
      </c>
      <c r="J135" s="31">
        <f t="shared" si="25"/>
        <v>986.09495</v>
      </c>
      <c r="K135" s="31">
        <f t="shared" si="25"/>
        <v>1755.3798500000003</v>
      </c>
      <c r="L135" s="31">
        <f t="shared" si="25"/>
        <v>1840.9807</v>
      </c>
      <c r="M135" s="31">
        <f t="shared" si="25"/>
        <v>1689.5503</v>
      </c>
      <c r="N135" s="31">
        <f t="shared" si="25"/>
        <v>1404.0888999999997</v>
      </c>
      <c r="O135" s="31">
        <f t="shared" si="25"/>
        <v>1557.1349599999999</v>
      </c>
      <c r="P135" s="14">
        <f t="shared" si="21"/>
        <v>16825.228870000003</v>
      </c>
    </row>
    <row r="136" spans="1:16" s="292" customFormat="1" ht="18.75">
      <c r="A136" s="237"/>
      <c r="B136" s="242" t="s">
        <v>132</v>
      </c>
      <c r="C136" s="243" t="s">
        <v>79</v>
      </c>
      <c r="D136" s="32">
        <f>D133</f>
        <v>0</v>
      </c>
      <c r="E136" s="32">
        <f aca="true" t="shared" si="26" ref="E136:O136">E133</f>
        <v>0</v>
      </c>
      <c r="F136" s="32">
        <f t="shared" si="26"/>
        <v>0</v>
      </c>
      <c r="G136" s="32">
        <f t="shared" si="26"/>
        <v>0</v>
      </c>
      <c r="H136" s="32">
        <f t="shared" si="26"/>
        <v>0</v>
      </c>
      <c r="I136" s="32">
        <f t="shared" si="26"/>
        <v>0</v>
      </c>
      <c r="J136" s="32">
        <f t="shared" si="26"/>
        <v>0</v>
      </c>
      <c r="K136" s="32">
        <f t="shared" si="26"/>
        <v>0</v>
      </c>
      <c r="L136" s="32">
        <f t="shared" si="26"/>
        <v>0</v>
      </c>
      <c r="M136" s="32">
        <f t="shared" si="26"/>
        <v>0</v>
      </c>
      <c r="N136" s="32">
        <f t="shared" si="26"/>
        <v>0</v>
      </c>
      <c r="O136" s="32">
        <f t="shared" si="26"/>
        <v>0</v>
      </c>
      <c r="P136" s="15">
        <f t="shared" si="21"/>
        <v>0</v>
      </c>
    </row>
    <row r="137" spans="1:16" s="292" customFormat="1" ht="19.5" thickBot="1">
      <c r="A137" s="245"/>
      <c r="B137" s="246"/>
      <c r="C137" s="247" t="s">
        <v>18</v>
      </c>
      <c r="D137" s="33">
        <f>D134+D124+D100</f>
        <v>395108.869</v>
      </c>
      <c r="E137" s="33">
        <f aca="true" t="shared" si="27" ref="E137:O137">E134+E124+E100</f>
        <v>575277.9920000001</v>
      </c>
      <c r="F137" s="33">
        <f t="shared" si="27"/>
        <v>576892.5030000003</v>
      </c>
      <c r="G137" s="33">
        <f t="shared" si="27"/>
        <v>423587.5030000001</v>
      </c>
      <c r="H137" s="33">
        <f t="shared" si="27"/>
        <v>1016680.38</v>
      </c>
      <c r="I137" s="33">
        <f t="shared" si="27"/>
        <v>737792.156</v>
      </c>
      <c r="J137" s="33">
        <f t="shared" si="27"/>
        <v>555936.9750000001</v>
      </c>
      <c r="K137" s="33">
        <f t="shared" si="27"/>
        <v>978080.4089999999</v>
      </c>
      <c r="L137" s="33">
        <f t="shared" si="27"/>
        <v>1270002.713</v>
      </c>
      <c r="M137" s="33">
        <f t="shared" si="27"/>
        <v>1331789.2870000002</v>
      </c>
      <c r="N137" s="33">
        <f t="shared" si="27"/>
        <v>1145495.235</v>
      </c>
      <c r="O137" s="33">
        <f t="shared" si="27"/>
        <v>984552.2239999999</v>
      </c>
      <c r="P137" s="7">
        <f t="shared" si="21"/>
        <v>9991196.246</v>
      </c>
    </row>
    <row r="138" spans="15:16" ht="18.75">
      <c r="O138" s="251"/>
      <c r="P138" s="252" t="s">
        <v>92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8"/>
  <sheetViews>
    <sheetView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325" customWidth="1"/>
  </cols>
  <sheetData>
    <row r="1" ht="18.75">
      <c r="B1" s="194" t="s">
        <v>0</v>
      </c>
    </row>
    <row r="2" spans="1:15" ht="19.5" thickBot="1">
      <c r="A2" s="12" t="s">
        <v>91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1">
        <f>SUM('石巻第１:石巻第２'!D4)</f>
        <v>0.348</v>
      </c>
      <c r="E4" s="1">
        <f>SUM('石巻第１:石巻第２'!E4)</f>
        <v>0.029</v>
      </c>
      <c r="F4" s="1">
        <f>SUM('石巻第１:石巻第２'!F4)</f>
        <v>0.002</v>
      </c>
      <c r="G4" s="1">
        <f>SUM('石巻第１:石巻第２'!G4)</f>
        <v>0.001</v>
      </c>
      <c r="H4" s="1">
        <f>SUM('石巻第１:石巻第２'!H4)</f>
        <v>1.483</v>
      </c>
      <c r="I4" s="1">
        <f>SUM('石巻第１:石巻第２'!I4)</f>
        <v>436.219</v>
      </c>
      <c r="J4" s="1">
        <f>SUM('石巻第１:石巻第２'!J4)</f>
        <v>37.03</v>
      </c>
      <c r="K4" s="1">
        <f>SUM('石巻第１:石巻第２'!K4)</f>
        <v>2317.444</v>
      </c>
      <c r="L4" s="1">
        <f>SUM('石巻第１:石巻第２'!L4)</f>
        <v>122.301</v>
      </c>
      <c r="M4" s="1">
        <f>SUM('石巻第１:石巻第２'!M4)</f>
        <v>5.798</v>
      </c>
      <c r="N4" s="1">
        <f>SUM('石巻第１:石巻第２'!N4)</f>
        <v>442.374</v>
      </c>
      <c r="O4" s="1">
        <f>SUM('石巻第１:石巻第２'!O4)</f>
        <v>18.234</v>
      </c>
      <c r="P4" s="8">
        <f>SUM('石巻第１:石巻第２'!P4)</f>
        <v>3381.2629999999995</v>
      </c>
    </row>
    <row r="5" spans="1:16" ht="18.75">
      <c r="A5" s="207" t="s">
        <v>17</v>
      </c>
      <c r="B5" s="335"/>
      <c r="C5" s="212" t="s">
        <v>18</v>
      </c>
      <c r="D5" s="2">
        <f>SUM('石巻第１:石巻第２'!D5)</f>
        <v>143.548</v>
      </c>
      <c r="E5" s="2">
        <f>SUM('石巻第１:石巻第２'!E5)</f>
        <v>6.258</v>
      </c>
      <c r="F5" s="2">
        <f>SUM('石巻第１:石巻第２'!F5)</f>
        <v>1.575</v>
      </c>
      <c r="G5" s="2">
        <f>SUM('石巻第１:石巻第２'!G5)</f>
        <v>1.176</v>
      </c>
      <c r="H5" s="2">
        <f>SUM('石巻第１:石巻第２'!H5)</f>
        <v>350.92</v>
      </c>
      <c r="I5" s="2">
        <f>SUM('石巻第１:石巻第２'!I5)</f>
        <v>34845.292</v>
      </c>
      <c r="J5" s="2">
        <f>SUM('石巻第１:石巻第２'!J5)</f>
        <v>15362.337</v>
      </c>
      <c r="K5" s="2">
        <f>SUM('石巻第１:石巻第２'!K5)</f>
        <v>216168.355</v>
      </c>
      <c r="L5" s="2">
        <f>SUM('石巻第１:石巻第２'!L5)</f>
        <v>21477.493</v>
      </c>
      <c r="M5" s="2">
        <f>SUM('石巻第１:石巻第２'!M5)</f>
        <v>329.42</v>
      </c>
      <c r="N5" s="2">
        <f>SUM('石巻第１:石巻第２'!N5)</f>
        <v>39875.826</v>
      </c>
      <c r="O5" s="2">
        <f>SUM('石巻第１:石巻第２'!O5)</f>
        <v>835.028</v>
      </c>
      <c r="P5" s="9">
        <f>SUM('石巻第１:石巻第２'!P5)</f>
        <v>329397.228</v>
      </c>
    </row>
    <row r="6" spans="1:16" ht="18.75">
      <c r="A6" s="207" t="s">
        <v>19</v>
      </c>
      <c r="B6" s="210" t="s">
        <v>20</v>
      </c>
      <c r="C6" s="234" t="s">
        <v>16</v>
      </c>
      <c r="D6" s="1">
        <f>SUM('石巻第１:石巻第２'!D6)</f>
        <v>513.833</v>
      </c>
      <c r="E6" s="1">
        <f>SUM('石巻第１:石巻第２'!E6)</f>
        <v>0</v>
      </c>
      <c r="F6" s="1">
        <f>SUM('石巻第１:石巻第２'!F6)</f>
        <v>0</v>
      </c>
      <c r="G6" s="1">
        <f>SUM('石巻第１:石巻第２'!G6)</f>
        <v>3.291</v>
      </c>
      <c r="H6" s="1">
        <f>SUM('石巻第１:石巻第２'!H6)</f>
        <v>1929.617</v>
      </c>
      <c r="I6" s="1">
        <f>SUM('石巻第１:石巻第２'!I6)</f>
        <v>2620.902</v>
      </c>
      <c r="J6" s="1">
        <f>SUM('石巻第１:石巻第２'!J6)</f>
        <v>1587.025</v>
      </c>
      <c r="K6" s="1">
        <f>SUM('石巻第１:石巻第２'!K6)</f>
        <v>147.486</v>
      </c>
      <c r="L6" s="1">
        <f>SUM('石巻第１:石巻第２'!L6)</f>
        <v>99.386</v>
      </c>
      <c r="M6" s="1">
        <f>SUM('石巻第１:石巻第２'!M6)</f>
        <v>326.753</v>
      </c>
      <c r="N6" s="1">
        <f>SUM('石巻第１:石巻第２'!N6)</f>
        <v>312.211</v>
      </c>
      <c r="O6" s="1">
        <f>SUM('石巻第１:石巻第２'!O6)</f>
        <v>1562.168</v>
      </c>
      <c r="P6" s="8">
        <f>SUM('石巻第１:石巻第２'!P6)</f>
        <v>9102.672</v>
      </c>
    </row>
    <row r="7" spans="1:16" ht="18.75">
      <c r="A7" s="207" t="s">
        <v>21</v>
      </c>
      <c r="B7" s="212" t="s">
        <v>155</v>
      </c>
      <c r="C7" s="212" t="s">
        <v>18</v>
      </c>
      <c r="D7" s="2">
        <f>SUM('石巻第１:石巻第２'!D7)</f>
        <v>14401.204</v>
      </c>
      <c r="E7" s="2">
        <f>SUM('石巻第１:石巻第２'!E7)</f>
        <v>0</v>
      </c>
      <c r="F7" s="2">
        <f>SUM('石巻第１:石巻第２'!F7)</f>
        <v>0</v>
      </c>
      <c r="G7" s="2">
        <f>SUM('石巻第１:石巻第２'!G7)</f>
        <v>69.2</v>
      </c>
      <c r="H7" s="2">
        <f>SUM('石巻第１:石巻第２'!H7)</f>
        <v>82022.403</v>
      </c>
      <c r="I7" s="2">
        <f>SUM('石巻第１:石巻第２'!I7)</f>
        <v>87355.674</v>
      </c>
      <c r="J7" s="2">
        <f>SUM('石巻第１:石巻第２'!J7)</f>
        <v>47623.706</v>
      </c>
      <c r="K7" s="2">
        <f>SUM('石巻第１:石巻第２'!K7)</f>
        <v>4373.862</v>
      </c>
      <c r="L7" s="2">
        <f>SUM('石巻第１:石巻第２'!L7)</f>
        <v>2505.161</v>
      </c>
      <c r="M7" s="2">
        <f>SUM('石巻第１:石巻第２'!M7)</f>
        <v>7750.857</v>
      </c>
      <c r="N7" s="2">
        <f>SUM('石巻第１:石巻第２'!N7)</f>
        <v>8678.701</v>
      </c>
      <c r="O7" s="2">
        <f>SUM('石巻第１:石巻第２'!O7)</f>
        <v>46974.799</v>
      </c>
      <c r="P7" s="9">
        <f>SUM('石巻第１:石巻第２'!P7)</f>
        <v>301755.567</v>
      </c>
    </row>
    <row r="8" spans="1:16" ht="18.75">
      <c r="A8" s="207" t="s">
        <v>23</v>
      </c>
      <c r="B8" s="332" t="s">
        <v>197</v>
      </c>
      <c r="C8" s="234" t="s">
        <v>16</v>
      </c>
      <c r="D8" s="1">
        <f aca="true" t="shared" si="0" ref="D8:F9">+D4+D6</f>
        <v>514.1809999999999</v>
      </c>
      <c r="E8" s="1">
        <f t="shared" si="0"/>
        <v>0.029</v>
      </c>
      <c r="F8" s="1">
        <f t="shared" si="0"/>
        <v>0.002</v>
      </c>
      <c r="G8" s="1">
        <f aca="true" t="shared" si="1" ref="G8:K9">+G4+G6</f>
        <v>3.292</v>
      </c>
      <c r="H8" s="1">
        <f t="shared" si="1"/>
        <v>1931.1</v>
      </c>
      <c r="I8" s="1">
        <f t="shared" si="1"/>
        <v>3057.121</v>
      </c>
      <c r="J8" s="1">
        <f t="shared" si="1"/>
        <v>1624.055</v>
      </c>
      <c r="K8" s="1">
        <f t="shared" si="1"/>
        <v>2464.93</v>
      </c>
      <c r="L8" s="1">
        <f aca="true" t="shared" si="2" ref="L8:O9">+L4+L6</f>
        <v>221.687</v>
      </c>
      <c r="M8" s="1">
        <f t="shared" si="2"/>
        <v>332.551</v>
      </c>
      <c r="N8" s="1">
        <f t="shared" si="2"/>
        <v>754.585</v>
      </c>
      <c r="O8" s="1">
        <f t="shared" si="2"/>
        <v>1580.4019999999998</v>
      </c>
      <c r="P8" s="8">
        <f>SUM(D8:O8)</f>
        <v>12483.935</v>
      </c>
    </row>
    <row r="9" spans="1:16" ht="18.75">
      <c r="A9" s="198"/>
      <c r="B9" s="333"/>
      <c r="C9" s="212" t="s">
        <v>18</v>
      </c>
      <c r="D9" s="2">
        <f t="shared" si="0"/>
        <v>14544.752</v>
      </c>
      <c r="E9" s="2">
        <f t="shared" si="0"/>
        <v>6.258</v>
      </c>
      <c r="F9" s="2">
        <f t="shared" si="0"/>
        <v>1.575</v>
      </c>
      <c r="G9" s="2">
        <f t="shared" si="1"/>
        <v>70.376</v>
      </c>
      <c r="H9" s="2">
        <f t="shared" si="1"/>
        <v>82373.323</v>
      </c>
      <c r="I9" s="2">
        <f t="shared" si="1"/>
        <v>122200.966</v>
      </c>
      <c r="J9" s="2">
        <f t="shared" si="1"/>
        <v>62986.043</v>
      </c>
      <c r="K9" s="2">
        <f t="shared" si="1"/>
        <v>220542.217</v>
      </c>
      <c r="L9" s="2">
        <f t="shared" si="2"/>
        <v>23982.654</v>
      </c>
      <c r="M9" s="2">
        <f t="shared" si="2"/>
        <v>8080.277</v>
      </c>
      <c r="N9" s="2">
        <f t="shared" si="2"/>
        <v>48554.527</v>
      </c>
      <c r="O9" s="2">
        <f t="shared" si="2"/>
        <v>47809.827</v>
      </c>
      <c r="P9" s="9">
        <f>SUM(D9:O9)</f>
        <v>631152.795</v>
      </c>
    </row>
    <row r="10" spans="1:16" ht="18.75">
      <c r="A10" s="328" t="s">
        <v>201</v>
      </c>
      <c r="B10" s="329"/>
      <c r="C10" s="234" t="s">
        <v>218</v>
      </c>
      <c r="D10" s="1">
        <f>SUM('石巻第１:石巻第２'!D10)</f>
        <v>247.506</v>
      </c>
      <c r="E10" s="1">
        <f>SUM('石巻第１:石巻第２'!E10)</f>
        <v>0.737</v>
      </c>
      <c r="F10" s="1">
        <f>SUM('石巻第１:石巻第２'!F10)</f>
        <v>0.944</v>
      </c>
      <c r="G10" s="1">
        <f>SUM('石巻第１:石巻第２'!G10)</f>
        <v>1.668</v>
      </c>
      <c r="H10" s="1">
        <f>SUM('石巻第１:石巻第２'!H10)</f>
        <v>8.544</v>
      </c>
      <c r="I10" s="1">
        <f>SUM('石巻第１:石巻第２'!I10)</f>
        <v>3317.366</v>
      </c>
      <c r="J10" s="1">
        <f>SUM('石巻第１:石巻第２'!J10)</f>
        <v>10060.46</v>
      </c>
      <c r="K10" s="1">
        <f>SUM('石巻第１:石巻第２'!K10)</f>
        <v>7779.541</v>
      </c>
      <c r="L10" s="1">
        <f>SUM('石巻第１:石巻第２'!L10)</f>
        <v>1885.575</v>
      </c>
      <c r="M10" s="1">
        <f>SUM('石巻第１:石巻第２'!M10)</f>
        <v>0.08</v>
      </c>
      <c r="N10" s="1">
        <f>SUM('石巻第１:石巻第２'!N10)</f>
        <v>0.003</v>
      </c>
      <c r="O10" s="1">
        <f>SUM('石巻第１:石巻第２'!O10)</f>
        <v>0</v>
      </c>
      <c r="P10" s="8">
        <f>SUM('石巻第１:石巻第２'!P10)</f>
        <v>23302.424000000003</v>
      </c>
    </row>
    <row r="11" spans="1:16" ht="18.75">
      <c r="A11" s="330"/>
      <c r="B11" s="331"/>
      <c r="C11" s="212" t="s">
        <v>18</v>
      </c>
      <c r="D11" s="2">
        <f>SUM('石巻第１:石巻第２'!D11)</f>
        <v>24224.353</v>
      </c>
      <c r="E11" s="2">
        <f>SUM('石巻第１:石巻第２'!E11)</f>
        <v>280.099</v>
      </c>
      <c r="F11" s="2">
        <f>SUM('石巻第１:石巻第２'!F11)</f>
        <v>320.907</v>
      </c>
      <c r="G11" s="2">
        <f>SUM('石巻第１:石巻第２'!G11)</f>
        <v>435.043</v>
      </c>
      <c r="H11" s="2">
        <f>SUM('石巻第１:石巻第２'!H11)</f>
        <v>1522.141</v>
      </c>
      <c r="I11" s="2">
        <f>SUM('石巻第１:石巻第２'!I11)</f>
        <v>599881.471</v>
      </c>
      <c r="J11" s="2">
        <f>SUM('石巻第１:石巻第２'!J11)</f>
        <v>1516048.828</v>
      </c>
      <c r="K11" s="2">
        <f>SUM('石巻第１:石巻第２'!K11)</f>
        <v>1114196.723</v>
      </c>
      <c r="L11" s="2">
        <f>SUM('石巻第１:石巻第２'!L11)</f>
        <v>299460.328</v>
      </c>
      <c r="M11" s="2">
        <f>SUM('石巻第１:石巻第２'!M11)</f>
        <v>74.22</v>
      </c>
      <c r="N11" s="2">
        <f>SUM('石巻第１:石巻第２'!N11)</f>
        <v>1.575</v>
      </c>
      <c r="O11" s="2">
        <f>SUM('石巻第１:石巻第２'!O11)</f>
        <v>0</v>
      </c>
      <c r="P11" s="9">
        <f>SUM('石巻第１:石巻第２'!P11)</f>
        <v>3556445.6880000005</v>
      </c>
    </row>
    <row r="12" spans="1:16" ht="18.75">
      <c r="A12" s="220"/>
      <c r="B12" s="334" t="s">
        <v>26</v>
      </c>
      <c r="C12" s="234" t="s">
        <v>218</v>
      </c>
      <c r="D12" s="1">
        <f>SUM('石巻第１:石巻第２'!D12)</f>
        <v>0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0.221</v>
      </c>
      <c r="I12" s="1">
        <f>SUM('石巻第１:石巻第２'!I12)</f>
        <v>2.201</v>
      </c>
      <c r="J12" s="1">
        <f>SUM('石巻第１:石巻第２'!J12)</f>
        <v>1.12</v>
      </c>
      <c r="K12" s="1">
        <f>SUM('石巻第１:石巻第２'!K12)</f>
        <v>0.543</v>
      </c>
      <c r="L12" s="1">
        <f>SUM('石巻第１:石巻第２'!L12)</f>
        <v>0.222</v>
      </c>
      <c r="M12" s="1">
        <f>SUM('石巻第１:石巻第２'!M12)</f>
        <v>0.369</v>
      </c>
      <c r="N12" s="1">
        <f>SUM('石巻第１:石巻第２'!N12)</f>
        <v>0.113</v>
      </c>
      <c r="O12" s="1">
        <f>SUM('石巻第１:石巻第２'!O12)</f>
        <v>0</v>
      </c>
      <c r="P12" s="8">
        <f>SUM('石巻第１:石巻第２'!P12)</f>
        <v>4.789000000000001</v>
      </c>
    </row>
    <row r="13" spans="1:16" ht="18.75">
      <c r="A13" s="204" t="s">
        <v>0</v>
      </c>
      <c r="B13" s="335"/>
      <c r="C13" s="212" t="s">
        <v>18</v>
      </c>
      <c r="D13" s="2">
        <f>SUM('石巻第１:石巻第２'!D13)</f>
        <v>0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545.917</v>
      </c>
      <c r="I13" s="2">
        <f>SUM('石巻第１:石巻第２'!I13)</f>
        <v>4391.217</v>
      </c>
      <c r="J13" s="2">
        <f>SUM('石巻第１:石巻第２'!J13)</f>
        <v>2776.679</v>
      </c>
      <c r="K13" s="2">
        <f>SUM('石巻第１:石巻第２'!K13)</f>
        <v>1179.478</v>
      </c>
      <c r="L13" s="2">
        <f>SUM('石巻第１:石巻第２'!L13)</f>
        <v>556.877</v>
      </c>
      <c r="M13" s="2">
        <f>SUM('石巻第１:石巻第２'!M13)</f>
        <v>511.622</v>
      </c>
      <c r="N13" s="2">
        <f>SUM('石巻第１:石巻第２'!N13)</f>
        <v>244.813</v>
      </c>
      <c r="O13" s="2">
        <f>SUM('石巻第１:石巻第２'!O13)</f>
        <v>0</v>
      </c>
      <c r="P13" s="9">
        <f>SUM('石巻第１:石巻第２'!P13)</f>
        <v>10206.603000000001</v>
      </c>
    </row>
    <row r="14" spans="1:16" ht="18.75">
      <c r="A14" s="207" t="s">
        <v>27</v>
      </c>
      <c r="B14" s="334" t="s">
        <v>28</v>
      </c>
      <c r="C14" s="234" t="s">
        <v>16</v>
      </c>
      <c r="D14" s="1">
        <f>SUM('石巻第１:石巻第２'!D14)</f>
        <v>0.044</v>
      </c>
      <c r="E14" s="1">
        <f>SUM('石巻第１:石巻第２'!E14)</f>
        <v>0</v>
      </c>
      <c r="F14" s="1">
        <f>SUM('石巻第１:石巻第２'!F14)</f>
        <v>0</v>
      </c>
      <c r="G14" s="1">
        <f>SUM('石巻第１:石巻第２'!G14)</f>
        <v>0</v>
      </c>
      <c r="H14" s="1">
        <f>SUM('石巻第１:石巻第２'!H14)</f>
        <v>0.03</v>
      </c>
      <c r="I14" s="1">
        <f>SUM('石巻第１:石巻第２'!I14)</f>
        <v>7.051</v>
      </c>
      <c r="J14" s="1">
        <f>SUM('石巻第１:石巻第２'!J14)</f>
        <v>67.89</v>
      </c>
      <c r="K14" s="1">
        <f>SUM('石巻第１:石巻第２'!K14)</f>
        <v>5.675</v>
      </c>
      <c r="L14" s="1">
        <f>SUM('石巻第１:石巻第２'!L14)</f>
        <v>1.769</v>
      </c>
      <c r="M14" s="1">
        <f>SUM('石巻第１:石巻第２'!M14)</f>
        <v>0.778</v>
      </c>
      <c r="N14" s="1">
        <f>SUM('石巻第１:石巻第２'!N14)</f>
        <v>4.072</v>
      </c>
      <c r="O14" s="1">
        <f>SUM('石巻第１:石巻第２'!O14)</f>
        <v>0.192</v>
      </c>
      <c r="P14" s="8">
        <f>SUM('石巻第１:石巻第２'!P14)</f>
        <v>87.501</v>
      </c>
    </row>
    <row r="15" spans="1:16" ht="18.75">
      <c r="A15" s="207" t="s">
        <v>0</v>
      </c>
      <c r="B15" s="335"/>
      <c r="C15" s="212" t="s">
        <v>18</v>
      </c>
      <c r="D15" s="2">
        <f>SUM('石巻第１:石巻第２'!D15)</f>
        <v>65.862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60.197</v>
      </c>
      <c r="I15" s="2">
        <f>SUM('石巻第１:石巻第２'!I15)</f>
        <v>8157.853</v>
      </c>
      <c r="J15" s="2">
        <f>SUM('石巻第１:石巻第２'!J15)</f>
        <v>43690.809</v>
      </c>
      <c r="K15" s="2">
        <f>SUM('石巻第１:石巻第２'!K15)</f>
        <v>10148.631</v>
      </c>
      <c r="L15" s="2">
        <f>SUM('石巻第１:石巻第２'!L15)</f>
        <v>3315.961</v>
      </c>
      <c r="M15" s="2">
        <f>SUM('石巻第１:石巻第２'!M15)</f>
        <v>1352.612</v>
      </c>
      <c r="N15" s="2">
        <f>SUM('石巻第１:石巻第２'!N15)</f>
        <v>6616.26</v>
      </c>
      <c r="O15" s="2">
        <f>SUM('石巻第１:石巻第２'!O15)</f>
        <v>455.575</v>
      </c>
      <c r="P15" s="9">
        <f>SUM('石巻第１:石巻第２'!P15)</f>
        <v>73863.76</v>
      </c>
    </row>
    <row r="16" spans="1:16" ht="18.75">
      <c r="A16" s="207" t="s">
        <v>29</v>
      </c>
      <c r="B16" s="334" t="s">
        <v>30</v>
      </c>
      <c r="C16" s="234" t="s">
        <v>16</v>
      </c>
      <c r="D16" s="1">
        <f>SUM('石巻第１:石巻第２'!D16)</f>
        <v>11.297</v>
      </c>
      <c r="E16" s="1">
        <f>SUM('石巻第１:石巻第２'!E16)</f>
        <v>0</v>
      </c>
      <c r="F16" s="1">
        <f>SUM('石巻第１:石巻第２'!F16)</f>
        <v>0</v>
      </c>
      <c r="G16" s="1">
        <f>SUM('石巻第１:石巻第２'!G16)</f>
        <v>0</v>
      </c>
      <c r="H16" s="1">
        <f>SUM('石巻第１:石巻第２'!H16)</f>
        <v>0</v>
      </c>
      <c r="I16" s="1">
        <f>SUM('石巻第１:石巻第２'!I16)</f>
        <v>1.162</v>
      </c>
      <c r="J16" s="1">
        <f>SUM('石巻第１:石巻第２'!J16)</f>
        <v>57.648</v>
      </c>
      <c r="K16" s="1">
        <f>SUM('石巻第１:石巻第２'!K16)</f>
        <v>137.719</v>
      </c>
      <c r="L16" s="1">
        <f>SUM('石巻第１:石巻第２'!L16)</f>
        <v>0</v>
      </c>
      <c r="M16" s="1">
        <f>SUM('石巻第１:石巻第２'!M16)</f>
        <v>0</v>
      </c>
      <c r="N16" s="1">
        <f>SUM('石巻第１:石巻第２'!N16)</f>
        <v>0</v>
      </c>
      <c r="O16" s="1">
        <f>SUM('石巻第１:石巻第２'!O16)</f>
        <v>0</v>
      </c>
      <c r="P16" s="8">
        <f>SUM('石巻第１:石巻第２'!P16)</f>
        <v>207.826</v>
      </c>
    </row>
    <row r="17" spans="1:16" ht="18.75">
      <c r="A17" s="207"/>
      <c r="B17" s="335"/>
      <c r="C17" s="212" t="s">
        <v>18</v>
      </c>
      <c r="D17" s="2">
        <f>SUM('石巻第１:石巻第２'!D17)</f>
        <v>1207.579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1026.948</v>
      </c>
      <c r="J17" s="2">
        <f>SUM('石巻第１:石巻第２'!J17)</f>
        <v>18981.235</v>
      </c>
      <c r="K17" s="2">
        <f>SUM('石巻第１:石巻第２'!K17)</f>
        <v>35164.983</v>
      </c>
      <c r="L17" s="2">
        <f>SUM('石巻第１:石巻第２'!L17)</f>
        <v>0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0</v>
      </c>
      <c r="P17" s="9">
        <f>SUM('石巻第１:石巻第２'!P17)</f>
        <v>56380.745</v>
      </c>
    </row>
    <row r="18" spans="1:16" ht="18.75">
      <c r="A18" s="207" t="s">
        <v>31</v>
      </c>
      <c r="B18" s="210" t="s">
        <v>108</v>
      </c>
      <c r="C18" s="234" t="s">
        <v>16</v>
      </c>
      <c r="D18" s="1">
        <f>SUM('石巻第１:石巻第２'!D18)</f>
        <v>103.733</v>
      </c>
      <c r="E18" s="1">
        <f>SUM('石巻第１:石巻第２'!E18)</f>
        <v>0</v>
      </c>
      <c r="F18" s="1">
        <f>SUM('石巻第１:石巻第２'!F18)</f>
        <v>0</v>
      </c>
      <c r="G18" s="1">
        <f>SUM('石巻第１:石巻第２'!G18)</f>
        <v>0</v>
      </c>
      <c r="H18" s="1">
        <f>SUM('石巻第１:石巻第２'!H18)</f>
        <v>0.072</v>
      </c>
      <c r="I18" s="1">
        <f>SUM('石巻第１:石巻第２'!I18)</f>
        <v>21.076</v>
      </c>
      <c r="J18" s="1">
        <f>SUM('石巻第１:石巻第２'!J18)</f>
        <v>71.626</v>
      </c>
      <c r="K18" s="1">
        <f>SUM('石巻第１:石巻第２'!K18)</f>
        <v>191.726</v>
      </c>
      <c r="L18" s="1">
        <f>SUM('石巻第１:石巻第２'!L18)</f>
        <v>0.951</v>
      </c>
      <c r="M18" s="1">
        <f>SUM('石巻第１:石巻第２'!M18)</f>
        <v>0.032</v>
      </c>
      <c r="N18" s="1">
        <f>SUM('石巻第１:石巻第２'!N18)</f>
        <v>0</v>
      </c>
      <c r="O18" s="1">
        <f>SUM('石巻第１:石巻第２'!O18)</f>
        <v>0</v>
      </c>
      <c r="P18" s="8">
        <f>SUM('石巻第１:石巻第２'!P18)</f>
        <v>389.216</v>
      </c>
    </row>
    <row r="19" spans="1:16" ht="18.75">
      <c r="A19" s="207"/>
      <c r="B19" s="212" t="s">
        <v>109</v>
      </c>
      <c r="C19" s="212" t="s">
        <v>18</v>
      </c>
      <c r="D19" s="2">
        <f>SUM('石巻第１:石巻第２'!D19)</f>
        <v>18096.685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21</v>
      </c>
      <c r="I19" s="2">
        <f>SUM('石巻第１:石巻第２'!I19)</f>
        <v>11982.303</v>
      </c>
      <c r="J19" s="2">
        <f>SUM('石巻第１:石巻第２'!J19)</f>
        <v>35292.062</v>
      </c>
      <c r="K19" s="2">
        <f>SUM('石巻第１:石巻第２'!K19)</f>
        <v>73906.94</v>
      </c>
      <c r="L19" s="2">
        <f>SUM('石巻第１:石巻第２'!L19)</f>
        <v>392.019</v>
      </c>
      <c r="M19" s="2">
        <f>SUM('石巻第１:石巻第２'!M19)</f>
        <v>8.4</v>
      </c>
      <c r="N19" s="2">
        <f>SUM('石巻第１:石巻第２'!N19)</f>
        <v>0</v>
      </c>
      <c r="O19" s="2">
        <f>SUM('石巻第１:石巻第２'!O19)</f>
        <v>0</v>
      </c>
      <c r="P19" s="9">
        <f>SUM('石巻第１:石巻第２'!P19)</f>
        <v>139699.40899999999</v>
      </c>
    </row>
    <row r="20" spans="1:16" ht="18.75">
      <c r="A20" s="207" t="s">
        <v>23</v>
      </c>
      <c r="B20" s="334" t="s">
        <v>32</v>
      </c>
      <c r="C20" s="234" t="s">
        <v>16</v>
      </c>
      <c r="D20" s="1">
        <f>SUM('石巻第１:石巻第２'!D20)</f>
        <v>0</v>
      </c>
      <c r="E20" s="1">
        <f>SUM('石巻第１:石巻第２'!E20)</f>
        <v>0</v>
      </c>
      <c r="F20" s="1">
        <f>SUM('石巻第１:石巻第２'!F20)</f>
        <v>0.625</v>
      </c>
      <c r="G20" s="1">
        <f>SUM('石巻第１:石巻第２'!G20)</f>
        <v>0.449</v>
      </c>
      <c r="H20" s="1">
        <f>SUM('石巻第１:石巻第２'!H20)</f>
        <v>1.353</v>
      </c>
      <c r="I20" s="1">
        <f>SUM('石巻第１:石巻第２'!I20)</f>
        <v>15.171</v>
      </c>
      <c r="J20" s="1">
        <f>SUM('石巻第１:石巻第２'!J20)</f>
        <v>120.092</v>
      </c>
      <c r="K20" s="1">
        <f>SUM('石巻第１:石巻第２'!K20)</f>
        <v>0.94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8">
        <f>SUM('石巻第１:石巻第２'!P20)</f>
        <v>138.63</v>
      </c>
    </row>
    <row r="21" spans="1:16" ht="18.75">
      <c r="A21" s="207"/>
      <c r="B21" s="335"/>
      <c r="C21" s="212" t="s">
        <v>18</v>
      </c>
      <c r="D21" s="2">
        <f>SUM('石巻第１:石巻第２'!D21)</f>
        <v>0</v>
      </c>
      <c r="E21" s="2">
        <f>SUM('石巻第１:石巻第２'!E21)</f>
        <v>0</v>
      </c>
      <c r="F21" s="2">
        <f>SUM('石巻第１:石巻第２'!F21)</f>
        <v>237.632</v>
      </c>
      <c r="G21" s="2">
        <f>SUM('石巻第１:石巻第２'!G21)</f>
        <v>136.76</v>
      </c>
      <c r="H21" s="2">
        <f>SUM('石巻第１:石巻第２'!H21)</f>
        <v>382.448</v>
      </c>
      <c r="I21" s="2">
        <f>SUM('石巻第１:石巻第２'!I21)</f>
        <v>3378.002</v>
      </c>
      <c r="J21" s="2">
        <f>SUM('石巻第１:石巻第２'!J21)</f>
        <v>38050.224</v>
      </c>
      <c r="K21" s="2">
        <f>SUM('石巻第１:石巻第２'!K21)</f>
        <v>266.49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9">
        <f>SUM('石巻第１:石巻第２'!P21)</f>
        <v>42451.556</v>
      </c>
    </row>
    <row r="22" spans="1:16" ht="18.75">
      <c r="A22" s="207"/>
      <c r="B22" s="332" t="s">
        <v>197</v>
      </c>
      <c r="C22" s="234" t="s">
        <v>16</v>
      </c>
      <c r="D22" s="1">
        <f aca="true" t="shared" si="3" ref="D22:O22">+D12+D14+D16+D18+D20</f>
        <v>115.07400000000001</v>
      </c>
      <c r="E22" s="1">
        <f t="shared" si="3"/>
        <v>0</v>
      </c>
      <c r="F22" s="1">
        <f t="shared" si="3"/>
        <v>0.625</v>
      </c>
      <c r="G22" s="1">
        <f t="shared" si="3"/>
        <v>0.449</v>
      </c>
      <c r="H22" s="1">
        <f t="shared" si="3"/>
        <v>1.676</v>
      </c>
      <c r="I22" s="1">
        <f t="shared" si="3"/>
        <v>46.661</v>
      </c>
      <c r="J22" s="1">
        <f t="shared" si="3"/>
        <v>318.37600000000003</v>
      </c>
      <c r="K22" s="1">
        <f t="shared" si="3"/>
        <v>336.603</v>
      </c>
      <c r="L22" s="1">
        <f t="shared" si="3"/>
        <v>2.9419999999999997</v>
      </c>
      <c r="M22" s="1">
        <f t="shared" si="3"/>
        <v>1.179</v>
      </c>
      <c r="N22" s="1">
        <f t="shared" si="3"/>
        <v>4.1850000000000005</v>
      </c>
      <c r="O22" s="1">
        <f t="shared" si="3"/>
        <v>0.192</v>
      </c>
      <c r="P22" s="8">
        <f>SUM(D22:O22)</f>
        <v>827.962</v>
      </c>
    </row>
    <row r="23" spans="1:16" ht="18.75">
      <c r="A23" s="198"/>
      <c r="B23" s="333"/>
      <c r="C23" s="212" t="s">
        <v>18</v>
      </c>
      <c r="D23" s="2">
        <f aca="true" t="shared" si="4" ref="D23:O23">+D13+D15+D17+D19+D21</f>
        <v>19370.126</v>
      </c>
      <c r="E23" s="2">
        <f t="shared" si="4"/>
        <v>0</v>
      </c>
      <c r="F23" s="2">
        <f t="shared" si="4"/>
        <v>237.632</v>
      </c>
      <c r="G23" s="2">
        <f t="shared" si="4"/>
        <v>136.76</v>
      </c>
      <c r="H23" s="2">
        <f t="shared" si="4"/>
        <v>1009.562</v>
      </c>
      <c r="I23" s="2">
        <f t="shared" si="4"/>
        <v>28936.323</v>
      </c>
      <c r="J23" s="2">
        <f t="shared" si="4"/>
        <v>138791.00900000002</v>
      </c>
      <c r="K23" s="2">
        <f t="shared" si="4"/>
        <v>120666.52200000001</v>
      </c>
      <c r="L23" s="2">
        <f t="shared" si="4"/>
        <v>4264.857</v>
      </c>
      <c r="M23" s="2">
        <f t="shared" si="4"/>
        <v>1872.6340000000002</v>
      </c>
      <c r="N23" s="2">
        <f t="shared" si="4"/>
        <v>6861.073</v>
      </c>
      <c r="O23" s="2">
        <f t="shared" si="4"/>
        <v>455.575</v>
      </c>
      <c r="P23" s="9">
        <f>SUM(D23:O23)</f>
        <v>322602.07300000003</v>
      </c>
    </row>
    <row r="24" spans="1:16" ht="18.75">
      <c r="A24" s="207" t="s">
        <v>0</v>
      </c>
      <c r="B24" s="334" t="s">
        <v>33</v>
      </c>
      <c r="C24" s="234" t="s">
        <v>16</v>
      </c>
      <c r="D24" s="1">
        <f>SUM('石巻第１:石巻第２'!D24)</f>
        <v>0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0.18</v>
      </c>
      <c r="J24" s="1">
        <f>SUM('石巻第１:石巻第２'!J24)</f>
        <v>0</v>
      </c>
      <c r="K24" s="1">
        <f>SUM('石巻第１:石巻第２'!K24)</f>
        <v>0.154</v>
      </c>
      <c r="L24" s="1">
        <f>SUM('石巻第１:石巻第２'!L24)</f>
        <v>0.152</v>
      </c>
      <c r="M24" s="1">
        <f>SUM('石巻第１:石巻第２'!M24)</f>
        <v>0.45</v>
      </c>
      <c r="N24" s="1">
        <f>SUM('石巻第１:石巻第２'!N24)</f>
        <v>0.351</v>
      </c>
      <c r="O24" s="1">
        <f>SUM('石巻第１:石巻第２'!O24)</f>
        <v>0</v>
      </c>
      <c r="P24" s="8">
        <f>SUM('石巻第１:石巻第２'!P24)</f>
        <v>1.287</v>
      </c>
    </row>
    <row r="25" spans="1:16" ht="18.75">
      <c r="A25" s="207" t="s">
        <v>34</v>
      </c>
      <c r="B25" s="335"/>
      <c r="C25" s="212" t="s">
        <v>18</v>
      </c>
      <c r="D25" s="2">
        <f>SUM('石巻第１:石巻第２'!D25)</f>
        <v>0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94.5</v>
      </c>
      <c r="J25" s="2">
        <f>SUM('石巻第１:石巻第２'!J25)</f>
        <v>0</v>
      </c>
      <c r="K25" s="2">
        <f>SUM('石巻第１:石巻第２'!K25)</f>
        <v>173.667</v>
      </c>
      <c r="L25" s="2">
        <f>SUM('石巻第１:石巻第２'!L25)</f>
        <v>99.729</v>
      </c>
      <c r="M25" s="2">
        <f>SUM('石巻第１:石巻第２'!M25)</f>
        <v>315.756</v>
      </c>
      <c r="N25" s="2">
        <f>SUM('石巻第１:石巻第２'!N25)</f>
        <v>386.498</v>
      </c>
      <c r="O25" s="2">
        <f>SUM('石巻第１:石巻第２'!O25)</f>
        <v>0</v>
      </c>
      <c r="P25" s="9">
        <f>SUM('石巻第１:石巻第２'!P25)</f>
        <v>1070.15</v>
      </c>
    </row>
    <row r="26" spans="1:16" ht="18.75">
      <c r="A26" s="207" t="s">
        <v>35</v>
      </c>
      <c r="B26" s="210" t="s">
        <v>20</v>
      </c>
      <c r="C26" s="234" t="s">
        <v>16</v>
      </c>
      <c r="D26" s="1">
        <f>SUM('石巻第１:石巻第２'!D26)</f>
        <v>0.1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0.711</v>
      </c>
      <c r="J26" s="1">
        <f>SUM('石巻第１:石巻第２'!J26)</f>
        <v>2.593</v>
      </c>
      <c r="K26" s="1">
        <f>SUM('石巻第１:石巻第２'!K26)</f>
        <v>2.803</v>
      </c>
      <c r="L26" s="1">
        <f>SUM('石巻第１:石巻第２'!L26)</f>
        <v>0.919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8">
        <f>SUM('石巻第１:石巻第２'!P26)</f>
        <v>7.1259999999999994</v>
      </c>
    </row>
    <row r="27" spans="1:16" ht="18.75">
      <c r="A27" s="207" t="s">
        <v>36</v>
      </c>
      <c r="B27" s="212" t="s">
        <v>110</v>
      </c>
      <c r="C27" s="212" t="s">
        <v>18</v>
      </c>
      <c r="D27" s="2">
        <f>SUM('石巻第１:石巻第２'!D27)</f>
        <v>3.15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58.464</v>
      </c>
      <c r="J27" s="2">
        <f>SUM('石巻第１:石巻第２'!J27)</f>
        <v>149.155</v>
      </c>
      <c r="K27" s="2">
        <f>SUM('石巻第１:石巻第２'!K27)</f>
        <v>357.783</v>
      </c>
      <c r="L27" s="2">
        <f>SUM('石巻第１:石巻第２'!L27)</f>
        <v>110.855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9">
        <f>SUM('石巻第１:石巻第２'!P27)</f>
        <v>679.407</v>
      </c>
    </row>
    <row r="28" spans="1:16" ht="18.75">
      <c r="A28" s="207" t="s">
        <v>23</v>
      </c>
      <c r="B28" s="332" t="s">
        <v>197</v>
      </c>
      <c r="C28" s="234" t="s">
        <v>16</v>
      </c>
      <c r="D28" s="1">
        <f aca="true" t="shared" si="5" ref="D28:G29">+D24+D26</f>
        <v>0.1</v>
      </c>
      <c r="E28" s="1">
        <f t="shared" si="5"/>
        <v>0</v>
      </c>
      <c r="F28" s="1">
        <f t="shared" si="5"/>
        <v>0</v>
      </c>
      <c r="G28" s="1">
        <f t="shared" si="5"/>
        <v>0</v>
      </c>
      <c r="H28" s="1">
        <f aca="true" t="shared" si="6" ref="H28:O29">+H24+H26</f>
        <v>0</v>
      </c>
      <c r="I28" s="1">
        <f t="shared" si="6"/>
        <v>0.891</v>
      </c>
      <c r="J28" s="1">
        <f t="shared" si="6"/>
        <v>2.593</v>
      </c>
      <c r="K28" s="1">
        <f t="shared" si="6"/>
        <v>2.957</v>
      </c>
      <c r="L28" s="1">
        <f t="shared" si="6"/>
        <v>1.071</v>
      </c>
      <c r="M28" s="1">
        <f t="shared" si="6"/>
        <v>0.45</v>
      </c>
      <c r="N28" s="1">
        <f t="shared" si="6"/>
        <v>0.351</v>
      </c>
      <c r="O28" s="1">
        <f t="shared" si="6"/>
        <v>0</v>
      </c>
      <c r="P28" s="8">
        <f>SUM(D28:O28)</f>
        <v>8.413</v>
      </c>
    </row>
    <row r="29" spans="1:16" ht="18.75">
      <c r="A29" s="198"/>
      <c r="B29" s="333"/>
      <c r="C29" s="212" t="s">
        <v>18</v>
      </c>
      <c r="D29" s="2">
        <f t="shared" si="5"/>
        <v>3.15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6"/>
        <v>0</v>
      </c>
      <c r="I29" s="2">
        <f t="shared" si="6"/>
        <v>152.964</v>
      </c>
      <c r="J29" s="2">
        <f t="shared" si="6"/>
        <v>149.155</v>
      </c>
      <c r="K29" s="2">
        <f t="shared" si="6"/>
        <v>531.45</v>
      </c>
      <c r="L29" s="2">
        <f t="shared" si="6"/>
        <v>210.584</v>
      </c>
      <c r="M29" s="2">
        <f t="shared" si="6"/>
        <v>315.756</v>
      </c>
      <c r="N29" s="2">
        <f t="shared" si="6"/>
        <v>386.498</v>
      </c>
      <c r="O29" s="2">
        <f t="shared" si="6"/>
        <v>0</v>
      </c>
      <c r="P29" s="9">
        <f>SUM(D29:O29)</f>
        <v>1749.5570000000002</v>
      </c>
    </row>
    <row r="30" spans="1:16" ht="18.75">
      <c r="A30" s="207" t="s">
        <v>0</v>
      </c>
      <c r="B30" s="334" t="s">
        <v>37</v>
      </c>
      <c r="C30" s="234" t="s">
        <v>16</v>
      </c>
      <c r="D30" s="1">
        <f>SUM('石巻第１:石巻第２'!D30)</f>
        <v>619.672</v>
      </c>
      <c r="E30" s="1">
        <f>SUM('石巻第１:石巻第２'!E30)</f>
        <v>575.41</v>
      </c>
      <c r="F30" s="1">
        <f>SUM('石巻第１:石巻第２'!F30)</f>
        <v>544.252</v>
      </c>
      <c r="G30" s="1">
        <f>SUM('石巻第１:石巻第２'!G30)</f>
        <v>614.297</v>
      </c>
      <c r="H30" s="1">
        <f>SUM('石巻第１:石巻第２'!H30)</f>
        <v>369.93</v>
      </c>
      <c r="I30" s="1">
        <f>SUM('石巻第１:石巻第２'!I30)</f>
        <v>340.275</v>
      </c>
      <c r="J30" s="1">
        <f>SUM('石巻第１:石巻第２'!J30)</f>
        <v>125.356</v>
      </c>
      <c r="K30" s="1">
        <f>SUM('石巻第１:石巻第２'!K30)</f>
        <v>143.082</v>
      </c>
      <c r="L30" s="1">
        <f>SUM('石巻第１:石巻第２'!L30)</f>
        <v>307.517</v>
      </c>
      <c r="M30" s="1">
        <f>SUM('石巻第１:石巻第２'!M30)</f>
        <v>463.87</v>
      </c>
      <c r="N30" s="1">
        <f>SUM('石巻第１:石巻第２'!N30)</f>
        <v>349.205</v>
      </c>
      <c r="O30" s="1">
        <f>SUM('石巻第１:石巻第２'!O30)</f>
        <v>234.598</v>
      </c>
      <c r="P30" s="8">
        <f>SUM('石巻第１:石巻第２'!P30)</f>
        <v>4687.464</v>
      </c>
    </row>
    <row r="31" spans="1:16" ht="18.75">
      <c r="A31" s="207" t="s">
        <v>38</v>
      </c>
      <c r="B31" s="335"/>
      <c r="C31" s="212" t="s">
        <v>18</v>
      </c>
      <c r="D31" s="2">
        <f>SUM('石巻第１:石巻第２'!D31)</f>
        <v>129942.248</v>
      </c>
      <c r="E31" s="2">
        <f>SUM('石巻第１:石巻第２'!E31)</f>
        <v>102340.477</v>
      </c>
      <c r="F31" s="2">
        <f>SUM('石巻第１:石巻第２'!F31)</f>
        <v>113198.827</v>
      </c>
      <c r="G31" s="2">
        <f>SUM('石巻第１:石巻第２'!G31)</f>
        <v>103754.125</v>
      </c>
      <c r="H31" s="2">
        <f>SUM('石巻第１:石巻第２'!H31)</f>
        <v>69561.92</v>
      </c>
      <c r="I31" s="2">
        <f>SUM('石巻第１:石巻第２'!I31)</f>
        <v>66379.581</v>
      </c>
      <c r="J31" s="2">
        <f>SUM('石巻第１:石巻第２'!J31)</f>
        <v>39876.282</v>
      </c>
      <c r="K31" s="2">
        <f>SUM('石巻第１:石巻第２'!K31)</f>
        <v>44164.294</v>
      </c>
      <c r="L31" s="2">
        <f>SUM('石巻第１:石巻第２'!L31)</f>
        <v>77992.622</v>
      </c>
      <c r="M31" s="2">
        <f>SUM('石巻第１:石巻第２'!M31)</f>
        <v>132550.957</v>
      </c>
      <c r="N31" s="2">
        <f>SUM('石巻第１:石巻第２'!N31)</f>
        <v>137179.099</v>
      </c>
      <c r="O31" s="2">
        <f>SUM('石巻第１:石巻第２'!O31)</f>
        <v>101578.336</v>
      </c>
      <c r="P31" s="9">
        <f>SUM('石巻第１:石巻第２'!P31)</f>
        <v>1118518.768</v>
      </c>
    </row>
    <row r="32" spans="1:16" ht="18.75">
      <c r="A32" s="207" t="s">
        <v>0</v>
      </c>
      <c r="B32" s="334" t="s">
        <v>39</v>
      </c>
      <c r="C32" s="234" t="s">
        <v>16</v>
      </c>
      <c r="D32" s="1">
        <f>SUM('石巻第１:石巻第２'!D32)</f>
        <v>28.061</v>
      </c>
      <c r="E32" s="1">
        <f>SUM('石巻第１:石巻第２'!E32)</f>
        <v>38.003</v>
      </c>
      <c r="F32" s="1">
        <f>SUM('石巻第１:石巻第２'!F32)</f>
        <v>143.008</v>
      </c>
      <c r="G32" s="1">
        <f>SUM('石巻第１:石巻第２'!G32)</f>
        <v>83.523</v>
      </c>
      <c r="H32" s="1">
        <f>SUM('石巻第１:石巻第２'!H32)</f>
        <v>129.26</v>
      </c>
      <c r="I32" s="1">
        <f>SUM('石巻第１:石巻第２'!I32)</f>
        <v>72.84</v>
      </c>
      <c r="J32" s="1">
        <f>SUM('石巻第１:石巻第２'!J32)</f>
        <v>7.531</v>
      </c>
      <c r="K32" s="1">
        <f>SUM('石巻第１:石巻第２'!K32)</f>
        <v>44.643</v>
      </c>
      <c r="L32" s="1">
        <f>SUM('石巻第１:石巻第２'!L32)</f>
        <v>160.804</v>
      </c>
      <c r="M32" s="1">
        <f>SUM('石巻第１:石巻第２'!M32)</f>
        <v>165.6</v>
      </c>
      <c r="N32" s="1">
        <f>SUM('石巻第１:石巻第２'!N32)</f>
        <v>47.563</v>
      </c>
      <c r="O32" s="1">
        <f>SUM('石巻第１:石巻第２'!O32)</f>
        <v>43.261</v>
      </c>
      <c r="P32" s="8">
        <f>SUM('石巻第１:石巻第２'!P32)</f>
        <v>964.097</v>
      </c>
    </row>
    <row r="33" spans="1:16" ht="18.75">
      <c r="A33" s="207" t="s">
        <v>40</v>
      </c>
      <c r="B33" s="335"/>
      <c r="C33" s="212" t="s">
        <v>18</v>
      </c>
      <c r="D33" s="2">
        <f>SUM('石巻第１:石巻第２'!D33)</f>
        <v>3074.021</v>
      </c>
      <c r="E33" s="2">
        <f>SUM('石巻第１:石巻第２'!E33)</f>
        <v>3456.589</v>
      </c>
      <c r="F33" s="2">
        <f>SUM('石巻第１:石巻第２'!F33)</f>
        <v>11657.58</v>
      </c>
      <c r="G33" s="2">
        <f>SUM('石巻第１:石巻第２'!G33)</f>
        <v>6220.228</v>
      </c>
      <c r="H33" s="2">
        <f>SUM('石巻第１:石巻第２'!H33)</f>
        <v>9488.937</v>
      </c>
      <c r="I33" s="2">
        <f>SUM('石巻第１:石巻第２'!I33)</f>
        <v>6050.804</v>
      </c>
      <c r="J33" s="2">
        <f>SUM('石巻第１:石巻第２'!J33)</f>
        <v>1603.423</v>
      </c>
      <c r="K33" s="2">
        <f>SUM('石巻第１:石巻第２'!K33)</f>
        <v>3038.364</v>
      </c>
      <c r="L33" s="2">
        <f>SUM('石巻第１:石巻第２'!L33)</f>
        <v>8857.995</v>
      </c>
      <c r="M33" s="2">
        <f>SUM('石巻第１:石巻第２'!M33)</f>
        <v>8867.423</v>
      </c>
      <c r="N33" s="2">
        <f>SUM('石巻第１:石巻第２'!N33)</f>
        <v>3826.581</v>
      </c>
      <c r="O33" s="2">
        <f>SUM('石巻第１:石巻第２'!O33)</f>
        <v>3721.366</v>
      </c>
      <c r="P33" s="9">
        <f>SUM('石巻第１:石巻第２'!P33)</f>
        <v>69863.311</v>
      </c>
    </row>
    <row r="34" spans="1:16" ht="18.75">
      <c r="A34" s="207"/>
      <c r="B34" s="210" t="s">
        <v>20</v>
      </c>
      <c r="C34" s="234" t="s">
        <v>16</v>
      </c>
      <c r="D34" s="1">
        <f>SUM('石巻第１:石巻第２'!D34)</f>
        <v>1330.37</v>
      </c>
      <c r="E34" s="1">
        <f>SUM('石巻第１:石巻第２'!E34)</f>
        <v>2340.966</v>
      </c>
      <c r="F34" s="1">
        <f>SUM('石巻第１:石巻第２'!F34)</f>
        <v>2746.047</v>
      </c>
      <c r="G34" s="1">
        <f>SUM('石巻第１:石巻第２'!G34)</f>
        <v>2201.922</v>
      </c>
      <c r="H34" s="1">
        <f>SUM('石巻第１:石巻第２'!H34)</f>
        <v>3037.57</v>
      </c>
      <c r="I34" s="1">
        <f>SUM('石巻第１:石巻第２'!I34)</f>
        <v>1711.477</v>
      </c>
      <c r="J34" s="1">
        <f>SUM('石巻第１:石巻第２'!J34)</f>
        <v>23.028</v>
      </c>
      <c r="K34" s="1">
        <f>SUM('石巻第１:石巻第２'!K34)</f>
        <v>0.948</v>
      </c>
      <c r="L34" s="1">
        <f>SUM('石巻第１:石巻第２'!L34)</f>
        <v>759.012</v>
      </c>
      <c r="M34" s="1">
        <f>SUM('石巻第１:石巻第２'!M34)</f>
        <v>807.051</v>
      </c>
      <c r="N34" s="1">
        <f>SUM('石巻第１:石巻第２'!N34)</f>
        <v>1793.902</v>
      </c>
      <c r="O34" s="1">
        <f>SUM('石巻第１:石巻第２'!O34)</f>
        <v>1157.909</v>
      </c>
      <c r="P34" s="8">
        <f>SUM('石巻第１:石巻第２'!P34)</f>
        <v>17910.202</v>
      </c>
    </row>
    <row r="35" spans="1:16" ht="18.75">
      <c r="A35" s="207" t="s">
        <v>23</v>
      </c>
      <c r="B35" s="212" t="s">
        <v>111</v>
      </c>
      <c r="C35" s="212" t="s">
        <v>18</v>
      </c>
      <c r="D35" s="2">
        <f>SUM('石巻第１:石巻第２'!D35)</f>
        <v>62438</v>
      </c>
      <c r="E35" s="2">
        <f>SUM('石巻第１:石巻第２'!E35)</f>
        <v>144012.722</v>
      </c>
      <c r="F35" s="2">
        <f>SUM('石巻第１:石巻第２'!F35)</f>
        <v>176064.426</v>
      </c>
      <c r="G35" s="2">
        <f>SUM('石巻第１:石巻第２'!G35)</f>
        <v>133899.02</v>
      </c>
      <c r="H35" s="2">
        <f>SUM('石巻第１:石巻第２'!H35)</f>
        <v>167915.127</v>
      </c>
      <c r="I35" s="2">
        <f>SUM('石巻第１:石巻第２'!I35)</f>
        <v>78437.8</v>
      </c>
      <c r="J35" s="2">
        <f>SUM('石巻第１:石巻第２'!J35)</f>
        <v>1023.538</v>
      </c>
      <c r="K35" s="2">
        <f>SUM('石巻第１:石巻第２'!K35)</f>
        <v>20.475</v>
      </c>
      <c r="L35" s="2">
        <f>SUM('石巻第１:石巻第２'!L35)</f>
        <v>31148.539</v>
      </c>
      <c r="M35" s="2">
        <f>SUM('石巻第１:石巻第２'!M35)</f>
        <v>31661.094</v>
      </c>
      <c r="N35" s="2">
        <f>SUM('石巻第１:石巻第２'!N35)</f>
        <v>59275.756</v>
      </c>
      <c r="O35" s="2">
        <f>SUM('石巻第１:石巻第２'!O35)</f>
        <v>36729.521</v>
      </c>
      <c r="P35" s="9">
        <f>SUM('石巻第１:石巻第２'!P35)</f>
        <v>922626.018</v>
      </c>
    </row>
    <row r="36" spans="1:16" ht="18.75">
      <c r="A36" s="220"/>
      <c r="B36" s="332" t="s">
        <v>197</v>
      </c>
      <c r="C36" s="234" t="s">
        <v>16</v>
      </c>
      <c r="D36" s="1">
        <f aca="true" t="shared" si="7" ref="D36:H37">+D30+D32+D34</f>
        <v>1978.103</v>
      </c>
      <c r="E36" s="1">
        <f t="shared" si="7"/>
        <v>2954.379</v>
      </c>
      <c r="F36" s="1">
        <f t="shared" si="7"/>
        <v>3433.307</v>
      </c>
      <c r="G36" s="1">
        <f t="shared" si="7"/>
        <v>2899.742</v>
      </c>
      <c r="H36" s="1">
        <f t="shared" si="7"/>
        <v>3536.76</v>
      </c>
      <c r="I36" s="1">
        <f aca="true" t="shared" si="8" ref="I36:O37">+I30+I32+I34</f>
        <v>2124.592</v>
      </c>
      <c r="J36" s="1">
        <f t="shared" si="8"/>
        <v>155.915</v>
      </c>
      <c r="K36" s="1">
        <f t="shared" si="8"/>
        <v>188.673</v>
      </c>
      <c r="L36" s="1">
        <f t="shared" si="8"/>
        <v>1227.333</v>
      </c>
      <c r="M36" s="1">
        <f t="shared" si="8"/>
        <v>1436.5210000000002</v>
      </c>
      <c r="N36" s="1">
        <f t="shared" si="8"/>
        <v>2190.67</v>
      </c>
      <c r="O36" s="1">
        <f t="shared" si="8"/>
        <v>1435.768</v>
      </c>
      <c r="P36" s="8">
        <f>SUM(D36:O36)</f>
        <v>23561.763000000003</v>
      </c>
    </row>
    <row r="37" spans="1:16" ht="18.75">
      <c r="A37" s="217"/>
      <c r="B37" s="333"/>
      <c r="C37" s="212" t="s">
        <v>18</v>
      </c>
      <c r="D37" s="2">
        <f t="shared" si="7"/>
        <v>195454.269</v>
      </c>
      <c r="E37" s="2">
        <f t="shared" si="7"/>
        <v>249809.788</v>
      </c>
      <c r="F37" s="2">
        <f t="shared" si="7"/>
        <v>300920.833</v>
      </c>
      <c r="G37" s="2">
        <f t="shared" si="7"/>
        <v>243873.373</v>
      </c>
      <c r="H37" s="2">
        <f t="shared" si="7"/>
        <v>246965.984</v>
      </c>
      <c r="I37" s="2">
        <f t="shared" si="8"/>
        <v>150868.185</v>
      </c>
      <c r="J37" s="2">
        <f t="shared" si="8"/>
        <v>42503.243</v>
      </c>
      <c r="K37" s="2">
        <f t="shared" si="8"/>
        <v>47223.133</v>
      </c>
      <c r="L37" s="2">
        <f t="shared" si="8"/>
        <v>117999.156</v>
      </c>
      <c r="M37" s="2">
        <f t="shared" si="8"/>
        <v>173079.47400000002</v>
      </c>
      <c r="N37" s="2">
        <f t="shared" si="8"/>
        <v>200281.436</v>
      </c>
      <c r="O37" s="2">
        <f t="shared" si="8"/>
        <v>142029.223</v>
      </c>
      <c r="P37" s="9">
        <f>SUM(D37:O37)</f>
        <v>2111008.097</v>
      </c>
    </row>
    <row r="38" spans="1:16" ht="18.75">
      <c r="A38" s="328" t="s">
        <v>202</v>
      </c>
      <c r="B38" s="329"/>
      <c r="C38" s="234" t="s">
        <v>16</v>
      </c>
      <c r="D38" s="1">
        <f>SUM('石巻第１:石巻第２'!D38)</f>
        <v>10.963</v>
      </c>
      <c r="E38" s="1">
        <f>SUM('石巻第１:石巻第２'!E38)</f>
        <v>1.73</v>
      </c>
      <c r="F38" s="1">
        <f>SUM('石巻第１:石巻第２'!F38)</f>
        <v>0.034</v>
      </c>
      <c r="G38" s="1">
        <f>SUM('石巻第１:石巻第２'!G38)</f>
        <v>0</v>
      </c>
      <c r="H38" s="1">
        <f>SUM('石巻第１:石巻第２'!H38)</f>
        <v>0.695</v>
      </c>
      <c r="I38" s="1">
        <f>SUM('石巻第１:石巻第２'!I38)</f>
        <v>29.382</v>
      </c>
      <c r="J38" s="1">
        <f>SUM('石巻第１:石巻第２'!J38)</f>
        <v>37.433</v>
      </c>
      <c r="K38" s="1">
        <f>SUM('石巻第１:石巻第２'!K38)</f>
        <v>47.221</v>
      </c>
      <c r="L38" s="1">
        <f>SUM('石巻第１:石巻第２'!L38)</f>
        <v>16.626</v>
      </c>
      <c r="M38" s="1">
        <f>SUM('石巻第１:石巻第２'!M38)</f>
        <v>23.481</v>
      </c>
      <c r="N38" s="1">
        <f>SUM('石巻第１:石巻第２'!N38)</f>
        <v>33.545</v>
      </c>
      <c r="O38" s="1">
        <f>SUM('石巻第１:石巻第２'!O38)</f>
        <v>4.896</v>
      </c>
      <c r="P38" s="8">
        <f>SUM('石巻第１:石巻第２'!P38)</f>
        <v>206.00599999999997</v>
      </c>
    </row>
    <row r="39" spans="1:16" ht="18.75">
      <c r="A39" s="330"/>
      <c r="B39" s="331"/>
      <c r="C39" s="212" t="s">
        <v>18</v>
      </c>
      <c r="D39" s="2">
        <f>SUM('石巻第１:石巻第２'!D39)</f>
        <v>263.636</v>
      </c>
      <c r="E39" s="2">
        <f>SUM('石巻第１:石巻第２'!E39)</f>
        <v>269.508</v>
      </c>
      <c r="F39" s="2">
        <f>SUM('石巻第１:石巻第２'!F39)</f>
        <v>5.198</v>
      </c>
      <c r="G39" s="2">
        <f>SUM('石巻第１:石巻第２'!G39)</f>
        <v>0</v>
      </c>
      <c r="H39" s="2">
        <f>SUM('石巻第１:石巻第２'!H39)</f>
        <v>417.488</v>
      </c>
      <c r="I39" s="2">
        <f>SUM('石巻第１:石巻第２'!I39)</f>
        <v>6541.05</v>
      </c>
      <c r="J39" s="2">
        <f>SUM('石巻第１:石巻第２'!J39)</f>
        <v>11404.096</v>
      </c>
      <c r="K39" s="2">
        <f>SUM('石巻第１:石巻第２'!K39)</f>
        <v>13031.618</v>
      </c>
      <c r="L39" s="2">
        <f>SUM('石巻第１:石巻第２'!L39)</f>
        <v>3348.818</v>
      </c>
      <c r="M39" s="2">
        <f>SUM('石巻第１:石巻第２'!M39)</f>
        <v>2409.54</v>
      </c>
      <c r="N39" s="2">
        <f>SUM('石巻第１:石巻第２'!N39)</f>
        <v>3395.367</v>
      </c>
      <c r="O39" s="2">
        <f>SUM('石巻第１:石巻第２'!O39)</f>
        <v>932.124</v>
      </c>
      <c r="P39" s="9">
        <f>SUM('石巻第１:石巻第２'!P39)</f>
        <v>42018.443</v>
      </c>
    </row>
    <row r="40" spans="1:16" ht="18.75">
      <c r="A40" s="328" t="s">
        <v>203</v>
      </c>
      <c r="B40" s="329"/>
      <c r="C40" s="234" t="s">
        <v>16</v>
      </c>
      <c r="D40" s="1">
        <f>SUM('石巻第１:石巻第２'!D40)</f>
        <v>0.083</v>
      </c>
      <c r="E40" s="1">
        <f>SUM('石巻第１:石巻第２'!E40)</f>
        <v>0.011</v>
      </c>
      <c r="F40" s="1">
        <f>SUM('石巻第１:石巻第２'!F40)</f>
        <v>0.634</v>
      </c>
      <c r="G40" s="1">
        <f>SUM('石巻第１:石巻第２'!G40)</f>
        <v>1.124</v>
      </c>
      <c r="H40" s="1">
        <f>SUM('石巻第１:石巻第２'!H40)</f>
        <v>0.424</v>
      </c>
      <c r="I40" s="1">
        <f>SUM('石巻第１:石巻第２'!I40)</f>
        <v>13.634</v>
      </c>
      <c r="J40" s="1">
        <f>SUM('石巻第１:石巻第２'!J40)</f>
        <v>62.209</v>
      </c>
      <c r="K40" s="1">
        <f>SUM('石巻第１:石巻第２'!K40)</f>
        <v>264.85900000000004</v>
      </c>
      <c r="L40" s="1">
        <f>SUM('石巻第１:石巻第２'!L40)</f>
        <v>43.499</v>
      </c>
      <c r="M40" s="1">
        <f>SUM('石巻第１:石巻第２'!M40)</f>
        <v>204.147</v>
      </c>
      <c r="N40" s="1">
        <f>SUM('石巻第１:石巻第２'!N40)</f>
        <v>121.886</v>
      </c>
      <c r="O40" s="1">
        <f>SUM('石巻第１:石巻第２'!O40)</f>
        <v>1169.434</v>
      </c>
      <c r="P40" s="8">
        <f>SUM('石巻第１:石巻第２'!P40)</f>
        <v>1881.9440000000002</v>
      </c>
    </row>
    <row r="41" spans="1:16" ht="18.75">
      <c r="A41" s="330"/>
      <c r="B41" s="331"/>
      <c r="C41" s="212" t="s">
        <v>18</v>
      </c>
      <c r="D41" s="2">
        <f>SUM('石巻第１:石巻第２'!D41)</f>
        <v>61.152</v>
      </c>
      <c r="E41" s="2">
        <f>SUM('石巻第１:石巻第２'!E41)</f>
        <v>4.746</v>
      </c>
      <c r="F41" s="2">
        <f>SUM('石巻第１:石巻第２'!F41)</f>
        <v>291.399</v>
      </c>
      <c r="G41" s="2">
        <f>SUM('石巻第１:石巻第２'!G41)</f>
        <v>370.829</v>
      </c>
      <c r="H41" s="2">
        <f>SUM('石巻第１:石巻第２'!H41)</f>
        <v>147.666</v>
      </c>
      <c r="I41" s="2">
        <f>SUM('石巻第１:石巻第２'!I41)</f>
        <v>5249.737</v>
      </c>
      <c r="J41" s="2">
        <f>SUM('石巻第１:石巻第２'!J41)</f>
        <v>22256.15</v>
      </c>
      <c r="K41" s="2">
        <f>SUM('石巻第１:石巻第２'!K41)</f>
        <v>46060.259000000005</v>
      </c>
      <c r="L41" s="2">
        <f>SUM('石巻第１:石巻第２'!L41)</f>
        <v>8262.751</v>
      </c>
      <c r="M41" s="2">
        <f>SUM('石巻第１:石巻第２'!M41)</f>
        <v>30100.627</v>
      </c>
      <c r="N41" s="2">
        <f>SUM('石巻第１:石巻第２'!N41)</f>
        <v>19545.14</v>
      </c>
      <c r="O41" s="2">
        <f>SUM('石巻第１:石巻第２'!O41)</f>
        <v>163221.91</v>
      </c>
      <c r="P41" s="9">
        <f>SUM('石巻第１:石巻第２'!P41)</f>
        <v>295572.366</v>
      </c>
    </row>
    <row r="42" spans="1:16" ht="18.75">
      <c r="A42" s="328" t="s">
        <v>204</v>
      </c>
      <c r="B42" s="329"/>
      <c r="C42" s="234" t="s">
        <v>16</v>
      </c>
      <c r="D42" s="1">
        <f>SUM('石巻第１:石巻第２'!D42)</f>
        <v>0.019</v>
      </c>
      <c r="E42" s="1">
        <f>SUM('石巻第１:石巻第２'!E42)</f>
        <v>0.139</v>
      </c>
      <c r="F42" s="1">
        <f>SUM('石巻第１:石巻第２'!F42)</f>
        <v>0.108</v>
      </c>
      <c r="G42" s="1">
        <f>SUM('石巻第１:石巻第２'!G42)</f>
        <v>0.037</v>
      </c>
      <c r="H42" s="1">
        <f>SUM('石巻第１:石巻第２'!H42)</f>
        <v>0.003</v>
      </c>
      <c r="I42" s="1">
        <f>SUM('石巻第１:石巻第２'!I42)</f>
        <v>0.037</v>
      </c>
      <c r="J42" s="1">
        <f>SUM('石巻第１:石巻第２'!J42)</f>
        <v>0.096</v>
      </c>
      <c r="K42" s="1">
        <f>SUM('石巻第１:石巻第２'!K42)</f>
        <v>0.057</v>
      </c>
      <c r="L42" s="1">
        <f>SUM('石巻第１:石巻第２'!L42)</f>
        <v>0.137</v>
      </c>
      <c r="M42" s="1">
        <f>SUM('石巻第１:石巻第２'!M42)</f>
        <v>0.076</v>
      </c>
      <c r="N42" s="1">
        <f>SUM('石巻第１:石巻第２'!N42)</f>
        <v>0.076</v>
      </c>
      <c r="O42" s="1">
        <f>SUM('石巻第１:石巻第２'!O42)</f>
        <v>0.073</v>
      </c>
      <c r="P42" s="8">
        <f>SUM('石巻第１:石巻第２'!P42)</f>
        <v>0.8579999999999999</v>
      </c>
    </row>
    <row r="43" spans="1:16" ht="18.75">
      <c r="A43" s="330"/>
      <c r="B43" s="331"/>
      <c r="C43" s="212" t="s">
        <v>18</v>
      </c>
      <c r="D43" s="2">
        <f>SUM('石巻第１:石巻第２'!D43)</f>
        <v>21.714</v>
      </c>
      <c r="E43" s="2">
        <f>SUM('石巻第１:石巻第２'!E43)</f>
        <v>127.113</v>
      </c>
      <c r="F43" s="2">
        <f>SUM('石巻第１:石巻第２'!F43)</f>
        <v>107.184</v>
      </c>
      <c r="G43" s="2">
        <f>SUM('石巻第１:石巻第２'!G43)</f>
        <v>42.735</v>
      </c>
      <c r="H43" s="2">
        <f>SUM('石巻第１:石巻第２'!H43)</f>
        <v>6.72</v>
      </c>
      <c r="I43" s="2">
        <f>SUM('石巻第１:石巻第２'!I43)</f>
        <v>42.966</v>
      </c>
      <c r="J43" s="2">
        <f>SUM('石巻第１:石巻第２'!J43)</f>
        <v>109.956</v>
      </c>
      <c r="K43" s="2">
        <f>SUM('石巻第１:石巻第２'!K43)</f>
        <v>65.604</v>
      </c>
      <c r="L43" s="2">
        <f>SUM('石巻第１:石巻第２'!L43)</f>
        <v>166.562</v>
      </c>
      <c r="M43" s="2">
        <f>SUM('石巻第１:石巻第２'!M43)</f>
        <v>87.087</v>
      </c>
      <c r="N43" s="2">
        <f>SUM('石巻第１:石巻第２'!N43)</f>
        <v>79.8</v>
      </c>
      <c r="O43" s="2">
        <f>SUM('石巻第１:石巻第２'!O43)</f>
        <v>90.699</v>
      </c>
      <c r="P43" s="9">
        <f>SUM('石巻第１:石巻第２'!P43)</f>
        <v>948.14</v>
      </c>
    </row>
    <row r="44" spans="1:16" ht="18.75">
      <c r="A44" s="328" t="s">
        <v>205</v>
      </c>
      <c r="B44" s="329"/>
      <c r="C44" s="234" t="s">
        <v>16</v>
      </c>
      <c r="D44" s="1">
        <f>SUM('石巻第１:石巻第２'!D44)</f>
        <v>4.984</v>
      </c>
      <c r="E44" s="1">
        <f>SUM('石巻第１:石巻第２'!E44)</f>
        <v>0.961</v>
      </c>
      <c r="F44" s="1">
        <f>SUM('石巻第１:石巻第２'!F44)</f>
        <v>0.402</v>
      </c>
      <c r="G44" s="1">
        <f>SUM('石巻第１:石巻第２'!G44)</f>
        <v>0.468</v>
      </c>
      <c r="H44" s="1">
        <f>SUM('石巻第１:石巻第２'!H44)</f>
        <v>0.17300000000000001</v>
      </c>
      <c r="I44" s="1">
        <f>SUM('石巻第１:石巻第２'!I44)</f>
        <v>0.655</v>
      </c>
      <c r="J44" s="1">
        <f>SUM('石巻第１:石巻第２'!J44)</f>
        <v>0.112</v>
      </c>
      <c r="K44" s="1">
        <f>SUM('石巻第１:石巻第２'!K44)</f>
        <v>0.096</v>
      </c>
      <c r="L44" s="1">
        <f>SUM('石巻第１:石巻第２'!L44)</f>
        <v>0.1</v>
      </c>
      <c r="M44" s="1">
        <f>SUM('石巻第１:石巻第２'!M44)</f>
        <v>0.001</v>
      </c>
      <c r="N44" s="1">
        <f>SUM('石巻第１:石巻第２'!N44)</f>
        <v>0.409</v>
      </c>
      <c r="O44" s="1">
        <f>SUM('石巻第１:石巻第２'!O44)</f>
        <v>0.736</v>
      </c>
      <c r="P44" s="8">
        <f>SUM('石巻第１:石巻第２'!P44)</f>
        <v>9.097000000000001</v>
      </c>
    </row>
    <row r="45" spans="1:16" ht="18.75">
      <c r="A45" s="330"/>
      <c r="B45" s="331"/>
      <c r="C45" s="212" t="s">
        <v>18</v>
      </c>
      <c r="D45" s="2">
        <f>SUM('石巻第１:石巻第２'!D45)</f>
        <v>699.161</v>
      </c>
      <c r="E45" s="2">
        <f>SUM('石巻第１:石巻第２'!E45)</f>
        <v>360.011</v>
      </c>
      <c r="F45" s="2">
        <f>SUM('石巻第１:石巻第２'!F45)</f>
        <v>253.664</v>
      </c>
      <c r="G45" s="2">
        <f>SUM('石巻第１:石巻第２'!G45)</f>
        <v>294.018</v>
      </c>
      <c r="H45" s="2">
        <f>SUM('石巻第１:石巻第２'!H45)</f>
        <v>128.553</v>
      </c>
      <c r="I45" s="2">
        <f>SUM('石巻第１:石巻第２'!I45)</f>
        <v>239.821</v>
      </c>
      <c r="J45" s="2">
        <f>SUM('石巻第１:石巻第２'!J45)</f>
        <v>36.351</v>
      </c>
      <c r="K45" s="2">
        <f>SUM('石巻第１:石巻第２'!K45)</f>
        <v>27.038</v>
      </c>
      <c r="L45" s="2">
        <f>SUM('石巻第１:石巻第２'!L45)</f>
        <v>29.233</v>
      </c>
      <c r="M45" s="2">
        <f>SUM('石巻第１:石巻第２'!M45)</f>
        <v>2.121</v>
      </c>
      <c r="N45" s="2">
        <f>SUM('石巻第１:石巻第２'!N45)</f>
        <v>136.76</v>
      </c>
      <c r="O45" s="2">
        <f>SUM('石巻第１:石巻第２'!O45)</f>
        <v>192.589</v>
      </c>
      <c r="P45" s="9">
        <f>SUM('石巻第１:石巻第２'!P45)</f>
        <v>2399.32</v>
      </c>
    </row>
    <row r="46" spans="1:16" ht="18.75">
      <c r="A46" s="328" t="s">
        <v>206</v>
      </c>
      <c r="B46" s="329"/>
      <c r="C46" s="234" t="s">
        <v>16</v>
      </c>
      <c r="D46" s="1">
        <f>SUM('石巻第１:石巻第２'!D46)</f>
        <v>0.764</v>
      </c>
      <c r="E46" s="1">
        <f>SUM('石巻第１:石巻第２'!E46)</f>
        <v>1.046</v>
      </c>
      <c r="F46" s="1">
        <f>SUM('石巻第１:石巻第２'!F46)</f>
        <v>0.826</v>
      </c>
      <c r="G46" s="1">
        <f>SUM('石巻第１:石巻第２'!G46)</f>
        <v>3.029</v>
      </c>
      <c r="H46" s="1">
        <f>SUM('石巻第１:石巻第２'!H46)</f>
        <v>4.304</v>
      </c>
      <c r="I46" s="1">
        <f>SUM('石巻第１:石巻第２'!I46)</f>
        <v>4.355</v>
      </c>
      <c r="J46" s="1">
        <f>SUM('石巻第１:石巻第２'!J46)</f>
        <v>1.098</v>
      </c>
      <c r="K46" s="1">
        <f>SUM('石巻第１:石巻第２'!K46)</f>
        <v>0.134</v>
      </c>
      <c r="L46" s="1">
        <f>SUM('石巻第１:石巻第２'!L46)</f>
        <v>0.14</v>
      </c>
      <c r="M46" s="1">
        <f>SUM('石巻第１:石巻第２'!M46)</f>
        <v>0.138</v>
      </c>
      <c r="N46" s="1">
        <f>SUM('石巻第１:石巻第２'!N46)</f>
        <v>0.253</v>
      </c>
      <c r="O46" s="1">
        <f>SUM('石巻第１:石巻第２'!O46)</f>
        <v>0.093</v>
      </c>
      <c r="P46" s="8">
        <f>SUM('石巻第１:石巻第２'!P46)</f>
        <v>16.180000000000003</v>
      </c>
    </row>
    <row r="47" spans="1:16" ht="18.75">
      <c r="A47" s="330"/>
      <c r="B47" s="331"/>
      <c r="C47" s="212" t="s">
        <v>18</v>
      </c>
      <c r="D47" s="2">
        <f>SUM('石巻第１:石巻第２'!D47)</f>
        <v>823.323</v>
      </c>
      <c r="E47" s="2">
        <f>SUM('石巻第１:石巻第２'!E47)</f>
        <v>1016.891</v>
      </c>
      <c r="F47" s="2">
        <f>SUM('石巻第１:石巻第２'!F47)</f>
        <v>1177.733</v>
      </c>
      <c r="G47" s="2">
        <f>SUM('石巻第１:石巻第２'!G47)</f>
        <v>4214.21</v>
      </c>
      <c r="H47" s="2">
        <f>SUM('石巻第１:石巻第２'!H47)</f>
        <v>4500.897</v>
      </c>
      <c r="I47" s="2">
        <f>SUM('石巻第１:石巻第２'!I47)</f>
        <v>340.182</v>
      </c>
      <c r="J47" s="2">
        <f>SUM('石巻第１:石巻第２'!J47)</f>
        <v>100.458</v>
      </c>
      <c r="K47" s="2">
        <f>SUM('石巻第１:石巻第２'!K47)</f>
        <v>19.879</v>
      </c>
      <c r="L47" s="2">
        <f>SUM('石巻第１:石巻第２'!L47)</f>
        <v>73.617</v>
      </c>
      <c r="M47" s="2">
        <f>SUM('石巻第１:石巻第２'!M47)</f>
        <v>69.69</v>
      </c>
      <c r="N47" s="2">
        <f>SUM('石巻第１:石巻第２'!N47)</f>
        <v>63.16</v>
      </c>
      <c r="O47" s="2">
        <f>SUM('石巻第１:石巻第２'!O47)</f>
        <v>68.083</v>
      </c>
      <c r="P47" s="9">
        <f>SUM('石巻第１:石巻第２'!P47)</f>
        <v>12468.123000000003</v>
      </c>
    </row>
    <row r="48" spans="1:16" ht="18.75">
      <c r="A48" s="328" t="s">
        <v>207</v>
      </c>
      <c r="B48" s="329"/>
      <c r="C48" s="234" t="s">
        <v>16</v>
      </c>
      <c r="D48" s="1">
        <f>SUM('石巻第１:石巻第２'!D48)</f>
        <v>3493.096</v>
      </c>
      <c r="E48" s="1">
        <f>SUM('石巻第１:石巻第２'!E48)</f>
        <v>536.885</v>
      </c>
      <c r="F48" s="1">
        <f>SUM('石巻第１:石巻第２'!F48)</f>
        <v>0.02</v>
      </c>
      <c r="G48" s="1">
        <f>SUM('石巻第１:石巻第２'!G48)</f>
        <v>0.03</v>
      </c>
      <c r="H48" s="1">
        <f>SUM('石巻第１:石巻第２'!H48)</f>
        <v>0.048</v>
      </c>
      <c r="I48" s="1">
        <f>SUM('石巻第１:石巻第２'!I48)</f>
        <v>40.867</v>
      </c>
      <c r="J48" s="1">
        <f>SUM('石巻第１:石巻第２'!J48)</f>
        <v>2786.783</v>
      </c>
      <c r="K48" s="1">
        <f>SUM('石巻第１:石巻第２'!K48)</f>
        <v>2399.019</v>
      </c>
      <c r="L48" s="1">
        <f>SUM('石巻第１:石巻第２'!L48)</f>
        <v>3307.976</v>
      </c>
      <c r="M48" s="1">
        <f>SUM('石巻第１:石巻第２'!M48)</f>
        <v>7618.734</v>
      </c>
      <c r="N48" s="1">
        <f>SUM('石巻第１:石巻第２'!N48)</f>
        <v>7243.664</v>
      </c>
      <c r="O48" s="1">
        <f>SUM('石巻第１:石巻第２'!O48)</f>
        <v>7365.728</v>
      </c>
      <c r="P48" s="8">
        <f>SUM('石巻第１:石巻第２'!P48)</f>
        <v>34792.85</v>
      </c>
    </row>
    <row r="49" spans="1:16" ht="18.75">
      <c r="A49" s="330"/>
      <c r="B49" s="331"/>
      <c r="C49" s="212" t="s">
        <v>18</v>
      </c>
      <c r="D49" s="2">
        <f>SUM('石巻第１:石巻第２'!D49)</f>
        <v>114871.744</v>
      </c>
      <c r="E49" s="2">
        <f>SUM('石巻第１:石巻第２'!E49)</f>
        <v>28172.035</v>
      </c>
      <c r="F49" s="2">
        <f>SUM('石巻第１:石巻第２'!F49)</f>
        <v>16.8</v>
      </c>
      <c r="G49" s="2">
        <f>SUM('石巻第１:石巻第２'!G49)</f>
        <v>11.55</v>
      </c>
      <c r="H49" s="2">
        <f>SUM('石巻第１:石巻第２'!H49)</f>
        <v>8.946</v>
      </c>
      <c r="I49" s="2">
        <f>SUM('石巻第１:石巻第２'!I49)</f>
        <v>6969.623</v>
      </c>
      <c r="J49" s="2">
        <f>SUM('石巻第１:石巻第２'!J49)</f>
        <v>255347.162</v>
      </c>
      <c r="K49" s="2">
        <f>SUM('石巻第１:石巻第２'!K49)</f>
        <v>230988.895</v>
      </c>
      <c r="L49" s="2">
        <f>SUM('石巻第１:石巻第２'!L49)</f>
        <v>272131.59</v>
      </c>
      <c r="M49" s="2">
        <f>SUM('石巻第１:石巻第２'!M49)</f>
        <v>709433.745</v>
      </c>
      <c r="N49" s="2">
        <f>SUM('石巻第１:石巻第２'!N49)</f>
        <v>630061.319</v>
      </c>
      <c r="O49" s="2">
        <f>SUM('石巻第１:石巻第２'!O49)</f>
        <v>496195.461</v>
      </c>
      <c r="P49" s="9">
        <f>SUM('石巻第１:石巻第２'!P49)</f>
        <v>2744208.87</v>
      </c>
    </row>
    <row r="50" spans="1:16" ht="18.75">
      <c r="A50" s="328" t="s">
        <v>208</v>
      </c>
      <c r="B50" s="329"/>
      <c r="C50" s="234" t="s">
        <v>16</v>
      </c>
      <c r="D50" s="1">
        <f>SUM('石巻第１:石巻第２'!D50)</f>
        <v>0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0.464</v>
      </c>
      <c r="J50" s="1">
        <f>SUM('石巻第１:石巻第２'!J50)</f>
        <v>0.322</v>
      </c>
      <c r="K50" s="1">
        <f>SUM('石巻第１:石巻第２'!K50)</f>
        <v>0.792</v>
      </c>
      <c r="L50" s="1">
        <f>SUM('石巻第１:石巻第２'!L50)</f>
        <v>16.155</v>
      </c>
      <c r="M50" s="1">
        <f>SUM('石巻第１:石巻第２'!M50)</f>
        <v>4.686</v>
      </c>
      <c r="N50" s="1">
        <f>SUM('石巻第１:石巻第２'!N50)</f>
        <v>2.647</v>
      </c>
      <c r="O50" s="1">
        <f>SUM('石巻第１:石巻第２'!O50)</f>
        <v>388.765</v>
      </c>
      <c r="P50" s="8">
        <f>SUM('石巻第１:石巻第２'!P50)</f>
        <v>413.83099999999996</v>
      </c>
    </row>
    <row r="51" spans="1:16" ht="18.75">
      <c r="A51" s="330"/>
      <c r="B51" s="331"/>
      <c r="C51" s="212" t="s">
        <v>18</v>
      </c>
      <c r="D51" s="2">
        <f>SUM('石巻第１:石巻第２'!D51)</f>
        <v>0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102.462</v>
      </c>
      <c r="J51" s="2">
        <f>SUM('石巻第１:石巻第２'!J51)</f>
        <v>316.26</v>
      </c>
      <c r="K51" s="2">
        <f>SUM('石巻第１:石巻第２'!K51)</f>
        <v>564.858</v>
      </c>
      <c r="L51" s="2">
        <f>SUM('石巻第１:石巻第２'!L51)</f>
        <v>5441.143</v>
      </c>
      <c r="M51" s="2">
        <f>SUM('石巻第１:石巻第２'!M51)</f>
        <v>1655.804</v>
      </c>
      <c r="N51" s="2">
        <f>SUM('石巻第１:石巻第２'!N51)</f>
        <v>577.198</v>
      </c>
      <c r="O51" s="2">
        <f>SUM('石巻第１:石巻第２'!O51)</f>
        <v>26597.837</v>
      </c>
      <c r="P51" s="9">
        <f>SUM('石巻第１:石巻第２'!P51)</f>
        <v>35255.562</v>
      </c>
    </row>
    <row r="52" spans="1:16" ht="18.75">
      <c r="A52" s="328" t="s">
        <v>219</v>
      </c>
      <c r="B52" s="329"/>
      <c r="C52" s="234" t="s">
        <v>16</v>
      </c>
      <c r="D52" s="1">
        <f>SUM('石巻第１:石巻第２'!D52)</f>
        <v>10.386</v>
      </c>
      <c r="E52" s="1">
        <f>SUM('石巻第１:石巻第２'!E52)</f>
        <v>2.299</v>
      </c>
      <c r="F52" s="1">
        <f>SUM('石巻第１:石巻第２'!F52)</f>
        <v>2.852</v>
      </c>
      <c r="G52" s="1">
        <f>SUM('石巻第１:石巻第２'!G52)</f>
        <v>12.53</v>
      </c>
      <c r="H52" s="1">
        <f>SUM('石巻第１:石巻第２'!H52)</f>
        <v>7.14</v>
      </c>
      <c r="I52" s="1">
        <f>SUM('石巻第１:石巻第２'!I52)</f>
        <v>3.279</v>
      </c>
      <c r="J52" s="1">
        <f>SUM('石巻第１:石巻第２'!J52)</f>
        <v>0.527</v>
      </c>
      <c r="K52" s="1">
        <f>SUM('石巻第１:石巻第２'!K52)</f>
        <v>0.811</v>
      </c>
      <c r="L52" s="1">
        <f>SUM('石巻第１:石巻第２'!L52)</f>
        <v>35.706</v>
      </c>
      <c r="M52" s="1">
        <f>SUM('石巻第１:石巻第２'!M52)</f>
        <v>755.77</v>
      </c>
      <c r="N52" s="1">
        <f>SUM('石巻第１:石巻第２'!N52)</f>
        <v>652.414</v>
      </c>
      <c r="O52" s="1">
        <f>SUM('石巻第１:石巻第２'!O52)</f>
        <v>109.123</v>
      </c>
      <c r="P52" s="8">
        <f>SUM('石巻第１:石巻第２'!P52)</f>
        <v>1592.837</v>
      </c>
    </row>
    <row r="53" spans="1:16" ht="18.75">
      <c r="A53" s="330"/>
      <c r="B53" s="331"/>
      <c r="C53" s="212" t="s">
        <v>18</v>
      </c>
      <c r="D53" s="2">
        <f>SUM('石巻第１:石巻第２'!D53)</f>
        <v>2144.723</v>
      </c>
      <c r="E53" s="2">
        <f>SUM('石巻第１:石巻第２'!E53)</f>
        <v>1506.972</v>
      </c>
      <c r="F53" s="2">
        <f>SUM('石巻第１:石巻第２'!F53)</f>
        <v>3971.611</v>
      </c>
      <c r="G53" s="2">
        <f>SUM('石巻第１:石巻第２'!G53)</f>
        <v>15886.086</v>
      </c>
      <c r="H53" s="2">
        <f>SUM('石巻第１:石巻第２'!H53)</f>
        <v>6491.23</v>
      </c>
      <c r="I53" s="2">
        <f>SUM('石巻第１:石巻第２'!I53)</f>
        <v>2270.818</v>
      </c>
      <c r="J53" s="2">
        <f>SUM('石巻第１:石巻第２'!J53)</f>
        <v>267.449</v>
      </c>
      <c r="K53" s="2">
        <f>SUM('石巻第１:石巻第２'!K53)</f>
        <v>578.718</v>
      </c>
      <c r="L53" s="2">
        <f>SUM('石巻第１:石巻第２'!L53)</f>
        <v>12774.553</v>
      </c>
      <c r="M53" s="2">
        <f>SUM('石巻第１:石巻第２'!M53)</f>
        <v>249835.272</v>
      </c>
      <c r="N53" s="2">
        <f>SUM('石巻第１:石巻第２'!N53)</f>
        <v>260317.326</v>
      </c>
      <c r="O53" s="2">
        <f>SUM('石巻第１:石巻第２'!O53)</f>
        <v>37228.743</v>
      </c>
      <c r="P53" s="9">
        <f>SUM('石巻第１:石巻第２'!P53)</f>
        <v>593273.501</v>
      </c>
    </row>
    <row r="54" spans="1:16" ht="18.75">
      <c r="A54" s="204" t="s">
        <v>0</v>
      </c>
      <c r="B54" s="334" t="s">
        <v>133</v>
      </c>
      <c r="C54" s="234" t="s">
        <v>16</v>
      </c>
      <c r="D54" s="1">
        <f>SUM('石巻第１:石巻第２'!D54)</f>
        <v>0.102</v>
      </c>
      <c r="E54" s="1">
        <f>SUM('石巻第１:石巻第２'!E54)</f>
        <v>0.006</v>
      </c>
      <c r="F54" s="1">
        <f>SUM('石巻第１:石巻第２'!F54)</f>
        <v>0.045</v>
      </c>
      <c r="G54" s="1">
        <f>SUM('石巻第１:石巻第２'!G54)</f>
        <v>0.014</v>
      </c>
      <c r="H54" s="1">
        <f>SUM('石巻第１:石巻第２'!H54)</f>
        <v>2.286</v>
      </c>
      <c r="I54" s="1">
        <f>SUM('石巻第１:石巻第２'!I54)</f>
        <v>3.239</v>
      </c>
      <c r="J54" s="1">
        <f>SUM('石巻第１:石巻第２'!J54)</f>
        <v>2.252</v>
      </c>
      <c r="K54" s="1">
        <f>SUM('石巻第１:石巻第２'!K54)</f>
        <v>18.023</v>
      </c>
      <c r="L54" s="1">
        <f>SUM('石巻第１:石巻第２'!L54)</f>
        <v>21.581999999999997</v>
      </c>
      <c r="M54" s="1">
        <f>SUM('石巻第１:石巻第２'!M54)</f>
        <v>34.553999999999995</v>
      </c>
      <c r="N54" s="1">
        <f>SUM('石巻第１:石巻第２'!N54)</f>
        <v>10.754000000000001</v>
      </c>
      <c r="O54" s="1">
        <f>SUM('石巻第１:石巻第２'!O54)</f>
        <v>2.831</v>
      </c>
      <c r="P54" s="8">
        <f>SUM('石巻第１:石巻第２'!P54)</f>
        <v>95.688</v>
      </c>
    </row>
    <row r="55" spans="1:16" ht="18.75">
      <c r="A55" s="207" t="s">
        <v>38</v>
      </c>
      <c r="B55" s="335"/>
      <c r="C55" s="212" t="s">
        <v>18</v>
      </c>
      <c r="D55" s="2">
        <f>SUM('石巻第１:石巻第２'!D55)</f>
        <v>85.898</v>
      </c>
      <c r="E55" s="2">
        <f>SUM('石巻第１:石巻第２'!E55)</f>
        <v>9.713</v>
      </c>
      <c r="F55" s="2">
        <f>SUM('石巻第１:石巻第２'!F55)</f>
        <v>31.369</v>
      </c>
      <c r="G55" s="2">
        <f>SUM('石巻第１:石巻第２'!G55)</f>
        <v>40.082</v>
      </c>
      <c r="H55" s="2">
        <f>SUM('石巻第１:石巻第２'!H55)</f>
        <v>2804.121</v>
      </c>
      <c r="I55" s="2">
        <f>SUM('石巻第１:石巻第２'!I55)</f>
        <v>2996.081</v>
      </c>
      <c r="J55" s="2">
        <f>SUM('石巻第１:石巻第２'!J55)</f>
        <v>1831.981</v>
      </c>
      <c r="K55" s="2">
        <f>SUM('石巻第１:石巻第２'!K55)</f>
        <v>8905.873000000001</v>
      </c>
      <c r="L55" s="2">
        <f>SUM('石巻第１:石巻第２'!L55)</f>
        <v>8469.518</v>
      </c>
      <c r="M55" s="2">
        <f>SUM('石巻第１:石巻第２'!M55)</f>
        <v>11215.306</v>
      </c>
      <c r="N55" s="2">
        <f>SUM('石巻第１:石巻第２'!N55)</f>
        <v>5709.250999999999</v>
      </c>
      <c r="O55" s="2">
        <f>SUM('石巻第１:石巻第２'!O55)</f>
        <v>2003.033</v>
      </c>
      <c r="P55" s="9">
        <f>SUM('石巻第１:石巻第２'!P55)</f>
        <v>44102.225999999995</v>
      </c>
    </row>
    <row r="56" spans="1:16" ht="18.75">
      <c r="A56" s="207" t="s">
        <v>17</v>
      </c>
      <c r="B56" s="210" t="s">
        <v>20</v>
      </c>
      <c r="C56" s="234" t="s">
        <v>16</v>
      </c>
      <c r="D56" s="1">
        <f>SUM('石巻第１:石巻第２'!D56)</f>
        <v>0.001</v>
      </c>
      <c r="E56" s="1">
        <f>SUM('石巻第１:石巻第２'!E56)</f>
        <v>0.027</v>
      </c>
      <c r="F56" s="1">
        <f>SUM('石巻第１:石巻第２'!F56)</f>
        <v>0.005</v>
      </c>
      <c r="G56" s="1">
        <f>SUM('石巻第１:石巻第２'!G56)</f>
        <v>0.352</v>
      </c>
      <c r="H56" s="1">
        <f>SUM('石巻第１:石巻第２'!H56)</f>
        <v>0.622</v>
      </c>
      <c r="I56" s="1">
        <f>SUM('石巻第１:石巻第２'!I56)</f>
        <v>0.648</v>
      </c>
      <c r="J56" s="1">
        <f>SUM('石巻第１:石巻第２'!J56)</f>
        <v>0.983</v>
      </c>
      <c r="K56" s="1">
        <f>SUM('石巻第１:石巻第２'!K56)</f>
        <v>1.709</v>
      </c>
      <c r="L56" s="1">
        <f>SUM('石巻第１:石巻第２'!L56)</f>
        <v>0.491</v>
      </c>
      <c r="M56" s="1">
        <f>SUM('石巻第１:石巻第２'!M56)</f>
        <v>0.108</v>
      </c>
      <c r="N56" s="1">
        <f>SUM('石巻第１:石巻第２'!N56)</f>
        <v>0.482</v>
      </c>
      <c r="O56" s="1">
        <f>SUM('石巻第１:石巻第２'!O56)</f>
        <v>0.011</v>
      </c>
      <c r="P56" s="8">
        <f>SUM('石巻第１:石巻第２'!P56)</f>
        <v>5.439</v>
      </c>
    </row>
    <row r="57" spans="1:16" ht="18.75">
      <c r="A57" s="207" t="s">
        <v>23</v>
      </c>
      <c r="B57" s="212" t="s">
        <v>113</v>
      </c>
      <c r="C57" s="212" t="s">
        <v>18</v>
      </c>
      <c r="D57" s="2">
        <f>SUM('石巻第１:石巻第２'!D57)</f>
        <v>1.365</v>
      </c>
      <c r="E57" s="2">
        <f>SUM('石巻第１:石巻第２'!E57)</f>
        <v>15.834</v>
      </c>
      <c r="F57" s="2">
        <f>SUM('石巻第１:石巻第２'!F57)</f>
        <v>12.242999999999999</v>
      </c>
      <c r="G57" s="2">
        <f>SUM('石巻第１:石巻第２'!G57)</f>
        <v>279.938</v>
      </c>
      <c r="H57" s="2">
        <f>SUM('石巻第１:石巻第２'!H57)</f>
        <v>451.809</v>
      </c>
      <c r="I57" s="2">
        <f>SUM('石巻第１:石巻第２'!I57)</f>
        <v>349.421</v>
      </c>
      <c r="J57" s="2">
        <f>SUM('石巻第１:石巻第２'!J57)</f>
        <v>799.989</v>
      </c>
      <c r="K57" s="2">
        <f>SUM('石巻第１:石巻第２'!K57)</f>
        <v>1151.711</v>
      </c>
      <c r="L57" s="2">
        <f>SUM('石巻第１:石巻第２'!L57)</f>
        <v>410.67900000000003</v>
      </c>
      <c r="M57" s="2">
        <f>SUM('石巻第１:石巻第２'!M57)</f>
        <v>64.163</v>
      </c>
      <c r="N57" s="2">
        <f>SUM('石巻第１:石巻第２'!N57)</f>
        <v>53.354</v>
      </c>
      <c r="O57" s="2">
        <f>SUM('石巻第１:石巻第２'!O57)</f>
        <v>12.621</v>
      </c>
      <c r="P57" s="9">
        <f>SUM('石巻第１:石巻第２'!P57)</f>
        <v>3603.1269999999995</v>
      </c>
    </row>
    <row r="58" spans="1:16" ht="18.75">
      <c r="A58" s="207"/>
      <c r="B58" s="332" t="s">
        <v>197</v>
      </c>
      <c r="C58" s="234" t="s">
        <v>16</v>
      </c>
      <c r="D58" s="1">
        <f>+D54+D56</f>
        <v>0.103</v>
      </c>
      <c r="E58" s="1">
        <f>+E54+E56</f>
        <v>0.033</v>
      </c>
      <c r="F58" s="1">
        <f aca="true" t="shared" si="9" ref="F58:O59">+F54+F56</f>
        <v>0.049999999999999996</v>
      </c>
      <c r="G58" s="1">
        <f t="shared" si="9"/>
        <v>0.366</v>
      </c>
      <c r="H58" s="1">
        <f t="shared" si="9"/>
        <v>2.908</v>
      </c>
      <c r="I58" s="1">
        <f t="shared" si="9"/>
        <v>3.887</v>
      </c>
      <c r="J58" s="1">
        <f t="shared" si="9"/>
        <v>3.235</v>
      </c>
      <c r="K58" s="1">
        <f t="shared" si="9"/>
        <v>19.732</v>
      </c>
      <c r="L58" s="1">
        <f t="shared" si="9"/>
        <v>22.072999999999997</v>
      </c>
      <c r="M58" s="1">
        <f t="shared" si="9"/>
        <v>34.66199999999999</v>
      </c>
      <c r="N58" s="1">
        <f t="shared" si="9"/>
        <v>11.236</v>
      </c>
      <c r="O58" s="1">
        <f t="shared" si="9"/>
        <v>2.842</v>
      </c>
      <c r="P58" s="8">
        <f>SUM(D58:O58)</f>
        <v>101.127</v>
      </c>
    </row>
    <row r="59" spans="1:16" ht="18.75">
      <c r="A59" s="198"/>
      <c r="B59" s="333"/>
      <c r="C59" s="212" t="s">
        <v>18</v>
      </c>
      <c r="D59" s="2">
        <f>+D55+D57</f>
        <v>87.26299999999999</v>
      </c>
      <c r="E59" s="2">
        <f>+E55+E57</f>
        <v>25.546999999999997</v>
      </c>
      <c r="F59" s="2">
        <f t="shared" si="9"/>
        <v>43.611999999999995</v>
      </c>
      <c r="G59" s="2">
        <f t="shared" si="9"/>
        <v>320.02</v>
      </c>
      <c r="H59" s="2">
        <f t="shared" si="9"/>
        <v>3255.9300000000003</v>
      </c>
      <c r="I59" s="2">
        <f t="shared" si="9"/>
        <v>3345.502</v>
      </c>
      <c r="J59" s="2">
        <f t="shared" si="9"/>
        <v>2631.9700000000003</v>
      </c>
      <c r="K59" s="2">
        <f t="shared" si="9"/>
        <v>10057.584</v>
      </c>
      <c r="L59" s="2">
        <f t="shared" si="9"/>
        <v>8880.197</v>
      </c>
      <c r="M59" s="2">
        <f t="shared" si="9"/>
        <v>11279.469000000001</v>
      </c>
      <c r="N59" s="2">
        <f t="shared" si="9"/>
        <v>5762.605</v>
      </c>
      <c r="O59" s="2">
        <f t="shared" si="9"/>
        <v>2015.654</v>
      </c>
      <c r="P59" s="9">
        <f>SUM(D59:O59)</f>
        <v>47705.352999999996</v>
      </c>
    </row>
    <row r="60" spans="1:16" ht="18.75">
      <c r="A60" s="207" t="s">
        <v>0</v>
      </c>
      <c r="B60" s="334" t="s">
        <v>115</v>
      </c>
      <c r="C60" s="234" t="s">
        <v>16</v>
      </c>
      <c r="D60" s="1">
        <f>SUM('石巻第１:石巻第２'!D60)</f>
        <v>22.219</v>
      </c>
      <c r="E60" s="1">
        <f>SUM('石巻第１:石巻第２'!E60)</f>
        <v>15.12</v>
      </c>
      <c r="F60" s="1">
        <f>SUM('石巻第１:石巻第２'!F60)</f>
        <v>13.246</v>
      </c>
      <c r="G60" s="1">
        <f>SUM('石巻第１:石巻第２'!G60)</f>
        <v>34.269</v>
      </c>
      <c r="H60" s="1">
        <f>SUM('石巻第１:石巻第２'!H60)</f>
        <v>6.85</v>
      </c>
      <c r="I60" s="1">
        <f>SUM('石巻第１:石巻第２'!I60)</f>
        <v>18.879</v>
      </c>
      <c r="J60" s="1">
        <f>SUM('石巻第１:石巻第２'!J60)</f>
        <v>0.467</v>
      </c>
      <c r="K60" s="1">
        <f>SUM('石巻第１:石巻第２'!K60)</f>
        <v>0.611</v>
      </c>
      <c r="L60" s="1">
        <f>SUM('石巻第１:石巻第２'!L60)</f>
        <v>4.102</v>
      </c>
      <c r="M60" s="1">
        <f>SUM('石巻第１:石巻第２'!M60)</f>
        <v>0.248</v>
      </c>
      <c r="N60" s="1">
        <f>SUM('石巻第１:石巻第２'!N60)</f>
        <v>0.76</v>
      </c>
      <c r="O60" s="1">
        <f>SUM('石巻第１:石巻第２'!O60)</f>
        <v>2.291</v>
      </c>
      <c r="P60" s="8">
        <f>SUM('石巻第１:石巻第２'!P60)</f>
        <v>119.06200000000001</v>
      </c>
    </row>
    <row r="61" spans="1:16" ht="18.75">
      <c r="A61" s="207" t="s">
        <v>49</v>
      </c>
      <c r="B61" s="335"/>
      <c r="C61" s="212" t="s">
        <v>18</v>
      </c>
      <c r="D61" s="2">
        <f>SUM('石巻第１:石巻第２'!D61)</f>
        <v>1780.866</v>
      </c>
      <c r="E61" s="2">
        <f>SUM('石巻第１:石巻第２'!E61)</f>
        <v>1319.054</v>
      </c>
      <c r="F61" s="2">
        <f>SUM('石巻第１:石巻第２'!F61)</f>
        <v>386.718</v>
      </c>
      <c r="G61" s="2">
        <f>SUM('石巻第１:石巻第２'!G61)</f>
        <v>853.306</v>
      </c>
      <c r="H61" s="2">
        <f>SUM('石巻第１:石巻第２'!H61)</f>
        <v>168.599</v>
      </c>
      <c r="I61" s="2">
        <f>SUM('石巻第１:石巻第２'!I61)</f>
        <v>329.534</v>
      </c>
      <c r="J61" s="2">
        <f>SUM('石巻第１:石巻第２'!J61)</f>
        <v>9.917</v>
      </c>
      <c r="K61" s="2">
        <f>SUM('石巻第１:石巻第２'!K61)</f>
        <v>12.033</v>
      </c>
      <c r="L61" s="2">
        <f>SUM('石巻第１:石巻第２'!L61)</f>
        <v>67.746</v>
      </c>
      <c r="M61" s="2">
        <f>SUM('石巻第１:石巻第２'!M61)</f>
        <v>4.729</v>
      </c>
      <c r="N61" s="2">
        <f>SUM('石巻第１:石巻第２'!N61)</f>
        <v>21.979</v>
      </c>
      <c r="O61" s="2">
        <f>SUM('石巻第１:石巻第２'!O61)</f>
        <v>55.963</v>
      </c>
      <c r="P61" s="9">
        <f>SUM('石巻第１:石巻第２'!P61)</f>
        <v>5010.444</v>
      </c>
    </row>
    <row r="62" spans="1:16" ht="18.75">
      <c r="A62" s="207" t="s">
        <v>0</v>
      </c>
      <c r="B62" s="210" t="s">
        <v>50</v>
      </c>
      <c r="C62" s="234" t="s">
        <v>16</v>
      </c>
      <c r="D62" s="1">
        <f>SUM('石巻第１:石巻第２'!D62)</f>
        <v>0</v>
      </c>
      <c r="E62" s="1">
        <f>SUM('石巻第１:石巻第２'!E62)</f>
        <v>0</v>
      </c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8">
        <f>SUM('石巻第１:石巻第２'!P62)</f>
        <v>0</v>
      </c>
    </row>
    <row r="63" spans="1:16" ht="18.75">
      <c r="A63" s="207" t="s">
        <v>51</v>
      </c>
      <c r="B63" s="212" t="s">
        <v>116</v>
      </c>
      <c r="C63" s="212" t="s">
        <v>18</v>
      </c>
      <c r="D63" s="2">
        <f>SUM('石巻第１:石巻第２'!D63)</f>
        <v>0</v>
      </c>
      <c r="E63" s="2">
        <f>SUM('石巻第１:石巻第２'!E63)</f>
        <v>0</v>
      </c>
      <c r="F63" s="2">
        <f>SUM('石巻第１:石巻第２'!F63)</f>
        <v>0</v>
      </c>
      <c r="G63" s="2">
        <f>SUM('石巻第１:石巻第２'!G63)</f>
        <v>0</v>
      </c>
      <c r="H63" s="2">
        <f>SUM('石巻第１:石巻第２'!H63)</f>
        <v>0</v>
      </c>
      <c r="I63" s="2">
        <f>SUM('石巻第１:石巻第２'!I63)</f>
        <v>0</v>
      </c>
      <c r="J63" s="2">
        <f>SUM('石巻第１:石巻第２'!J63)</f>
        <v>0.42</v>
      </c>
      <c r="K63" s="2">
        <f>SUM('石巻第１:石巻第２'!K63)</f>
        <v>0</v>
      </c>
      <c r="L63" s="2">
        <f>SUM('石巻第１:石巻第２'!L63)</f>
        <v>0</v>
      </c>
      <c r="M63" s="2">
        <f>SUM('石巻第１:石巻第２'!M63)</f>
        <v>0</v>
      </c>
      <c r="N63" s="2">
        <f>SUM('石巻第１:石巻第２'!N63)</f>
        <v>0</v>
      </c>
      <c r="O63" s="2">
        <f>SUM('石巻第１:石巻第２'!O63)</f>
        <v>0</v>
      </c>
      <c r="P63" s="9">
        <f>SUM('石巻第１:石巻第２'!P63)</f>
        <v>0.42</v>
      </c>
    </row>
    <row r="64" spans="1:16" ht="18.75">
      <c r="A64" s="207" t="s">
        <v>0</v>
      </c>
      <c r="B64" s="334" t="s">
        <v>53</v>
      </c>
      <c r="C64" s="234" t="s">
        <v>16</v>
      </c>
      <c r="D64" s="1">
        <f>SUM('石巻第１:石巻第２'!D64)</f>
        <v>0.1</v>
      </c>
      <c r="E64" s="1">
        <f>SUM('石巻第１:石巻第２'!E64)</f>
        <v>0.05</v>
      </c>
      <c r="F64" s="1">
        <f>SUM('石巻第１:石巻第２'!F64)</f>
        <v>0</v>
      </c>
      <c r="G64" s="1">
        <f>SUM('石巻第１:石巻第２'!G64)</f>
        <v>0.07</v>
      </c>
      <c r="H64" s="1">
        <f>SUM('石巻第１:石巻第２'!H64)</f>
        <v>0.005</v>
      </c>
      <c r="I64" s="1">
        <f>SUM('石巻第１:石巻第２'!I64)</f>
        <v>0.01</v>
      </c>
      <c r="J64" s="1">
        <f>SUM('石巻第１:石巻第２'!J64)</f>
        <v>0</v>
      </c>
      <c r="K64" s="1">
        <f>SUM('石巻第１:石巻第２'!K64)</f>
        <v>0</v>
      </c>
      <c r="L64" s="1">
        <f>SUM('石巻第１:石巻第２'!L64)</f>
        <v>0</v>
      </c>
      <c r="M64" s="1">
        <f>SUM('石巻第１:石巻第２'!M64)</f>
        <v>0.055</v>
      </c>
      <c r="N64" s="1">
        <f>SUM('石巻第１:石巻第２'!N64)</f>
        <v>0.01</v>
      </c>
      <c r="O64" s="1">
        <f>SUM('石巻第１:石巻第２'!O64)</f>
        <v>0.024</v>
      </c>
      <c r="P64" s="8">
        <f>SUM('石巻第１:石巻第２'!P64)</f>
        <v>0.32400000000000007</v>
      </c>
    </row>
    <row r="65" spans="1:16" ht="18.75">
      <c r="A65" s="207" t="s">
        <v>23</v>
      </c>
      <c r="B65" s="335"/>
      <c r="C65" s="212" t="s">
        <v>18</v>
      </c>
      <c r="D65" s="2">
        <f>SUM('石巻第１:石巻第２'!D65)</f>
        <v>38.01</v>
      </c>
      <c r="E65" s="2">
        <f>SUM('石巻第１:石巻第２'!E65)</f>
        <v>21.455</v>
      </c>
      <c r="F65" s="2">
        <f>SUM('石巻第１:石巻第２'!F65)</f>
        <v>8.505</v>
      </c>
      <c r="G65" s="2">
        <f>SUM('石巻第１:石巻第２'!G65)</f>
        <v>25.095</v>
      </c>
      <c r="H65" s="2">
        <f>SUM('石巻第１:石巻第２'!H65)</f>
        <v>2.94</v>
      </c>
      <c r="I65" s="2">
        <f>SUM('石巻第１:石巻第２'!I65)</f>
        <v>2.625</v>
      </c>
      <c r="J65" s="2">
        <f>SUM('石巻第１:石巻第２'!J65)</f>
        <v>0</v>
      </c>
      <c r="K65" s="2">
        <f>SUM('石巻第１:石巻第２'!K65)</f>
        <v>0</v>
      </c>
      <c r="L65" s="2">
        <f>SUM('石巻第１:石巻第２'!L65)</f>
        <v>0</v>
      </c>
      <c r="M65" s="2">
        <f>SUM('石巻第１:石巻第２'!M65)</f>
        <v>12.285</v>
      </c>
      <c r="N65" s="2">
        <f>SUM('石巻第１:石巻第２'!N65)</f>
        <v>3.15</v>
      </c>
      <c r="O65" s="2">
        <f>SUM('石巻第１:石巻第２'!O65)</f>
        <v>19.53</v>
      </c>
      <c r="P65" s="9">
        <f>SUM('石巻第１:石巻第２'!P65)</f>
        <v>133.595</v>
      </c>
    </row>
    <row r="66" spans="1:16" ht="18.75">
      <c r="A66" s="207"/>
      <c r="B66" s="210" t="s">
        <v>20</v>
      </c>
      <c r="C66" s="234" t="s">
        <v>16</v>
      </c>
      <c r="D66" s="21">
        <f>SUM('石巻第１:石巻第２'!D66)</f>
        <v>0</v>
      </c>
      <c r="E66" s="21">
        <f>SUM('石巻第１:石巻第２'!E66)</f>
        <v>0</v>
      </c>
      <c r="F66" s="21">
        <f>SUM('石巻第１:石巻第２'!F66)</f>
        <v>0</v>
      </c>
      <c r="G66" s="21">
        <f>SUM('石巻第１:石巻第２'!G66)</f>
        <v>0</v>
      </c>
      <c r="H66" s="21">
        <f>SUM('石巻第１:石巻第２'!H66)</f>
        <v>0</v>
      </c>
      <c r="I66" s="21">
        <f>SUM('石巻第１:石巻第２'!I66)</f>
        <v>0</v>
      </c>
      <c r="J66" s="21">
        <f>SUM('石巻第１:石巻第２'!J66)</f>
        <v>0</v>
      </c>
      <c r="K66" s="21">
        <f>SUM('石巻第１:石巻第２'!K66)</f>
        <v>0</v>
      </c>
      <c r="L66" s="21">
        <f>SUM('石巻第１:石巻第２'!L66)</f>
        <v>0</v>
      </c>
      <c r="M66" s="21">
        <f>SUM('石巻第１:石巻第２'!M66)</f>
        <v>0</v>
      </c>
      <c r="N66" s="21">
        <f>SUM('石巻第１:石巻第２'!N66)</f>
        <v>0</v>
      </c>
      <c r="O66" s="21">
        <f>SUM('石巻第１:石巻第２'!O66)</f>
        <v>0</v>
      </c>
      <c r="P66" s="20">
        <f>SUM('石巻第１:石巻第２'!P66)</f>
        <v>0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9">
        <f>SUM('石巻第１:石巻第２'!D67)</f>
        <v>0</v>
      </c>
      <c r="E67" s="19">
        <f>SUM('石巻第１:石巻第２'!E67)</f>
        <v>0</v>
      </c>
      <c r="F67" s="19">
        <f>SUM('石巻第１:石巻第２'!F67)</f>
        <v>0</v>
      </c>
      <c r="G67" s="19">
        <f>SUM('石巻第１:石巻第２'!G67)</f>
        <v>0</v>
      </c>
      <c r="H67" s="19">
        <f>SUM('石巻第１:石巻第２'!H67)</f>
        <v>0</v>
      </c>
      <c r="I67" s="19">
        <f>SUM('石巻第１:石巻第２'!I67)</f>
        <v>0</v>
      </c>
      <c r="J67" s="19">
        <f>SUM('石巻第１:石巻第２'!J67)</f>
        <v>0</v>
      </c>
      <c r="K67" s="19">
        <f>SUM('石巻第１:石巻第２'!K67)</f>
        <v>0</v>
      </c>
      <c r="L67" s="19">
        <f>SUM('石巻第１:石巻第２'!L67)</f>
        <v>0</v>
      </c>
      <c r="M67" s="19">
        <f>SUM('石巻第１:石巻第２'!M67)</f>
        <v>0</v>
      </c>
      <c r="N67" s="19">
        <f>SUM('石巻第１:石巻第２'!N67)</f>
        <v>0</v>
      </c>
      <c r="O67" s="19">
        <f>SUM('石巻第１:石巻第２'!O67)</f>
        <v>0</v>
      </c>
      <c r="P67" s="10">
        <f>SUM('石巻第１:石巻第２'!P67)</f>
        <v>0</v>
      </c>
    </row>
    <row r="68" spans="9:16" ht="18.75">
      <c r="I68" s="11" t="s">
        <v>83</v>
      </c>
      <c r="P68" s="11"/>
    </row>
    <row r="69" spans="1:16" ht="19.5" thickBot="1">
      <c r="A69" s="12" t="s">
        <v>88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148</v>
      </c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7" t="s">
        <v>49</v>
      </c>
      <c r="B71" s="332" t="s">
        <v>211</v>
      </c>
      <c r="C71" s="234" t="s">
        <v>16</v>
      </c>
      <c r="D71" s="1">
        <f aca="true" t="shared" si="10" ref="D71:O71">+D60+D62+D64+D66</f>
        <v>22.319000000000003</v>
      </c>
      <c r="E71" s="1">
        <f t="shared" si="10"/>
        <v>15.17</v>
      </c>
      <c r="F71" s="1">
        <f t="shared" si="10"/>
        <v>13.246</v>
      </c>
      <c r="G71" s="1">
        <f t="shared" si="10"/>
        <v>34.339</v>
      </c>
      <c r="H71" s="1">
        <f t="shared" si="10"/>
        <v>6.8549999999999995</v>
      </c>
      <c r="I71" s="1">
        <f t="shared" si="10"/>
        <v>18.889000000000003</v>
      </c>
      <c r="J71" s="1">
        <f t="shared" si="10"/>
        <v>0.467</v>
      </c>
      <c r="K71" s="1">
        <f>+K60+K62+K64+K66</f>
        <v>0.611</v>
      </c>
      <c r="L71" s="1">
        <f t="shared" si="10"/>
        <v>4.102</v>
      </c>
      <c r="M71" s="1">
        <f t="shared" si="10"/>
        <v>0.303</v>
      </c>
      <c r="N71" s="1">
        <f t="shared" si="10"/>
        <v>0.77</v>
      </c>
      <c r="O71" s="1">
        <f t="shared" si="10"/>
        <v>2.315</v>
      </c>
      <c r="P71" s="8">
        <f>SUM(D71:O71)</f>
        <v>119.38600000000001</v>
      </c>
    </row>
    <row r="72" spans="1:16" ht="18.75">
      <c r="A72" s="198" t="s">
        <v>51</v>
      </c>
      <c r="B72" s="333"/>
      <c r="C72" s="212" t="s">
        <v>18</v>
      </c>
      <c r="D72" s="2">
        <f aca="true" t="shared" si="11" ref="D72:O72">+D61+D63+D65+D67</f>
        <v>1818.876</v>
      </c>
      <c r="E72" s="2">
        <f t="shared" si="11"/>
        <v>1340.509</v>
      </c>
      <c r="F72" s="2">
        <f t="shared" si="11"/>
        <v>395.223</v>
      </c>
      <c r="G72" s="2">
        <f t="shared" si="11"/>
        <v>878.4010000000001</v>
      </c>
      <c r="H72" s="2">
        <f t="shared" si="11"/>
        <v>171.539</v>
      </c>
      <c r="I72" s="2">
        <f t="shared" si="11"/>
        <v>332.159</v>
      </c>
      <c r="J72" s="2">
        <f t="shared" si="11"/>
        <v>10.337</v>
      </c>
      <c r="K72" s="2">
        <f>+K61+K63+K65+K67</f>
        <v>12.033</v>
      </c>
      <c r="L72" s="2">
        <f t="shared" si="11"/>
        <v>67.746</v>
      </c>
      <c r="M72" s="2">
        <f t="shared" si="11"/>
        <v>17.014</v>
      </c>
      <c r="N72" s="2">
        <f t="shared" si="11"/>
        <v>25.128999999999998</v>
      </c>
      <c r="O72" s="2">
        <f t="shared" si="11"/>
        <v>75.493</v>
      </c>
      <c r="P72" s="9">
        <f>SUM(D72:O72)</f>
        <v>5144.459000000001</v>
      </c>
    </row>
    <row r="73" spans="1:16" ht="18.75">
      <c r="A73" s="207" t="s">
        <v>0</v>
      </c>
      <c r="B73" s="334" t="s">
        <v>54</v>
      </c>
      <c r="C73" s="234" t="s">
        <v>16</v>
      </c>
      <c r="D73" s="1">
        <f>SUM('石巻第１:石巻第２'!D73)</f>
        <v>9.713</v>
      </c>
      <c r="E73" s="1">
        <f>SUM('石巻第１:石巻第２'!E73)</f>
        <v>10.573</v>
      </c>
      <c r="F73" s="1">
        <f>SUM('石巻第１:石巻第２'!F73)</f>
        <v>4.952</v>
      </c>
      <c r="G73" s="1">
        <f>SUM('石巻第１:石巻第２'!G73)</f>
        <v>2.055</v>
      </c>
      <c r="H73" s="1">
        <f>SUM('石巻第１:石巻第２'!H73)</f>
        <v>5.269</v>
      </c>
      <c r="I73" s="1">
        <f>SUM('石巻第１:石巻第２'!I73)</f>
        <v>14.716</v>
      </c>
      <c r="J73" s="1">
        <f>SUM('石巻第１:石巻第２'!J73)</f>
        <v>11.017</v>
      </c>
      <c r="K73" s="1">
        <f>SUM('石巻第１:石巻第２'!K73)</f>
        <v>8.518</v>
      </c>
      <c r="L73" s="1">
        <f>SUM('石巻第１:石巻第２'!L73)</f>
        <v>2.2350000000000003</v>
      </c>
      <c r="M73" s="1">
        <f>SUM('石巻第１:石巻第２'!M73)</f>
        <v>8.959</v>
      </c>
      <c r="N73" s="1">
        <f>SUM('石巻第１:石巻第２'!N73)</f>
        <v>10.828000000000001</v>
      </c>
      <c r="O73" s="1">
        <f>SUM('石巻第１:石巻第２'!O73)</f>
        <v>13.52</v>
      </c>
      <c r="P73" s="8">
        <f>SUM('石巻第１:石巻第２'!P73)</f>
        <v>102.35499999999999</v>
      </c>
    </row>
    <row r="74" spans="1:16" ht="18.75">
      <c r="A74" s="207" t="s">
        <v>34</v>
      </c>
      <c r="B74" s="335"/>
      <c r="C74" s="212" t="s">
        <v>18</v>
      </c>
      <c r="D74" s="2">
        <f>SUM('石巻第１:石巻第２'!D74)</f>
        <v>7444.804</v>
      </c>
      <c r="E74" s="2">
        <f>SUM('石巻第１:石巻第２'!E74)</f>
        <v>9376.813</v>
      </c>
      <c r="F74" s="2">
        <f>SUM('石巻第１:石巻第２'!F74)</f>
        <v>6137.7880000000005</v>
      </c>
      <c r="G74" s="2">
        <f>SUM('石巻第１:石巻第２'!G74)</f>
        <v>3370.464</v>
      </c>
      <c r="H74" s="2">
        <f>SUM('石巻第１:石巻第２'!H74)</f>
        <v>5680.553</v>
      </c>
      <c r="I74" s="2">
        <f>SUM('石巻第１:石巻第２'!I74)</f>
        <v>10281.028</v>
      </c>
      <c r="J74" s="2">
        <f>SUM('石巻第１:石巻第２'!J74)</f>
        <v>8295.537</v>
      </c>
      <c r="K74" s="2">
        <f>SUM('石巻第１:石巻第２'!K74)</f>
        <v>7610.237</v>
      </c>
      <c r="L74" s="2">
        <f>SUM('石巻第１:石巻第２'!L74)</f>
        <v>2943.1749999999997</v>
      </c>
      <c r="M74" s="2">
        <f>SUM('石巻第１:石巻第２'!M74)</f>
        <v>7520.472</v>
      </c>
      <c r="N74" s="2">
        <f>SUM('石巻第１:石巻第２'!N74)</f>
        <v>8560.821</v>
      </c>
      <c r="O74" s="2">
        <f>SUM('石巻第１:石巻第２'!O74)</f>
        <v>12198.701000000001</v>
      </c>
      <c r="P74" s="9">
        <f>SUM('石巻第１:石巻第２'!P74)</f>
        <v>89420.393</v>
      </c>
    </row>
    <row r="75" spans="1:16" ht="18.75">
      <c r="A75" s="207" t="s">
        <v>0</v>
      </c>
      <c r="B75" s="334" t="s">
        <v>55</v>
      </c>
      <c r="C75" s="234" t="s">
        <v>16</v>
      </c>
      <c r="D75" s="1">
        <f>SUM('石巻第１:石巻第２'!D75)</f>
        <v>0.27</v>
      </c>
      <c r="E75" s="1">
        <f>SUM('石巻第１:石巻第２'!E75)</f>
        <v>0.756</v>
      </c>
      <c r="F75" s="1">
        <f>SUM('石巻第１:石巻第２'!F75)</f>
        <v>2.084</v>
      </c>
      <c r="G75" s="1">
        <f>SUM('石巻第１:石巻第２'!G75)</f>
        <v>1.806</v>
      </c>
      <c r="H75" s="1">
        <f>SUM('石巻第１:石巻第２'!H75)</f>
        <v>2.864</v>
      </c>
      <c r="I75" s="1">
        <f>SUM('石巻第１:石巻第２'!I75)</f>
        <v>0.829</v>
      </c>
      <c r="J75" s="1">
        <f>SUM('石巻第１:石巻第２'!J75)</f>
        <v>0.033</v>
      </c>
      <c r="K75" s="1">
        <f>SUM('石巻第１:石巻第２'!K75)</f>
        <v>0.022</v>
      </c>
      <c r="L75" s="1">
        <f>SUM('石巻第１:石巻第２'!L75)</f>
        <v>0.912</v>
      </c>
      <c r="M75" s="1">
        <f>SUM('石巻第１:石巻第２'!M75)</f>
        <v>1.06</v>
      </c>
      <c r="N75" s="1">
        <f>SUM('石巻第１:石巻第２'!N75)</f>
        <v>0.316</v>
      </c>
      <c r="O75" s="1">
        <f>SUM('石巻第１:石巻第２'!O75)</f>
        <v>0.156</v>
      </c>
      <c r="P75" s="8">
        <f>SUM('石巻第１:石巻第２'!P75)</f>
        <v>11.108000000000002</v>
      </c>
    </row>
    <row r="76" spans="1:16" ht="18.75">
      <c r="A76" s="207" t="s">
        <v>0</v>
      </c>
      <c r="B76" s="335"/>
      <c r="C76" s="212" t="s">
        <v>18</v>
      </c>
      <c r="D76" s="2">
        <f>SUM('石巻第１:石巻第２'!D76)</f>
        <v>61.312</v>
      </c>
      <c r="E76" s="2">
        <f>SUM('石巻第１:石巻第２'!E76)</f>
        <v>117.682</v>
      </c>
      <c r="F76" s="2">
        <f>SUM('石巻第１:石巻第２'!F76)</f>
        <v>331.867</v>
      </c>
      <c r="G76" s="2">
        <f>SUM('石巻第１:石巻第２'!G76)</f>
        <v>320.536</v>
      </c>
      <c r="H76" s="2">
        <f>SUM('石巻第１:石巻第２'!H76)</f>
        <v>248.342</v>
      </c>
      <c r="I76" s="2">
        <f>SUM('石巻第１:石巻第２'!I76)</f>
        <v>88.146</v>
      </c>
      <c r="J76" s="2">
        <f>SUM('石巻第１:石巻第２'!J76)</f>
        <v>6.847</v>
      </c>
      <c r="K76" s="2">
        <f>SUM('石巻第１:石巻第２'!K76)</f>
        <v>3.696</v>
      </c>
      <c r="L76" s="2">
        <f>SUM('石巻第１:石巻第２'!L76)</f>
        <v>82.43</v>
      </c>
      <c r="M76" s="2">
        <f>SUM('石巻第１:石巻第２'!M76)</f>
        <v>149.371</v>
      </c>
      <c r="N76" s="2">
        <f>SUM('石巻第１:石巻第２'!N76)</f>
        <v>65.701</v>
      </c>
      <c r="O76" s="2">
        <f>SUM('石巻第１:石巻第２'!O76)</f>
        <v>32.647</v>
      </c>
      <c r="P76" s="9">
        <f>SUM('石巻第１:石巻第２'!P76)</f>
        <v>1508.577</v>
      </c>
    </row>
    <row r="77" spans="1:16" ht="18.75">
      <c r="A77" s="207" t="s">
        <v>56</v>
      </c>
      <c r="B77" s="210" t="s">
        <v>185</v>
      </c>
      <c r="C77" s="234" t="s">
        <v>16</v>
      </c>
      <c r="D77" s="1">
        <f>SUM('石巻第１:石巻第２'!D77)</f>
        <v>0</v>
      </c>
      <c r="E77" s="1">
        <f>SUM('石巻第１:石巻第２'!E77)</f>
        <v>0</v>
      </c>
      <c r="F77" s="1">
        <f>SUM('石巻第１:石巻第２'!F77)</f>
        <v>0</v>
      </c>
      <c r="G77" s="1">
        <f>SUM('石巻第１:石巻第２'!G77)</f>
        <v>0</v>
      </c>
      <c r="H77" s="1">
        <f>SUM('石巻第１:石巻第２'!H77)</f>
        <v>0</v>
      </c>
      <c r="I77" s="1">
        <f>SUM('石巻第１:石巻第２'!I77)</f>
        <v>0</v>
      </c>
      <c r="J77" s="1">
        <f>SUM('石巻第１:石巻第２'!J77)</f>
        <v>0</v>
      </c>
      <c r="K77" s="1">
        <f>SUM('石巻第１:石巻第２'!K77)</f>
        <v>0</v>
      </c>
      <c r="L77" s="1">
        <f>SUM('石巻第１:石巻第２'!L77)</f>
        <v>0</v>
      </c>
      <c r="M77" s="1">
        <f>SUM('石巻第１:石巻第２'!M77)</f>
        <v>0</v>
      </c>
      <c r="N77" s="1">
        <f>SUM('石巻第１:石巻第２'!N77)</f>
        <v>0</v>
      </c>
      <c r="O77" s="1">
        <f>SUM('石巻第１:石巻第２'!O77)</f>
        <v>0</v>
      </c>
      <c r="P77" s="8">
        <f>SUM('石巻第１:石巻第２'!P77)</f>
        <v>0</v>
      </c>
    </row>
    <row r="78" spans="1:16" ht="18.75">
      <c r="A78" s="207"/>
      <c r="B78" s="212" t="s">
        <v>166</v>
      </c>
      <c r="C78" s="212" t="s">
        <v>18</v>
      </c>
      <c r="D78" s="2">
        <f>SUM('石巻第１:石巻第２'!D78)</f>
        <v>0</v>
      </c>
      <c r="E78" s="2">
        <f>SUM('石巻第１:石巻第２'!E78)</f>
        <v>0</v>
      </c>
      <c r="F78" s="2">
        <f>SUM('石巻第１:石巻第２'!F78)</f>
        <v>0</v>
      </c>
      <c r="G78" s="2">
        <f>SUM('石巻第１:石巻第２'!G78)</f>
        <v>0</v>
      </c>
      <c r="H78" s="2">
        <f>SUM('石巻第１:石巻第２'!H78)</f>
        <v>0</v>
      </c>
      <c r="I78" s="2">
        <f>SUM('石巻第１:石巻第２'!I78)</f>
        <v>0</v>
      </c>
      <c r="J78" s="2">
        <f>SUM('石巻第１:石巻第２'!J78)</f>
        <v>0</v>
      </c>
      <c r="K78" s="2">
        <f>SUM('石巻第１:石巻第２'!K78)</f>
        <v>0</v>
      </c>
      <c r="L78" s="2">
        <f>SUM('石巻第１:石巻第２'!L78)</f>
        <v>0</v>
      </c>
      <c r="M78" s="2">
        <f>SUM('石巻第１:石巻第２'!M78)</f>
        <v>0</v>
      </c>
      <c r="N78" s="2">
        <f>SUM('石巻第１:石巻第２'!N78)</f>
        <v>0</v>
      </c>
      <c r="O78" s="2">
        <f>SUM('石巻第１:石巻第２'!O78)</f>
        <v>0</v>
      </c>
      <c r="P78" s="9">
        <f>SUM('石巻第１:石巻第２'!P78)</f>
        <v>0</v>
      </c>
    </row>
    <row r="79" spans="1:16" ht="18.75">
      <c r="A79" s="207"/>
      <c r="B79" s="334" t="s">
        <v>59</v>
      </c>
      <c r="C79" s="234" t="s">
        <v>16</v>
      </c>
      <c r="D79" s="1">
        <f>SUM('石巻第１:石巻第２'!D79)</f>
        <v>0.609</v>
      </c>
      <c r="E79" s="1">
        <f>SUM('石巻第１:石巻第２'!E79)</f>
        <v>1.008</v>
      </c>
      <c r="F79" s="1">
        <f>SUM('石巻第１:石巻第２'!F79)</f>
        <v>0.7</v>
      </c>
      <c r="G79" s="1">
        <f>SUM('石巻第１:石巻第２'!G79)</f>
        <v>2.546</v>
      </c>
      <c r="H79" s="1">
        <f>SUM('石巻第１:石巻第２'!H79)</f>
        <v>1.2</v>
      </c>
      <c r="I79" s="1">
        <f>SUM('石巻第１:石巻第２'!I79)</f>
        <v>0.002</v>
      </c>
      <c r="J79" s="1">
        <f>SUM('石巻第１:石巻第２'!J79)</f>
        <v>0</v>
      </c>
      <c r="K79" s="1">
        <f>SUM('石巻第１:石巻第２'!K79)</f>
        <v>0</v>
      </c>
      <c r="L79" s="1">
        <f>SUM('石巻第１:石巻第２'!L79)</f>
        <v>0</v>
      </c>
      <c r="M79" s="1">
        <f>SUM('石巻第１:石巻第２'!M79)</f>
        <v>0</v>
      </c>
      <c r="N79" s="1">
        <f>SUM('石巻第１:石巻第２'!N79)</f>
        <v>0.108</v>
      </c>
      <c r="O79" s="1">
        <f>SUM('石巻第１:石巻第２'!O79)</f>
        <v>0</v>
      </c>
      <c r="P79" s="8">
        <f>SUM('石巻第１:石巻第２'!P79)</f>
        <v>6.172999999999999</v>
      </c>
    </row>
    <row r="80" spans="1:16" ht="18.75">
      <c r="A80" s="207" t="s">
        <v>17</v>
      </c>
      <c r="B80" s="335"/>
      <c r="C80" s="212" t="s">
        <v>18</v>
      </c>
      <c r="D80" s="2">
        <f>SUM('石巻第１:石巻第２'!D80)</f>
        <v>310.045</v>
      </c>
      <c r="E80" s="2">
        <f>SUM('石巻第１:石巻第２'!E80)</f>
        <v>654.995</v>
      </c>
      <c r="F80" s="2">
        <f>SUM('石巻第１:石巻第２'!F80)</f>
        <v>525.295</v>
      </c>
      <c r="G80" s="2">
        <f>SUM('石巻第１:石巻第２'!G80)</f>
        <v>2130.353</v>
      </c>
      <c r="H80" s="2">
        <f>SUM('石巻第１:石巻第２'!H80)</f>
        <v>963.189</v>
      </c>
      <c r="I80" s="2">
        <f>SUM('石巻第１:石巻第２'!I80)</f>
        <v>0.42</v>
      </c>
      <c r="J80" s="2">
        <f>SUM('石巻第１:石巻第２'!J80)</f>
        <v>0</v>
      </c>
      <c r="K80" s="2">
        <f>SUM('石巻第１:石巻第２'!K80)</f>
        <v>0</v>
      </c>
      <c r="L80" s="2">
        <f>SUM('石巻第１:石巻第２'!L80)</f>
        <v>0</v>
      </c>
      <c r="M80" s="2">
        <f>SUM('石巻第１:石巻第２'!M80)</f>
        <v>0</v>
      </c>
      <c r="N80" s="2">
        <f>SUM('石巻第１:石巻第２'!N80)</f>
        <v>74.047</v>
      </c>
      <c r="O80" s="2">
        <f>SUM('石巻第１:石巻第２'!O80)</f>
        <v>0</v>
      </c>
      <c r="P80" s="9">
        <f>SUM('石巻第１:石巻第２'!P80)</f>
        <v>4658.344</v>
      </c>
    </row>
    <row r="81" spans="1:16" ht="18.75">
      <c r="A81" s="207"/>
      <c r="B81" s="210" t="s">
        <v>20</v>
      </c>
      <c r="C81" s="234" t="s">
        <v>16</v>
      </c>
      <c r="D81" s="1">
        <f>SUM('石巻第１:石巻第２'!D81)</f>
        <v>74.905</v>
      </c>
      <c r="E81" s="1">
        <f>SUM('石巻第１:石巻第２'!E81)</f>
        <v>76.057</v>
      </c>
      <c r="F81" s="1">
        <f>SUM('石巻第１:石巻第２'!F81)</f>
        <v>76.375</v>
      </c>
      <c r="G81" s="1">
        <f>SUM('石巻第１:石巻第２'!G81)</f>
        <v>122.619</v>
      </c>
      <c r="H81" s="1">
        <f>SUM('石巻第１:石巻第２'!H81)</f>
        <v>74.34</v>
      </c>
      <c r="I81" s="1">
        <f>SUM('石巻第１:石巻第２'!I81)</f>
        <v>65.105</v>
      </c>
      <c r="J81" s="1">
        <f>SUM('石巻第１:石巻第２'!J81)</f>
        <v>25.72</v>
      </c>
      <c r="K81" s="1">
        <f>SUM('石巻第１:石巻第２'!K81)</f>
        <v>28.772000000000002</v>
      </c>
      <c r="L81" s="1">
        <f>SUM('石巻第１:石巻第２'!L81)</f>
        <v>82.381</v>
      </c>
      <c r="M81" s="1">
        <f>SUM('石巻第１:石巻第２'!M81)</f>
        <v>91.604</v>
      </c>
      <c r="N81" s="1">
        <f>SUM('石巻第１:石巻第２'!N81)</f>
        <v>51.464999999999996</v>
      </c>
      <c r="O81" s="1">
        <f>SUM('石巻第１:石巻第２'!O81)</f>
        <v>38.596000000000004</v>
      </c>
      <c r="P81" s="8">
        <f>SUM('石巻第１:石巻第２'!P81)</f>
        <v>807.939</v>
      </c>
    </row>
    <row r="82" spans="1:16" ht="18.75">
      <c r="A82" s="207"/>
      <c r="B82" s="212" t="s">
        <v>157</v>
      </c>
      <c r="C82" s="212" t="s">
        <v>18</v>
      </c>
      <c r="D82" s="2">
        <f>SUM('石巻第１:石巻第２'!D82)</f>
        <v>33247.238</v>
      </c>
      <c r="E82" s="2">
        <f>SUM('石巻第１:石巻第２'!E82)</f>
        <v>35483.635</v>
      </c>
      <c r="F82" s="2">
        <f>SUM('石巻第１:石巻第２'!F82)</f>
        <v>44802.319</v>
      </c>
      <c r="G82" s="2">
        <f>SUM('石巻第１:石巻第２'!G82)</f>
        <v>49478.837999999996</v>
      </c>
      <c r="H82" s="2">
        <f>SUM('石巻第１:石巻第２'!H82)</f>
        <v>27589.77</v>
      </c>
      <c r="I82" s="2">
        <f>SUM('石巻第１:石巻第２'!I82)</f>
        <v>19442.357</v>
      </c>
      <c r="J82" s="2">
        <f>SUM('石巻第１:石巻第２'!J82)</f>
        <v>13092.624</v>
      </c>
      <c r="K82" s="2">
        <f>SUM('石巻第１:石巻第２'!K82)</f>
        <v>12869.936000000002</v>
      </c>
      <c r="L82" s="2">
        <f>SUM('石巻第１:石巻第２'!L82)</f>
        <v>21387.077999999998</v>
      </c>
      <c r="M82" s="2">
        <f>SUM('石巻第１:石巻第２'!M82)</f>
        <v>25565.866</v>
      </c>
      <c r="N82" s="2">
        <f>SUM('石巻第１:石巻第２'!N82)</f>
        <v>15774.11</v>
      </c>
      <c r="O82" s="2">
        <f>SUM('石巻第１:石巻第２'!O82)</f>
        <v>18245.367000000002</v>
      </c>
      <c r="P82" s="9">
        <f>SUM('石巻第１:石巻第２'!P82)</f>
        <v>316979.13800000004</v>
      </c>
    </row>
    <row r="83" spans="1:16" ht="18.75">
      <c r="A83" s="207" t="s">
        <v>23</v>
      </c>
      <c r="B83" s="332" t="s">
        <v>197</v>
      </c>
      <c r="C83" s="234" t="s">
        <v>16</v>
      </c>
      <c r="D83" s="1">
        <f aca="true" t="shared" si="12" ref="D83:O84">+D73+D75+D77+D79+D81</f>
        <v>85.497</v>
      </c>
      <c r="E83" s="1">
        <f t="shared" si="12"/>
        <v>88.394</v>
      </c>
      <c r="F83" s="1">
        <f t="shared" si="12"/>
        <v>84.111</v>
      </c>
      <c r="G83" s="1">
        <f t="shared" si="12"/>
        <v>129.026</v>
      </c>
      <c r="H83" s="1">
        <f t="shared" si="12"/>
        <v>83.673</v>
      </c>
      <c r="I83" s="1">
        <f t="shared" si="12"/>
        <v>80.652</v>
      </c>
      <c r="J83" s="1">
        <f t="shared" si="12"/>
        <v>36.769999999999996</v>
      </c>
      <c r="K83" s="1">
        <f t="shared" si="12"/>
        <v>37.312000000000005</v>
      </c>
      <c r="L83" s="1">
        <f t="shared" si="12"/>
        <v>85.528</v>
      </c>
      <c r="M83" s="1">
        <f t="shared" si="12"/>
        <v>101.623</v>
      </c>
      <c r="N83" s="1">
        <f t="shared" si="12"/>
        <v>62.717</v>
      </c>
      <c r="O83" s="1">
        <f t="shared" si="12"/>
        <v>52.272000000000006</v>
      </c>
      <c r="P83" s="8">
        <f>SUM(D83:O83)</f>
        <v>927.5750000000002</v>
      </c>
    </row>
    <row r="84" spans="1:16" ht="18.75">
      <c r="A84" s="217"/>
      <c r="B84" s="333"/>
      <c r="C84" s="212" t="s">
        <v>18</v>
      </c>
      <c r="D84" s="2">
        <f t="shared" si="12"/>
        <v>41063.399</v>
      </c>
      <c r="E84" s="2">
        <f t="shared" si="12"/>
        <v>45633.125</v>
      </c>
      <c r="F84" s="2">
        <f t="shared" si="12"/>
        <v>51797.269</v>
      </c>
      <c r="G84" s="2">
        <f t="shared" si="12"/>
        <v>55300.191</v>
      </c>
      <c r="H84" s="2">
        <f t="shared" si="12"/>
        <v>34481.854</v>
      </c>
      <c r="I84" s="2">
        <f t="shared" si="12"/>
        <v>29811.951</v>
      </c>
      <c r="J84" s="2">
        <f t="shared" si="12"/>
        <v>21395.008</v>
      </c>
      <c r="K84" s="2">
        <f t="shared" si="12"/>
        <v>20483.869000000002</v>
      </c>
      <c r="L84" s="2">
        <f t="shared" si="12"/>
        <v>24412.682999999997</v>
      </c>
      <c r="M84" s="2">
        <f t="shared" si="12"/>
        <v>33235.709</v>
      </c>
      <c r="N84" s="2">
        <f t="shared" si="12"/>
        <v>24474.679</v>
      </c>
      <c r="O84" s="2">
        <f t="shared" si="12"/>
        <v>30476.715000000004</v>
      </c>
      <c r="P84" s="9">
        <f>SUM(D84:O84)</f>
        <v>412566.4520000001</v>
      </c>
    </row>
    <row r="85" spans="1:16" ht="18.75">
      <c r="A85" s="328" t="s">
        <v>187</v>
      </c>
      <c r="B85" s="329"/>
      <c r="C85" s="234" t="s">
        <v>16</v>
      </c>
      <c r="D85" s="1">
        <f>SUM('石巻第１:石巻第２'!D85)</f>
        <v>6.444</v>
      </c>
      <c r="E85" s="1">
        <f>SUM('石巻第１:石巻第２'!E85)</f>
        <v>3.102</v>
      </c>
      <c r="F85" s="1">
        <f>SUM('石巻第１:石巻第２'!F85)</f>
        <v>0.7200000000000001</v>
      </c>
      <c r="G85" s="1">
        <f>SUM('石巻第１:石巻第２'!G85)</f>
        <v>0.562</v>
      </c>
      <c r="H85" s="1">
        <f>SUM('石巻第１:石巻第２'!H85)</f>
        <v>2.046</v>
      </c>
      <c r="I85" s="1">
        <f>SUM('石巻第１:石巻第２'!I85)</f>
        <v>7.569999999999999</v>
      </c>
      <c r="J85" s="1">
        <f>SUM('石巻第１:石巻第２'!J85)</f>
        <v>6.4239999999999995</v>
      </c>
      <c r="K85" s="1">
        <f>SUM('石巻第１:石巻第２'!K85)</f>
        <v>10.382</v>
      </c>
      <c r="L85" s="1">
        <f>SUM('石巻第１:石巻第２'!L85)</f>
        <v>17.148</v>
      </c>
      <c r="M85" s="1">
        <f>SUM('石巻第１:石巻第２'!M85)</f>
        <v>15.586</v>
      </c>
      <c r="N85" s="1">
        <f>SUM('石巻第１:石巻第２'!N85)</f>
        <v>16.740000000000002</v>
      </c>
      <c r="O85" s="1">
        <f>SUM('石巻第１:石巻第２'!O85)</f>
        <v>15.039000000000001</v>
      </c>
      <c r="P85" s="8">
        <f>SUM('石巻第１:石巻第２'!P85)</f>
        <v>101.763</v>
      </c>
    </row>
    <row r="86" spans="1:16" ht="18.75">
      <c r="A86" s="330"/>
      <c r="B86" s="331"/>
      <c r="C86" s="212" t="s">
        <v>18</v>
      </c>
      <c r="D86" s="2">
        <f>SUM('石巻第１:石巻第２'!D86)</f>
        <v>4508.477</v>
      </c>
      <c r="E86" s="2">
        <f>SUM('石巻第１:石巻第２'!E86)</f>
        <v>2527.99</v>
      </c>
      <c r="F86" s="2">
        <f>SUM('石巻第１:石巻第２'!F86)</f>
        <v>1107.162</v>
      </c>
      <c r="G86" s="2">
        <f>SUM('石巻第１:石巻第２'!G86)</f>
        <v>1059.682</v>
      </c>
      <c r="H86" s="2">
        <f>SUM('石巻第１:石巻第２'!H86)</f>
        <v>2686.0190000000002</v>
      </c>
      <c r="I86" s="2">
        <f>SUM('石巻第１:石巻第２'!I86)</f>
        <v>6250.647999999999</v>
      </c>
      <c r="J86" s="2">
        <f>SUM('石巻第１:石巻第２'!J86)</f>
        <v>5979.11</v>
      </c>
      <c r="K86" s="2">
        <f>SUM('石巻第１:石巻第２'!K86)</f>
        <v>8537.321</v>
      </c>
      <c r="L86" s="2">
        <f>SUM('石巻第１:石巻第２'!L86)</f>
        <v>11631.565999999999</v>
      </c>
      <c r="M86" s="2">
        <f>SUM('石巻第１:石巻第２'!M86)</f>
        <v>10593.838</v>
      </c>
      <c r="N86" s="2">
        <f>SUM('石巻第１:石巻第２'!N86)</f>
        <v>7861.117</v>
      </c>
      <c r="O86" s="2">
        <f>SUM('石巻第１:石巻第２'!O86)</f>
        <v>6786.616</v>
      </c>
      <c r="P86" s="9">
        <f>SUM('石巻第１:石巻第２'!P86)</f>
        <v>69529.546</v>
      </c>
    </row>
    <row r="87" spans="1:16" ht="18.75">
      <c r="A87" s="328" t="s">
        <v>188</v>
      </c>
      <c r="B87" s="329"/>
      <c r="C87" s="234" t="s">
        <v>16</v>
      </c>
      <c r="D87" s="1">
        <f>SUM('石巻第１:石巻第２'!D87)</f>
        <v>0</v>
      </c>
      <c r="E87" s="1">
        <f>SUM('石巻第１:石巻第２'!E87)</f>
        <v>8.131</v>
      </c>
      <c r="F87" s="1">
        <f>SUM('石巻第１:石巻第２'!F87)</f>
        <v>585.83</v>
      </c>
      <c r="G87" s="1">
        <f>SUM('石巻第１:石巻第２'!G87)</f>
        <v>794.488</v>
      </c>
      <c r="H87" s="1">
        <f>SUM('石巻第１:石巻第２'!H87)</f>
        <v>1660.435</v>
      </c>
      <c r="I87" s="1">
        <f>SUM('石巻第１:石巻第２'!I87)</f>
        <v>0.034</v>
      </c>
      <c r="J87" s="1">
        <f>SUM('石巻第１:石巻第２'!J87)</f>
        <v>0</v>
      </c>
      <c r="K87" s="1">
        <f>SUM('石巻第１:石巻第２'!K87)</f>
        <v>0</v>
      </c>
      <c r="L87" s="1">
        <f>SUM('石巻第１:石巻第２'!L87)</f>
        <v>0</v>
      </c>
      <c r="M87" s="1">
        <f>SUM('石巻第１:石巻第２'!M87)</f>
        <v>0</v>
      </c>
      <c r="N87" s="1">
        <f>SUM('石巻第１:石巻第２'!N87)</f>
        <v>0</v>
      </c>
      <c r="O87" s="1">
        <f>SUM('石巻第１:石巻第２'!O87)</f>
        <v>0</v>
      </c>
      <c r="P87" s="8">
        <f>SUM('石巻第１:石巻第２'!P87)</f>
        <v>3048.918</v>
      </c>
    </row>
    <row r="88" spans="1:16" ht="18.75">
      <c r="A88" s="330"/>
      <c r="B88" s="331"/>
      <c r="C88" s="212" t="s">
        <v>18</v>
      </c>
      <c r="D88" s="2">
        <f>SUM('石巻第１:石巻第２'!D88)</f>
        <v>0</v>
      </c>
      <c r="E88" s="2">
        <f>SUM('石巻第１:石巻第２'!E88)</f>
        <v>460.986</v>
      </c>
      <c r="F88" s="2">
        <f>SUM('石巻第１:石巻第２'!F88)</f>
        <v>83868.396</v>
      </c>
      <c r="G88" s="2">
        <f>SUM('石巻第１:石巻第２'!G88)</f>
        <v>229182.704</v>
      </c>
      <c r="H88" s="2">
        <f>SUM('石巻第１:石巻第２'!H88)</f>
        <v>144704.893</v>
      </c>
      <c r="I88" s="2">
        <f>SUM('石巻第１:石巻第２'!I88)</f>
        <v>4.641</v>
      </c>
      <c r="J88" s="2">
        <f>SUM('石巻第１:石巻第２'!J88)</f>
        <v>0</v>
      </c>
      <c r="K88" s="2">
        <f>SUM('石巻第１:石巻第２'!K88)</f>
        <v>0</v>
      </c>
      <c r="L88" s="2">
        <f>SUM('石巻第１:石巻第２'!L88)</f>
        <v>0</v>
      </c>
      <c r="M88" s="2">
        <f>SUM('石巻第１:石巻第２'!M88)</f>
        <v>0</v>
      </c>
      <c r="N88" s="2">
        <f>SUM('石巻第１:石巻第２'!N88)</f>
        <v>0</v>
      </c>
      <c r="O88" s="2">
        <f>SUM('石巻第１:石巻第２'!O88)</f>
        <v>0</v>
      </c>
      <c r="P88" s="9">
        <f>SUM('石巻第１:石巻第２'!P88)</f>
        <v>458221.62000000005</v>
      </c>
    </row>
    <row r="89" spans="1:16" ht="18.75">
      <c r="A89" s="328" t="s">
        <v>189</v>
      </c>
      <c r="B89" s="329"/>
      <c r="C89" s="234" t="s">
        <v>16</v>
      </c>
      <c r="D89" s="1">
        <f>SUM('石巻第１:石巻第２'!D89)</f>
        <v>0.449</v>
      </c>
      <c r="E89" s="1">
        <f>SUM('石巻第１:石巻第２'!E89)</f>
        <v>0.227</v>
      </c>
      <c r="F89" s="1">
        <f>SUM('石巻第１:石巻第２'!F89)</f>
        <v>0.246</v>
      </c>
      <c r="G89" s="1">
        <f>SUM('石巻第１:石巻第２'!G89)</f>
        <v>0.97</v>
      </c>
      <c r="H89" s="1">
        <f>SUM('石巻第１:石巻第２'!H89)</f>
        <v>0.824</v>
      </c>
      <c r="I89" s="1">
        <f>SUM('石巻第１:石巻第２'!I89)</f>
        <v>0.326</v>
      </c>
      <c r="J89" s="1">
        <f>SUM('石巻第１:石巻第２'!J89)</f>
        <v>0.207</v>
      </c>
      <c r="K89" s="1">
        <f>SUM('石巻第１:石巻第２'!K89)</f>
        <v>0.192</v>
      </c>
      <c r="L89" s="1">
        <f>SUM('石巻第１:石巻第２'!L89)</f>
        <v>0.16</v>
      </c>
      <c r="M89" s="1">
        <f>SUM('石巻第１:石巻第２'!M89)</f>
        <v>0.206</v>
      </c>
      <c r="N89" s="1">
        <f>SUM('石巻第１:石巻第２'!N89)</f>
        <v>0.25</v>
      </c>
      <c r="O89" s="1">
        <f>SUM('石巻第１:石巻第２'!O89)</f>
        <v>0.216</v>
      </c>
      <c r="P89" s="8">
        <f>SUM('石巻第１:石巻第２'!P89)</f>
        <v>4.273000000000001</v>
      </c>
    </row>
    <row r="90" spans="1:16" ht="18.75">
      <c r="A90" s="330"/>
      <c r="B90" s="331"/>
      <c r="C90" s="212" t="s">
        <v>18</v>
      </c>
      <c r="D90" s="2">
        <f>SUM('石巻第１:石巻第２'!D90)</f>
        <v>684.82</v>
      </c>
      <c r="E90" s="2">
        <f>SUM('石巻第１:石巻第２'!E90)</f>
        <v>747.12</v>
      </c>
      <c r="F90" s="2">
        <f>SUM('石巻第１:石巻第２'!F90)</f>
        <v>581.449</v>
      </c>
      <c r="G90" s="2">
        <f>SUM('石巻第１:石巻第２'!G90)</f>
        <v>2292.455</v>
      </c>
      <c r="H90" s="2">
        <f>SUM('石巻第１:石巻第２'!H90)</f>
        <v>1571.357</v>
      </c>
      <c r="I90" s="2">
        <f>SUM('石巻第１:石巻第２'!I90)</f>
        <v>464.888</v>
      </c>
      <c r="J90" s="2">
        <f>SUM('石巻第１:石巻第２'!J90)</f>
        <v>195.185</v>
      </c>
      <c r="K90" s="2">
        <f>SUM('石巻第１:石巻第２'!K90)</f>
        <v>106.66</v>
      </c>
      <c r="L90" s="2">
        <f>SUM('石巻第１:石巻第２'!L90)</f>
        <v>255.613</v>
      </c>
      <c r="M90" s="2">
        <f>SUM('石巻第１:石巻第２'!M90)</f>
        <v>242.246</v>
      </c>
      <c r="N90" s="2">
        <f>SUM('石巻第１:石巻第２'!N90)</f>
        <v>271.678</v>
      </c>
      <c r="O90" s="2">
        <f>SUM('石巻第１:石巻第２'!O90)</f>
        <v>145.257</v>
      </c>
      <c r="P90" s="9">
        <f>SUM('石巻第１:石巻第２'!P90)</f>
        <v>7558.728</v>
      </c>
    </row>
    <row r="91" spans="1:16" ht="18.75">
      <c r="A91" s="328" t="s">
        <v>190</v>
      </c>
      <c r="B91" s="329"/>
      <c r="C91" s="234" t="s">
        <v>16</v>
      </c>
      <c r="D91" s="1">
        <f>SUM('石巻第１:石巻第２'!D91)</f>
        <v>15.654</v>
      </c>
      <c r="E91" s="1">
        <f>SUM('石巻第１:石巻第２'!E91)</f>
        <v>14.458</v>
      </c>
      <c r="F91" s="1">
        <f>SUM('石巻第１:石巻第２'!F91)</f>
        <v>25.273</v>
      </c>
      <c r="G91" s="1">
        <f>SUM('石巻第１:石巻第２'!G91)</f>
        <v>25.742</v>
      </c>
      <c r="H91" s="1">
        <f>SUM('石巻第１:石巻第２'!H91)</f>
        <v>32.534</v>
      </c>
      <c r="I91" s="1">
        <f>SUM('石巻第１:石巻第２'!I91)</f>
        <v>18.131</v>
      </c>
      <c r="J91" s="1">
        <f>SUM('石巻第１:石巻第２'!J91)</f>
        <v>0.2</v>
      </c>
      <c r="K91" s="1">
        <f>SUM('石巻第１:石巻第２'!K91)</f>
        <v>1.11</v>
      </c>
      <c r="L91" s="1">
        <f>SUM('石巻第１:石巻第２'!L91)</f>
        <v>11.508</v>
      </c>
      <c r="M91" s="1">
        <f>SUM('石巻第１:石巻第２'!M91)</f>
        <v>30.187</v>
      </c>
      <c r="N91" s="1">
        <f>SUM('石巻第１:石巻第２'!N91)</f>
        <v>14.269</v>
      </c>
      <c r="O91" s="1">
        <f>SUM('石巻第１:石巻第２'!O91)</f>
        <v>4.798</v>
      </c>
      <c r="P91" s="8">
        <f>SUM('石巻第１:石巻第２'!P91)</f>
        <v>193.86400000000003</v>
      </c>
    </row>
    <row r="92" spans="1:16" ht="18.75">
      <c r="A92" s="330"/>
      <c r="B92" s="331"/>
      <c r="C92" s="212" t="s">
        <v>18</v>
      </c>
      <c r="D92" s="2">
        <f>SUM('石巻第１:石巻第２'!D92)</f>
        <v>40801.143</v>
      </c>
      <c r="E92" s="2">
        <f>SUM('石巻第１:石巻第２'!E92)</f>
        <v>37200.303</v>
      </c>
      <c r="F92" s="2">
        <f>SUM('石巻第１:石巻第２'!F92)</f>
        <v>64384.409</v>
      </c>
      <c r="G92" s="2">
        <f>SUM('石巻第１:石巻第２'!G92)</f>
        <v>51770.264</v>
      </c>
      <c r="H92" s="2">
        <f>SUM('石巻第１:石巻第２'!H92)</f>
        <v>57547.746</v>
      </c>
      <c r="I92" s="2">
        <f>SUM('石巻第１:石巻第２'!I92)</f>
        <v>35906.798</v>
      </c>
      <c r="J92" s="2">
        <f>SUM('石巻第１:石巻第２'!J92)</f>
        <v>329.385</v>
      </c>
      <c r="K92" s="2">
        <f>SUM('石巻第１:石巻第２'!K92)</f>
        <v>1817.865</v>
      </c>
      <c r="L92" s="2">
        <f>SUM('石巻第１:石巻第２'!L92)</f>
        <v>20854.527</v>
      </c>
      <c r="M92" s="2">
        <f>SUM('石巻第１:石巻第２'!M92)</f>
        <v>41594.766</v>
      </c>
      <c r="N92" s="2">
        <f>SUM('石巻第１:石巻第２'!N92)</f>
        <v>24703.798</v>
      </c>
      <c r="O92" s="2">
        <f>SUM('石巻第１:石巻第２'!O92)</f>
        <v>15544.011</v>
      </c>
      <c r="P92" s="9">
        <f>SUM('石巻第１:石巻第２'!P92)</f>
        <v>392455.015</v>
      </c>
    </row>
    <row r="93" spans="1:16" ht="18.75">
      <c r="A93" s="328" t="s">
        <v>167</v>
      </c>
      <c r="B93" s="329"/>
      <c r="C93" s="234" t="s">
        <v>16</v>
      </c>
      <c r="D93" s="1">
        <f>SUM('石巻第１:石巻第２'!D93)</f>
        <v>0.001</v>
      </c>
      <c r="E93" s="1">
        <f>SUM('石巻第１:石巻第２'!E93)</f>
        <v>0.005</v>
      </c>
      <c r="F93" s="1">
        <f>SUM('石巻第１:石巻第２'!F93)</f>
        <v>0.008</v>
      </c>
      <c r="G93" s="1">
        <f>SUM('石巻第１:石巻第２'!G93)</f>
        <v>0.02</v>
      </c>
      <c r="H93" s="1">
        <f>SUM('石巻第１:石巻第２'!H93)</f>
        <v>0.003</v>
      </c>
      <c r="I93" s="1">
        <f>SUM('石巻第１:石巻第２'!I93)</f>
        <v>0.006</v>
      </c>
      <c r="J93" s="1">
        <f>SUM('石巻第１:石巻第２'!J93)</f>
        <v>0.003</v>
      </c>
      <c r="K93" s="1">
        <f>SUM('石巻第１:石巻第２'!K93)</f>
        <v>0</v>
      </c>
      <c r="L93" s="1">
        <f>SUM('石巻第１:石巻第２'!L93)</f>
        <v>0</v>
      </c>
      <c r="M93" s="1">
        <f>SUM('石巻第１:石巻第２'!M93)</f>
        <v>0.003</v>
      </c>
      <c r="N93" s="1">
        <f>SUM('石巻第１:石巻第２'!N93)</f>
        <v>0.001</v>
      </c>
      <c r="O93" s="1">
        <f>SUM('石巻第１:石巻第２'!O93)</f>
        <v>0.005</v>
      </c>
      <c r="P93" s="8">
        <f>SUM('石巻第１:石巻第２'!P93)</f>
        <v>0.05500000000000001</v>
      </c>
    </row>
    <row r="94" spans="1:16" ht="18.75">
      <c r="A94" s="330"/>
      <c r="B94" s="331"/>
      <c r="C94" s="212" t="s">
        <v>18</v>
      </c>
      <c r="D94" s="2">
        <f>SUM('石巻第１:石巻第２'!D94)</f>
        <v>1.89</v>
      </c>
      <c r="E94" s="2">
        <f>SUM('石巻第１:石巻第２'!E94)</f>
        <v>9.135</v>
      </c>
      <c r="F94" s="2">
        <f>SUM('石巻第１:石巻第２'!F94)</f>
        <v>12.348</v>
      </c>
      <c r="G94" s="2">
        <f>SUM('石巻第１:石巻第２'!G94)</f>
        <v>17.178</v>
      </c>
      <c r="H94" s="2">
        <f>SUM('石巻第１:石巻第２'!H94)</f>
        <v>4.998</v>
      </c>
      <c r="I94" s="2">
        <f>SUM('石巻第１:石巻第２'!I94)</f>
        <v>2.331</v>
      </c>
      <c r="J94" s="2">
        <f>SUM('石巻第１:石巻第２'!J94)</f>
        <v>0.903</v>
      </c>
      <c r="K94" s="2">
        <f>SUM('石巻第１:石巻第２'!K94)</f>
        <v>0</v>
      </c>
      <c r="L94" s="2">
        <f>SUM('石巻第１:石巻第２'!L94)</f>
        <v>0</v>
      </c>
      <c r="M94" s="2">
        <f>SUM('石巻第１:石巻第２'!M94)</f>
        <v>2.184</v>
      </c>
      <c r="N94" s="2">
        <f>SUM('石巻第１:石巻第２'!N94)</f>
        <v>1.092</v>
      </c>
      <c r="O94" s="2">
        <f>SUM('石巻第１:石巻第２'!O94)</f>
        <v>9.702</v>
      </c>
      <c r="P94" s="9">
        <f>SUM('石巻第１:石巻第２'!P94)</f>
        <v>61.760999999999996</v>
      </c>
    </row>
    <row r="95" spans="1:16" ht="18.75">
      <c r="A95" s="328" t="s">
        <v>168</v>
      </c>
      <c r="B95" s="329"/>
      <c r="C95" s="234" t="s">
        <v>16</v>
      </c>
      <c r="D95" s="1">
        <f>SUM('石巻第１:石巻第２'!D95)</f>
        <v>2.496</v>
      </c>
      <c r="E95" s="1">
        <f>SUM('石巻第１:石巻第２'!E95)</f>
        <v>4.6739999999999995</v>
      </c>
      <c r="F95" s="1">
        <f>SUM('石巻第１:石巻第２'!F95)</f>
        <v>2.676</v>
      </c>
      <c r="G95" s="1">
        <f>SUM('石巻第１:石巻第２'!G95)</f>
        <v>4.845</v>
      </c>
      <c r="H95" s="1">
        <f>SUM('石巻第１:石巻第２'!H95)</f>
        <v>13.026</v>
      </c>
      <c r="I95" s="1">
        <f>SUM('石巻第１:石巻第２'!I95)</f>
        <v>8.129</v>
      </c>
      <c r="J95" s="1">
        <f>SUM('石巻第１:石巻第２'!J95)</f>
        <v>15.901</v>
      </c>
      <c r="K95" s="1">
        <f>SUM('石巻第１:石巻第２'!K95)</f>
        <v>9.773</v>
      </c>
      <c r="L95" s="1">
        <f>SUM('石巻第１:石巻第２'!L95)</f>
        <v>11.265</v>
      </c>
      <c r="M95" s="1">
        <f>SUM('石巻第１:石巻第２'!M95)</f>
        <v>12.209999999999999</v>
      </c>
      <c r="N95" s="1">
        <f>SUM('石巻第１:石巻第２'!N95)</f>
        <v>8.094</v>
      </c>
      <c r="O95" s="1">
        <f>SUM('石巻第１:石巻第２'!O95)</f>
        <v>2.689</v>
      </c>
      <c r="P95" s="8">
        <f>SUM('石巻第１:石巻第２'!P95)</f>
        <v>95.77799999999999</v>
      </c>
    </row>
    <row r="96" spans="1:16" ht="18.75">
      <c r="A96" s="330"/>
      <c r="B96" s="331"/>
      <c r="C96" s="212" t="s">
        <v>18</v>
      </c>
      <c r="D96" s="2">
        <f>SUM('石巻第１:石巻第２'!D96)</f>
        <v>1134.5310000000002</v>
      </c>
      <c r="E96" s="2">
        <f>SUM('石巻第１:石巻第２'!E96)</f>
        <v>1807.8310000000001</v>
      </c>
      <c r="F96" s="2">
        <f>SUM('石巻第１:石巻第２'!F96)</f>
        <v>2600.0699999999997</v>
      </c>
      <c r="G96" s="2">
        <f>SUM('石巻第１:石巻第２'!G96)</f>
        <v>5064.670999999999</v>
      </c>
      <c r="H96" s="2">
        <f>SUM('石巻第１:石巻第２'!H96)</f>
        <v>8225.932</v>
      </c>
      <c r="I96" s="2">
        <f>SUM('石巻第１:石巻第２'!I96)</f>
        <v>7223.43</v>
      </c>
      <c r="J96" s="2">
        <f>SUM('石巻第１:石巻第２'!J96)</f>
        <v>14375.804</v>
      </c>
      <c r="K96" s="2">
        <f>SUM('石巻第１:石巻第２'!K96)</f>
        <v>10883.477</v>
      </c>
      <c r="L96" s="2">
        <f>SUM('石巻第１:石巻第２'!L96)</f>
        <v>12380.658</v>
      </c>
      <c r="M96" s="2">
        <f>SUM('石巻第１:石巻第２'!M96)</f>
        <v>8005.27</v>
      </c>
      <c r="N96" s="2">
        <f>SUM('石巻第１:石巻第２'!N96)</f>
        <v>3604.1620000000003</v>
      </c>
      <c r="O96" s="2">
        <f>SUM('石巻第１:石巻第２'!O96)</f>
        <v>846.03</v>
      </c>
      <c r="P96" s="9">
        <f>SUM('石巻第１:石巻第２'!P96)</f>
        <v>76151.866</v>
      </c>
    </row>
    <row r="97" spans="1:16" ht="18.75">
      <c r="A97" s="328" t="s">
        <v>64</v>
      </c>
      <c r="B97" s="329"/>
      <c r="C97" s="234" t="s">
        <v>16</v>
      </c>
      <c r="D97" s="1">
        <f>SUM('石巻第１:石巻第２'!D97)</f>
        <v>320.42199999999997</v>
      </c>
      <c r="E97" s="1">
        <f>SUM('石巻第１:石巻第２'!E97)</f>
        <v>320.89</v>
      </c>
      <c r="F97" s="1">
        <f>SUM('石巻第１:石巻第２'!F97)</f>
        <v>312.03700000000003</v>
      </c>
      <c r="G97" s="1">
        <f>SUM('石巻第１:石巻第２'!G97)</f>
        <v>588.1400000000001</v>
      </c>
      <c r="H97" s="1">
        <f>SUM('石巻第１:石巻第２'!H97)</f>
        <v>1220.027</v>
      </c>
      <c r="I97" s="1">
        <f>SUM('石巻第１:石巻第２'!I97)</f>
        <v>1775.289</v>
      </c>
      <c r="J97" s="1">
        <f>SUM('石巻第１:石巻第２'!J97)</f>
        <v>1536.791</v>
      </c>
      <c r="K97" s="1">
        <f>SUM('石巻第１:石巻第２'!K97)</f>
        <v>629.6469999999999</v>
      </c>
      <c r="L97" s="1">
        <f>SUM('石巻第１:石巻第２'!L97)</f>
        <v>587.7149999999999</v>
      </c>
      <c r="M97" s="1">
        <f>SUM('石巻第１:石巻第２'!M97)</f>
        <v>463.771</v>
      </c>
      <c r="N97" s="1">
        <f>SUM('石巻第１:石巻第２'!N97)</f>
        <v>338.48</v>
      </c>
      <c r="O97" s="1">
        <f>SUM('石巻第１:石巻第２'!O97)</f>
        <v>888.279</v>
      </c>
      <c r="P97" s="8">
        <f>SUM('石巻第１:石巻第２'!P97)</f>
        <v>8981.488000000001</v>
      </c>
    </row>
    <row r="98" spans="1:16" ht="18.75">
      <c r="A98" s="330"/>
      <c r="B98" s="331"/>
      <c r="C98" s="212" t="s">
        <v>18</v>
      </c>
      <c r="D98" s="2">
        <f>SUM('石巻第１:石巻第２'!D98)</f>
        <v>50104.43</v>
      </c>
      <c r="E98" s="2">
        <f>SUM('石巻第１:石巻第２'!E98)</f>
        <v>54434.052</v>
      </c>
      <c r="F98" s="2">
        <f>SUM('石巻第１:石巻第２'!F98)</f>
        <v>77120.291</v>
      </c>
      <c r="G98" s="2">
        <f>SUM('石巻第１:石巻第２'!G98)</f>
        <v>224622.74899999998</v>
      </c>
      <c r="H98" s="2">
        <f>SUM('石巻第１:石巻第２'!H98)</f>
        <v>393349.69399999996</v>
      </c>
      <c r="I98" s="2">
        <f>SUM('石巻第１:石巻第２'!I98)</f>
        <v>583261.222</v>
      </c>
      <c r="J98" s="2">
        <f>SUM('石巻第１:石巻第２'!J98)</f>
        <v>594792.226</v>
      </c>
      <c r="K98" s="2">
        <f>SUM('石巻第１:石巻第２'!K98)</f>
        <v>195550.878</v>
      </c>
      <c r="L98" s="2">
        <f>SUM('石巻第１:石巻第２'!L98)</f>
        <v>65287.240000000005</v>
      </c>
      <c r="M98" s="2">
        <f>SUM('石巻第１:石巻第２'!M98)</f>
        <v>74521.25899999999</v>
      </c>
      <c r="N98" s="2">
        <f>SUM('石巻第１:石巻第２'!N98)</f>
        <v>59554.145</v>
      </c>
      <c r="O98" s="2">
        <f>SUM('石巻第１:石巻第２'!O98)</f>
        <v>76533.256</v>
      </c>
      <c r="P98" s="9">
        <f>SUM('石巻第１:石巻第２'!P98)</f>
        <v>2449131.442</v>
      </c>
    </row>
    <row r="99" spans="1:16" ht="18.75">
      <c r="A99" s="336" t="s">
        <v>65</v>
      </c>
      <c r="B99" s="337"/>
      <c r="C99" s="234" t="s">
        <v>16</v>
      </c>
      <c r="D99" s="1">
        <f aca="true" t="shared" si="13" ref="D99:O100">+D8+D10+D22+D28+D36+D38+D40+D42+D44+D46+D48+D50+D52+D58+D71+D83+D85+D87+D89+D91+D93+D95+D97</f>
        <v>6828.644000000001</v>
      </c>
      <c r="E99" s="1">
        <f t="shared" si="13"/>
        <v>3953.299999999999</v>
      </c>
      <c r="F99" s="1">
        <f t="shared" si="13"/>
        <v>4463.951000000001</v>
      </c>
      <c r="G99" s="1">
        <f t="shared" si="13"/>
        <v>4500.866999999999</v>
      </c>
      <c r="H99" s="1">
        <f t="shared" si="13"/>
        <v>8513.197999999999</v>
      </c>
      <c r="I99" s="1">
        <f t="shared" si="13"/>
        <v>10552.216999999999</v>
      </c>
      <c r="J99" s="1">
        <f t="shared" si="13"/>
        <v>16649.977000000006</v>
      </c>
      <c r="K99" s="1">
        <f t="shared" si="13"/>
        <v>14194.451999999997</v>
      </c>
      <c r="L99" s="1">
        <f t="shared" si="13"/>
        <v>7498.446000000001</v>
      </c>
      <c r="M99" s="1">
        <f t="shared" si="13"/>
        <v>11036.365</v>
      </c>
      <c r="N99" s="1">
        <f t="shared" si="13"/>
        <v>11457.245000000003</v>
      </c>
      <c r="O99" s="1">
        <f t="shared" si="13"/>
        <v>13023.665000000003</v>
      </c>
      <c r="P99" s="8">
        <f>SUM(D99:O99)</f>
        <v>112672.32700000002</v>
      </c>
    </row>
    <row r="100" spans="1:16" ht="18.75">
      <c r="A100" s="338"/>
      <c r="B100" s="339"/>
      <c r="C100" s="212" t="s">
        <v>18</v>
      </c>
      <c r="D100" s="2">
        <f t="shared" si="13"/>
        <v>512686.932</v>
      </c>
      <c r="E100" s="2">
        <f t="shared" si="13"/>
        <v>425740.0190000001</v>
      </c>
      <c r="F100" s="2">
        <f t="shared" si="13"/>
        <v>589214.7649999999</v>
      </c>
      <c r="G100" s="2">
        <f t="shared" si="13"/>
        <v>835843.2949999998</v>
      </c>
      <c r="H100" s="2">
        <f t="shared" si="13"/>
        <v>989572.4720000001</v>
      </c>
      <c r="I100" s="2">
        <f t="shared" si="13"/>
        <v>1590400.138</v>
      </c>
      <c r="J100" s="2">
        <f t="shared" si="13"/>
        <v>2690026.0880000005</v>
      </c>
      <c r="K100" s="2">
        <f t="shared" si="13"/>
        <v>2041946.601</v>
      </c>
      <c r="L100" s="2">
        <f t="shared" si="13"/>
        <v>891916.0760000001</v>
      </c>
      <c r="M100" s="2">
        <f t="shared" si="13"/>
        <v>1356508.002</v>
      </c>
      <c r="N100" s="2">
        <f t="shared" si="13"/>
        <v>1296519.584</v>
      </c>
      <c r="O100" s="2">
        <f t="shared" si="13"/>
        <v>1047254.8050000002</v>
      </c>
      <c r="P100" s="9">
        <f>SUM(D100:O100)</f>
        <v>14267628.777</v>
      </c>
    </row>
    <row r="101" spans="1:16" ht="18.75">
      <c r="A101" s="204" t="s">
        <v>0</v>
      </c>
      <c r="B101" s="334" t="s">
        <v>169</v>
      </c>
      <c r="C101" s="234" t="s">
        <v>16</v>
      </c>
      <c r="D101" s="1">
        <f>SUM('石巻第１:石巻第２'!D101)</f>
        <v>0.257</v>
      </c>
      <c r="E101" s="1">
        <f>SUM('石巻第１:石巻第２'!E101)</f>
        <v>0.143</v>
      </c>
      <c r="F101" s="1">
        <f>SUM('石巻第１:石巻第２'!F101)</f>
        <v>0.257</v>
      </c>
      <c r="G101" s="1">
        <f>SUM('石巻第１:石巻第２'!G101)</f>
        <v>0.654</v>
      </c>
      <c r="H101" s="1">
        <f>SUM('石巻第１:石巻第２'!H101)</f>
        <v>0.813</v>
      </c>
      <c r="I101" s="1">
        <f>SUM('石巻第１:石巻第２'!I101)</f>
        <v>1.156</v>
      </c>
      <c r="J101" s="1">
        <f>SUM('石巻第１:石巻第２'!J101)</f>
        <v>0.374</v>
      </c>
      <c r="K101" s="1">
        <f>SUM('石巻第１:石巻第２'!K101)</f>
        <v>0</v>
      </c>
      <c r="L101" s="1">
        <f>SUM('石巻第１:石巻第２'!L101)</f>
        <v>1.174</v>
      </c>
      <c r="M101" s="1">
        <f>SUM('石巻第１:石巻第２'!M101)</f>
        <v>0.115</v>
      </c>
      <c r="N101" s="1">
        <f>SUM('石巻第１:石巻第２'!N101)</f>
        <v>0.201</v>
      </c>
      <c r="O101" s="1">
        <f>SUM('石巻第１:石巻第２'!O101)</f>
        <v>0.091</v>
      </c>
      <c r="P101" s="8">
        <f>SUM('石巻第１:石巻第２'!P101)</f>
        <v>5.234999999999999</v>
      </c>
    </row>
    <row r="102" spans="1:16" ht="18.75">
      <c r="A102" s="204" t="s">
        <v>0</v>
      </c>
      <c r="B102" s="335"/>
      <c r="C102" s="212" t="s">
        <v>18</v>
      </c>
      <c r="D102" s="2">
        <f>SUM('石巻第１:石巻第２'!D102)</f>
        <v>879.6</v>
      </c>
      <c r="E102" s="2">
        <f>SUM('石巻第１:石巻第２'!E102)</f>
        <v>392.628</v>
      </c>
      <c r="F102" s="2">
        <f>SUM('石巻第１:石巻第２'!F102)</f>
        <v>928.103</v>
      </c>
      <c r="G102" s="2">
        <f>SUM('石巻第１:石巻第２'!G102)</f>
        <v>2181.424</v>
      </c>
      <c r="H102" s="2">
        <f>SUM('石巻第１:石巻第２'!H102)</f>
        <v>3373.147</v>
      </c>
      <c r="I102" s="2">
        <f>SUM('石巻第１:石巻第２'!I102)</f>
        <v>3355.497</v>
      </c>
      <c r="J102" s="2">
        <f>SUM('石巻第１:石巻第２'!J102)</f>
        <v>1084.835</v>
      </c>
      <c r="K102" s="2">
        <f>SUM('石巻第１:石巻第２'!K102)</f>
        <v>0</v>
      </c>
      <c r="L102" s="2">
        <f>SUM('石巻第１:石巻第２'!L102)</f>
        <v>2388.784</v>
      </c>
      <c r="M102" s="2">
        <f>SUM('石巻第１:石巻第２'!M102)</f>
        <v>421.305</v>
      </c>
      <c r="N102" s="2">
        <f>SUM('石巻第１:石巻第２'!N102)</f>
        <v>623.442</v>
      </c>
      <c r="O102" s="2">
        <f>SUM('石巻第１:石巻第２'!O102)</f>
        <v>539.978</v>
      </c>
      <c r="P102" s="9">
        <f>SUM('石巻第１:石巻第２'!P102)</f>
        <v>16168.742999999999</v>
      </c>
    </row>
    <row r="103" spans="1:16" ht="18.75">
      <c r="A103" s="207" t="s">
        <v>66</v>
      </c>
      <c r="B103" s="334" t="s">
        <v>191</v>
      </c>
      <c r="C103" s="234" t="s">
        <v>16</v>
      </c>
      <c r="D103" s="1">
        <f>SUM('石巻第１:石巻第２'!D103)</f>
        <v>48.124</v>
      </c>
      <c r="E103" s="1">
        <f>SUM('石巻第１:石巻第２'!E103)</f>
        <v>42.17</v>
      </c>
      <c r="F103" s="1">
        <f>SUM('石巻第１:石巻第２'!F103)</f>
        <v>19.501</v>
      </c>
      <c r="G103" s="1">
        <f>SUM('石巻第１:石巻第２'!G103)</f>
        <v>26.313</v>
      </c>
      <c r="H103" s="1">
        <f>SUM('石巻第１:石巻第２'!H103)</f>
        <v>53.307</v>
      </c>
      <c r="I103" s="1">
        <f>SUM('石巻第１:石巻第２'!I103)</f>
        <v>111.268</v>
      </c>
      <c r="J103" s="1">
        <f>SUM('石巻第１:石巻第２'!J103)</f>
        <v>100.193</v>
      </c>
      <c r="K103" s="1">
        <f>SUM('石巻第１:石巻第２'!K103)</f>
        <v>55.512</v>
      </c>
      <c r="L103" s="1">
        <f>SUM('石巻第１:石巻第２'!L103)</f>
        <v>120.33500000000001</v>
      </c>
      <c r="M103" s="1">
        <f>SUM('石巻第１:石巻第２'!M103)</f>
        <v>89.881</v>
      </c>
      <c r="N103" s="1">
        <f>SUM('石巻第１:石巻第２'!N103)</f>
        <v>59.846000000000004</v>
      </c>
      <c r="O103" s="1">
        <f>SUM('石巻第１:石巻第２'!O103)</f>
        <v>57.628</v>
      </c>
      <c r="P103" s="8">
        <f>SUM('石巻第１:石巻第２'!P103)</f>
        <v>784.078</v>
      </c>
    </row>
    <row r="104" spans="1:16" ht="18.75">
      <c r="A104" s="207" t="s">
        <v>0</v>
      </c>
      <c r="B104" s="335"/>
      <c r="C104" s="212" t="s">
        <v>18</v>
      </c>
      <c r="D104" s="2">
        <f>SUM('石巻第１:石巻第２'!D104)</f>
        <v>10787.225</v>
      </c>
      <c r="E104" s="2">
        <f>SUM('石巻第１:石巻第２'!E104)</f>
        <v>6579.511</v>
      </c>
      <c r="F104" s="2">
        <f>SUM('石巻第１:石巻第２'!F104)</f>
        <v>4712.323</v>
      </c>
      <c r="G104" s="2">
        <f>SUM('石巻第１:石巻第２'!G104)</f>
        <v>7248.346</v>
      </c>
      <c r="H104" s="2">
        <f>SUM('石巻第１:石巻第２'!H104)</f>
        <v>12115.18</v>
      </c>
      <c r="I104" s="2">
        <f>SUM('石巻第１:石巻第２'!I104)</f>
        <v>22763.604</v>
      </c>
      <c r="J104" s="2">
        <f>SUM('石巻第１:石巻第２'!J104)</f>
        <v>20261.758</v>
      </c>
      <c r="K104" s="2">
        <f>SUM('石巻第１:石巻第２'!K104)</f>
        <v>12032.571</v>
      </c>
      <c r="L104" s="2">
        <f>SUM('石巻第１:石巻第２'!L104)</f>
        <v>25260.247</v>
      </c>
      <c r="M104" s="2">
        <f>SUM('石巻第１:石巻第２'!M104)</f>
        <v>20651.76</v>
      </c>
      <c r="N104" s="2">
        <f>SUM('石巻第１:石巻第２'!N104)</f>
        <v>16899.656</v>
      </c>
      <c r="O104" s="2">
        <f>SUM('石巻第１:石巻第２'!O104)</f>
        <v>18634.213</v>
      </c>
      <c r="P104" s="9">
        <f>SUM('石巻第１:石巻第２'!P104)</f>
        <v>177946.394</v>
      </c>
    </row>
    <row r="105" spans="1:16" ht="18.75">
      <c r="A105" s="207" t="s">
        <v>0</v>
      </c>
      <c r="B105" s="334" t="s">
        <v>171</v>
      </c>
      <c r="C105" s="234" t="s">
        <v>16</v>
      </c>
      <c r="D105" s="1">
        <f>SUM('石巻第１:石巻第２'!D105)</f>
        <v>780.461</v>
      </c>
      <c r="E105" s="1">
        <f>SUM('石巻第１:石巻第２'!E105)</f>
        <v>584.663</v>
      </c>
      <c r="F105" s="1">
        <f>SUM('石巻第１:石巻第２'!F105)</f>
        <v>15.447</v>
      </c>
      <c r="G105" s="1">
        <f>SUM('石巻第１:石巻第２'!G105)</f>
        <v>8.679</v>
      </c>
      <c r="H105" s="1">
        <f>SUM('石巻第１:石巻第２'!H105)</f>
        <v>30.134</v>
      </c>
      <c r="I105" s="1">
        <f>SUM('石巻第１:石巻第２'!I105)</f>
        <v>4067.523</v>
      </c>
      <c r="J105" s="1">
        <f>SUM('石巻第１:石巻第２'!J105)</f>
        <v>560.286</v>
      </c>
      <c r="K105" s="1">
        <f>SUM('石巻第１:石巻第２'!K105)</f>
        <v>352.742</v>
      </c>
      <c r="L105" s="1">
        <f>SUM('石巻第１:石巻第２'!L105)</f>
        <v>1974.186</v>
      </c>
      <c r="M105" s="1">
        <f>SUM('石巻第１:石巻第２'!M105)</f>
        <v>2081.266</v>
      </c>
      <c r="N105" s="1">
        <f>SUM('石巻第１:石巻第２'!N105)</f>
        <v>1014.912</v>
      </c>
      <c r="O105" s="1">
        <f>SUM('石巻第１:石巻第２'!O105)</f>
        <v>2583.475</v>
      </c>
      <c r="P105" s="8">
        <f>SUM('石巻第１:石巻第２'!P105)</f>
        <v>14053.774000000001</v>
      </c>
    </row>
    <row r="106" spans="1:16" ht="18.75">
      <c r="A106" s="207"/>
      <c r="B106" s="335"/>
      <c r="C106" s="212" t="s">
        <v>18</v>
      </c>
      <c r="D106" s="2">
        <f>SUM('石巻第１:石巻第２'!D106)</f>
        <v>168140.928</v>
      </c>
      <c r="E106" s="2">
        <f>SUM('石巻第１:石巻第２'!E106)</f>
        <v>178586.445</v>
      </c>
      <c r="F106" s="2">
        <f>SUM('石巻第１:石巻第２'!F106)</f>
        <v>7850.054</v>
      </c>
      <c r="G106" s="2">
        <f>SUM('石巻第１:石巻第２'!G106)</f>
        <v>6574.244</v>
      </c>
      <c r="H106" s="2">
        <f>SUM('石巻第１:石巻第２'!H106)</f>
        <v>4274.754</v>
      </c>
      <c r="I106" s="2">
        <f>SUM('石巻第１:石巻第２'!I106)</f>
        <v>704832.909</v>
      </c>
      <c r="J106" s="2">
        <f>SUM('石巻第１:石巻第２'!J106)</f>
        <v>104787.155</v>
      </c>
      <c r="K106" s="2">
        <f>SUM('石巻第１:石巻第２'!K106)</f>
        <v>106043.13</v>
      </c>
      <c r="L106" s="2">
        <f>SUM('石巻第１:石巻第２'!L106)</f>
        <v>411562.96</v>
      </c>
      <c r="M106" s="2">
        <f>SUM('石巻第１:石巻第２'!M106)</f>
        <v>423052.321</v>
      </c>
      <c r="N106" s="2">
        <f>SUM('石巻第１:石巻第２'!N106)</f>
        <v>267018.799</v>
      </c>
      <c r="O106" s="2">
        <f>SUM('石巻第１:石巻第２'!O106)</f>
        <v>610753.449</v>
      </c>
      <c r="P106" s="9">
        <f>SUM('石巻第１:石巻第２'!P106)</f>
        <v>2993477.148</v>
      </c>
    </row>
    <row r="107" spans="1:16" ht="18.75">
      <c r="A107" s="207" t="s">
        <v>67</v>
      </c>
      <c r="B107" s="334" t="s">
        <v>192</v>
      </c>
      <c r="C107" s="234" t="s">
        <v>16</v>
      </c>
      <c r="D107" s="1">
        <f>SUM('石巻第１:石巻第２'!D107)</f>
        <v>0.942</v>
      </c>
      <c r="E107" s="1">
        <f>SUM('石巻第１:石巻第２'!E107)</f>
        <v>1.014</v>
      </c>
      <c r="F107" s="1">
        <f>SUM('石巻第１:石巻第２'!F107)</f>
        <v>2.045</v>
      </c>
      <c r="G107" s="1">
        <f>SUM('石巻第１:石巻第２'!G107)</f>
        <v>4.393</v>
      </c>
      <c r="H107" s="1">
        <f>SUM('石巻第１:石巻第２'!H107)</f>
        <v>9.73</v>
      </c>
      <c r="I107" s="1">
        <f>SUM('石巻第１:石巻第２'!I107)</f>
        <v>30.78</v>
      </c>
      <c r="J107" s="1">
        <f>SUM('石巻第１:石巻第２'!J107)</f>
        <v>7.5729999999999995</v>
      </c>
      <c r="K107" s="1">
        <f>SUM('石巻第１:石巻第２'!K107)</f>
        <v>1.107</v>
      </c>
      <c r="L107" s="1">
        <f>SUM('石巻第１:石巻第２'!L107)</f>
        <v>2.4290000000000003</v>
      </c>
      <c r="M107" s="1">
        <f>SUM('石巻第１:石巻第２'!M107)</f>
        <v>5.955</v>
      </c>
      <c r="N107" s="1">
        <f>SUM('石巻第１:石巻第２'!N107)</f>
        <v>3.776</v>
      </c>
      <c r="O107" s="1">
        <f>SUM('石巻第１:石巻第２'!O107)</f>
        <v>1.6179999999999999</v>
      </c>
      <c r="P107" s="8">
        <f>SUM('石巻第１:石巻第２'!P107)</f>
        <v>71.36200000000001</v>
      </c>
    </row>
    <row r="108" spans="1:16" ht="18.75">
      <c r="A108" s="207"/>
      <c r="B108" s="335"/>
      <c r="C108" s="212" t="s">
        <v>18</v>
      </c>
      <c r="D108" s="2">
        <f>SUM('石巻第１:石巻第２'!D108)</f>
        <v>2489.9</v>
      </c>
      <c r="E108" s="2">
        <f>SUM('石巻第１:石巻第２'!E108)</f>
        <v>3130.6079999999997</v>
      </c>
      <c r="F108" s="2">
        <f>SUM('石巻第１:石巻第２'!F108)</f>
        <v>7113.216</v>
      </c>
      <c r="G108" s="2">
        <f>SUM('石巻第１:石巻第２'!G108)</f>
        <v>11275.097</v>
      </c>
      <c r="H108" s="2">
        <f>SUM('石巻第１:石巻第２'!H108)</f>
        <v>19224.807</v>
      </c>
      <c r="I108" s="2">
        <f>SUM('石巻第１:石巻第２'!I108)</f>
        <v>38695.121999999996</v>
      </c>
      <c r="J108" s="2">
        <f>SUM('石巻第１:石巻第２'!J108)</f>
        <v>7205.766</v>
      </c>
      <c r="K108" s="2">
        <f>SUM('石巻第１:石巻第２'!K108)</f>
        <v>1131.166</v>
      </c>
      <c r="L108" s="2">
        <f>SUM('石巻第１:石巻第２'!L108)</f>
        <v>4025.67</v>
      </c>
      <c r="M108" s="2">
        <f>SUM('石巻第１:石巻第２'!M108)</f>
        <v>6956.622</v>
      </c>
      <c r="N108" s="2">
        <f>SUM('石巻第１:石巻第２'!N108)</f>
        <v>4114.284000000001</v>
      </c>
      <c r="O108" s="2">
        <f>SUM('石巻第１:石巻第２'!O108)</f>
        <v>1917.481</v>
      </c>
      <c r="P108" s="9">
        <f>SUM('石巻第１:石巻第２'!P108)</f>
        <v>107279.73900000002</v>
      </c>
    </row>
    <row r="109" spans="1:16" ht="18.75">
      <c r="A109" s="207"/>
      <c r="B109" s="334" t="s">
        <v>173</v>
      </c>
      <c r="C109" s="234" t="s">
        <v>16</v>
      </c>
      <c r="D109" s="1">
        <f>SUM('石巻第１:石巻第２'!D109)</f>
        <v>7.172</v>
      </c>
      <c r="E109" s="1">
        <f>SUM('石巻第１:石巻第２'!E109)</f>
        <v>12.806</v>
      </c>
      <c r="F109" s="1">
        <f>SUM('石巻第１:石巻第２'!F109)</f>
        <v>14.746</v>
      </c>
      <c r="G109" s="1">
        <f>SUM('石巻第１:石巻第２'!G109)</f>
        <v>18.215</v>
      </c>
      <c r="H109" s="1">
        <f>SUM('石巻第１:石巻第２'!H109)</f>
        <v>12.657</v>
      </c>
      <c r="I109" s="1">
        <f>SUM('石巻第１:石巻第２'!I109)</f>
        <v>13.763</v>
      </c>
      <c r="J109" s="1">
        <f>SUM('石巻第１:石巻第２'!J109)</f>
        <v>2.961</v>
      </c>
      <c r="K109" s="1">
        <f>SUM('石巻第１:石巻第２'!K109)</f>
        <v>3.309</v>
      </c>
      <c r="L109" s="1">
        <f>SUM('石巻第１:石巻第２'!L109)</f>
        <v>9.671</v>
      </c>
      <c r="M109" s="1">
        <f>SUM('石巻第１:石巻第２'!M109)</f>
        <v>14.487</v>
      </c>
      <c r="N109" s="1">
        <f>SUM('石巻第１:石巻第２'!N109)</f>
        <v>4.839</v>
      </c>
      <c r="O109" s="1">
        <f>SUM('石巻第１:石巻第２'!O109)</f>
        <v>9.067</v>
      </c>
      <c r="P109" s="8">
        <f>SUM('石巻第１:石巻第２'!P109)</f>
        <v>123.69299999999998</v>
      </c>
    </row>
    <row r="110" spans="1:16" ht="18.75">
      <c r="A110" s="207"/>
      <c r="B110" s="335"/>
      <c r="C110" s="212" t="s">
        <v>18</v>
      </c>
      <c r="D110" s="2">
        <f>SUM('石巻第１:石巻第２'!D110)</f>
        <v>5256.951</v>
      </c>
      <c r="E110" s="2">
        <f>SUM('石巻第１:石巻第２'!E110)</f>
        <v>10131.973</v>
      </c>
      <c r="F110" s="2">
        <f>SUM('石巻第１:石巻第２'!F110)</f>
        <v>13826.454</v>
      </c>
      <c r="G110" s="2">
        <f>SUM('石巻第１:石巻第２'!G110)</f>
        <v>13936.388</v>
      </c>
      <c r="H110" s="2">
        <f>SUM('石巻第１:石巻第２'!H110)</f>
        <v>9551.871</v>
      </c>
      <c r="I110" s="2">
        <f>SUM('石巻第１:石巻第２'!I110)</f>
        <v>6799.116</v>
      </c>
      <c r="J110" s="2">
        <f>SUM('石巻第１:石巻第２'!J110)</f>
        <v>1642.034</v>
      </c>
      <c r="K110" s="2">
        <f>SUM('石巻第１:石巻第２'!K110)</f>
        <v>1422.949</v>
      </c>
      <c r="L110" s="2">
        <f>SUM('石巻第１:石巻第２'!L110)</f>
        <v>3369.594</v>
      </c>
      <c r="M110" s="2">
        <f>SUM('石巻第１:石巻第２'!M110)</f>
        <v>7476.415</v>
      </c>
      <c r="N110" s="2">
        <f>SUM('石巻第１:石巻第２'!N110)</f>
        <v>3458.721</v>
      </c>
      <c r="O110" s="2">
        <f>SUM('石巻第１:石巻第２'!O110)</f>
        <v>6391.337</v>
      </c>
      <c r="P110" s="9">
        <f>SUM('石巻第１:石巻第２'!P110)</f>
        <v>83263.803</v>
      </c>
    </row>
    <row r="111" spans="1:16" ht="18.75">
      <c r="A111" s="207" t="s">
        <v>68</v>
      </c>
      <c r="B111" s="334" t="s">
        <v>193</v>
      </c>
      <c r="C111" s="234" t="s">
        <v>16</v>
      </c>
      <c r="D111" s="1">
        <f>SUM('石巻第１:石巻第２'!D111)</f>
        <v>0</v>
      </c>
      <c r="E111" s="1">
        <f>SUM('石巻第１:石巻第２'!E111)</f>
        <v>0</v>
      </c>
      <c r="F111" s="1">
        <f>SUM('石巻第１:石巻第２'!F111)</f>
        <v>221.37</v>
      </c>
      <c r="G111" s="1">
        <f>SUM('石巻第１:石巻第２'!G111)</f>
        <v>364.08</v>
      </c>
      <c r="H111" s="1">
        <f>SUM('石巻第１:石巻第２'!H111)</f>
        <v>0</v>
      </c>
      <c r="I111" s="1">
        <f>SUM('石巻第１:石巻第２'!I111)</f>
        <v>0</v>
      </c>
      <c r="J111" s="1">
        <f>SUM('石巻第１:石巻第２'!J111)</f>
        <v>0</v>
      </c>
      <c r="K111" s="1">
        <f>SUM('石巻第１:石巻第２'!K111)</f>
        <v>0</v>
      </c>
      <c r="L111" s="1">
        <f>SUM('石巻第１:石巻第２'!L111)</f>
        <v>0</v>
      </c>
      <c r="M111" s="1">
        <f>SUM('石巻第１:石巻第２'!M111)</f>
        <v>0</v>
      </c>
      <c r="N111" s="1">
        <f>SUM('石巻第１:石巻第２'!N111)</f>
        <v>0</v>
      </c>
      <c r="O111" s="1">
        <f>SUM('石巻第１:石巻第２'!O111)</f>
        <v>0</v>
      </c>
      <c r="P111" s="8">
        <f>SUM('石巻第１:石巻第２'!P111)</f>
        <v>585.45</v>
      </c>
    </row>
    <row r="112" spans="1:16" ht="18.75">
      <c r="A112" s="207"/>
      <c r="B112" s="335"/>
      <c r="C112" s="212" t="s">
        <v>18</v>
      </c>
      <c r="D112" s="2">
        <f>SUM('石巻第１:石巻第２'!D112)</f>
        <v>0</v>
      </c>
      <c r="E112" s="2">
        <f>SUM('石巻第１:石巻第２'!E112)</f>
        <v>0</v>
      </c>
      <c r="F112" s="2">
        <f>SUM('石巻第１:石巻第２'!F112)</f>
        <v>13031.999</v>
      </c>
      <c r="G112" s="2">
        <f>SUM('石巻第１:石巻第２'!G112)</f>
        <v>22520.023</v>
      </c>
      <c r="H112" s="2">
        <f>SUM('石巻第１:石巻第２'!H112)</f>
        <v>0</v>
      </c>
      <c r="I112" s="2">
        <f>SUM('石巻第１:石巻第２'!I112)</f>
        <v>0</v>
      </c>
      <c r="J112" s="2">
        <f>SUM('石巻第１:石巻第２'!J112)</f>
        <v>0</v>
      </c>
      <c r="K112" s="2">
        <f>SUM('石巻第１:石巻第２'!K112)</f>
        <v>0</v>
      </c>
      <c r="L112" s="2">
        <f>SUM('石巻第１:石巻第２'!L112)</f>
        <v>0</v>
      </c>
      <c r="M112" s="2">
        <f>SUM('石巻第１:石巻第２'!M112)</f>
        <v>0</v>
      </c>
      <c r="N112" s="2">
        <f>SUM('石巻第１:石巻第２'!N112)</f>
        <v>0</v>
      </c>
      <c r="O112" s="2">
        <f>SUM('石巻第１:石巻第２'!O112)</f>
        <v>0</v>
      </c>
      <c r="P112" s="9">
        <f>SUM('石巻第１:石巻第２'!P112)</f>
        <v>35552.022</v>
      </c>
    </row>
    <row r="113" spans="1:16" ht="18.75">
      <c r="A113" s="207"/>
      <c r="B113" s="334" t="s">
        <v>194</v>
      </c>
      <c r="C113" s="234" t="s">
        <v>16</v>
      </c>
      <c r="D113" s="1">
        <f>SUM('石巻第１:石巻第２'!D113)</f>
        <v>10.055</v>
      </c>
      <c r="E113" s="1">
        <f>SUM('石巻第１:石巻第２'!E113)</f>
        <v>9.282</v>
      </c>
      <c r="F113" s="1">
        <f>SUM('石巻第１:石巻第２'!F113)</f>
        <v>3.919</v>
      </c>
      <c r="G113" s="1">
        <f>SUM('石巻第１:石巻第２'!G113)</f>
        <v>0.309</v>
      </c>
      <c r="H113" s="1">
        <f>SUM('石巻第１:石巻第２'!H113)</f>
        <v>0</v>
      </c>
      <c r="I113" s="1">
        <f>SUM('石巻第１:石巻第２'!I113)</f>
        <v>0</v>
      </c>
      <c r="J113" s="1">
        <f>SUM('石巻第１:石巻第２'!J113)</f>
        <v>0</v>
      </c>
      <c r="K113" s="1">
        <f>SUM('石巻第１:石巻第２'!K113)</f>
        <v>0</v>
      </c>
      <c r="L113" s="1">
        <f>SUM('石巻第１:石巻第２'!L113)</f>
        <v>0</v>
      </c>
      <c r="M113" s="1">
        <f>SUM('石巻第１:石巻第２'!M113)</f>
        <v>0</v>
      </c>
      <c r="N113" s="1">
        <f>SUM('石巻第１:石巻第２'!N113)</f>
        <v>4.079</v>
      </c>
      <c r="O113" s="1">
        <f>SUM('石巻第１:石巻第２'!O113)</f>
        <v>9.104000000000001</v>
      </c>
      <c r="P113" s="8">
        <f>SUM('石巻第１:石巻第２'!P113)</f>
        <v>36.748000000000005</v>
      </c>
    </row>
    <row r="114" spans="1:16" ht="18.75">
      <c r="A114" s="207"/>
      <c r="B114" s="335"/>
      <c r="C114" s="212" t="s">
        <v>18</v>
      </c>
      <c r="D114" s="2">
        <f>SUM('石巻第１:石巻第２'!D114)</f>
        <v>23236.533</v>
      </c>
      <c r="E114" s="2">
        <f>SUM('石巻第１:石巻第２'!E114)</f>
        <v>22044.193</v>
      </c>
      <c r="F114" s="2">
        <f>SUM('石巻第１:石巻第２'!F114)</f>
        <v>10192.15</v>
      </c>
      <c r="G114" s="2">
        <f>SUM('石巻第１:石巻第２'!G114)</f>
        <v>791.386</v>
      </c>
      <c r="H114" s="2">
        <f>SUM('石巻第１:石巻第２'!H114)</f>
        <v>0</v>
      </c>
      <c r="I114" s="2">
        <f>SUM('石巻第１:石巻第２'!I114)</f>
        <v>0</v>
      </c>
      <c r="J114" s="2">
        <f>SUM('石巻第１:石巻第２'!J114)</f>
        <v>0</v>
      </c>
      <c r="K114" s="2">
        <f>SUM('石巻第１:石巻第２'!K114)</f>
        <v>0</v>
      </c>
      <c r="L114" s="2">
        <f>SUM('石巻第１:石巻第２'!L114)</f>
        <v>0</v>
      </c>
      <c r="M114" s="2">
        <f>SUM('石巻第１:石巻第２'!M114)</f>
        <v>0</v>
      </c>
      <c r="N114" s="2">
        <f>SUM('石巻第１:石巻第２'!N114)</f>
        <v>11210.168</v>
      </c>
      <c r="O114" s="2">
        <f>SUM('石巻第１:石巻第２'!O114)</f>
        <v>27796.419</v>
      </c>
      <c r="P114" s="9">
        <f>SUM('石巻第１:石巻第２'!P114)</f>
        <v>95270.849</v>
      </c>
    </row>
    <row r="115" spans="1:16" ht="18.75">
      <c r="A115" s="207" t="s">
        <v>70</v>
      </c>
      <c r="B115" s="334" t="s">
        <v>176</v>
      </c>
      <c r="C115" s="234" t="s">
        <v>16</v>
      </c>
      <c r="D115" s="1">
        <f>SUM('石巻第１:石巻第２'!D115)</f>
        <v>4.512</v>
      </c>
      <c r="E115" s="1">
        <f>SUM('石巻第１:石巻第２'!E115)</f>
        <v>1.801</v>
      </c>
      <c r="F115" s="1">
        <f>SUM('石巻第１:石巻第２'!F115)</f>
        <v>0.54</v>
      </c>
      <c r="G115" s="1">
        <f>SUM('石巻第１:石巻第２'!G115)</f>
        <v>0.26</v>
      </c>
      <c r="H115" s="1">
        <f>SUM('石巻第１:石巻第２'!H115)</f>
        <v>0.135</v>
      </c>
      <c r="I115" s="1">
        <f>SUM('石巻第１:石巻第２'!I115)</f>
        <v>0.062</v>
      </c>
      <c r="J115" s="1">
        <f>SUM('石巻第１:石巻第２'!J115)</f>
        <v>0.475</v>
      </c>
      <c r="K115" s="1">
        <f>SUM('石巻第１:石巻第２'!K115)</f>
        <v>0.063</v>
      </c>
      <c r="L115" s="1">
        <f>SUM('石巻第１:石巻第２'!L115)</f>
        <v>0.024</v>
      </c>
      <c r="M115" s="1">
        <f>SUM('石巻第１:石巻第２'!M115)</f>
        <v>3.78</v>
      </c>
      <c r="N115" s="1">
        <f>SUM('石巻第１:石巻第２'!N115)</f>
        <v>4.49</v>
      </c>
      <c r="O115" s="1">
        <f>SUM('石巻第１:石巻第２'!O115)</f>
        <v>5.625</v>
      </c>
      <c r="P115" s="8">
        <f>SUM('石巻第１:石巻第２'!P115)</f>
        <v>21.767</v>
      </c>
    </row>
    <row r="116" spans="1:16" ht="18.75">
      <c r="A116" s="207"/>
      <c r="B116" s="335"/>
      <c r="C116" s="212" t="s">
        <v>18</v>
      </c>
      <c r="D116" s="2">
        <f>SUM('石巻第１:石巻第２'!D116)</f>
        <v>3783.287</v>
      </c>
      <c r="E116" s="2">
        <f>SUM('石巻第１:石巻第２'!E116)</f>
        <v>1439.624</v>
      </c>
      <c r="F116" s="2">
        <f>SUM('石巻第１:石巻第２'!F116)</f>
        <v>444.506</v>
      </c>
      <c r="G116" s="2">
        <f>SUM('石巻第１:石巻第２'!G116)</f>
        <v>134.257</v>
      </c>
      <c r="H116" s="2">
        <f>SUM('石巻第１:石巻第２'!H116)</f>
        <v>318.203</v>
      </c>
      <c r="I116" s="2">
        <f>SUM('石巻第１:石巻第２'!I116)</f>
        <v>163.118</v>
      </c>
      <c r="J116" s="2">
        <f>SUM('石巻第１:石巻第２'!J116)</f>
        <v>558.432</v>
      </c>
      <c r="K116" s="2">
        <f>SUM('石巻第１:石巻第２'!K116)</f>
        <v>147</v>
      </c>
      <c r="L116" s="2">
        <f>SUM('石巻第１:石巻第２'!L116)</f>
        <v>28.476</v>
      </c>
      <c r="M116" s="2">
        <f>SUM('石巻第１:石巻第２'!M116)</f>
        <v>3488.853</v>
      </c>
      <c r="N116" s="2">
        <f>SUM('石巻第１:石巻第２'!N116)</f>
        <v>3889.284</v>
      </c>
      <c r="O116" s="2">
        <f>SUM('石巻第１:石巻第２'!O116)</f>
        <v>5538.839</v>
      </c>
      <c r="P116" s="9">
        <f>SUM('石巻第１:石巻第２'!P116)</f>
        <v>19933.879</v>
      </c>
    </row>
    <row r="117" spans="1:16" ht="18.75">
      <c r="A117" s="207"/>
      <c r="B117" s="334" t="s">
        <v>72</v>
      </c>
      <c r="C117" s="234" t="s">
        <v>16</v>
      </c>
      <c r="D117" s="1">
        <f>SUM('石巻第１:石巻第２'!D117)</f>
        <v>4.626</v>
      </c>
      <c r="E117" s="1">
        <f>SUM('石巻第１:石巻第２'!E117)</f>
        <v>6.065</v>
      </c>
      <c r="F117" s="1">
        <f>SUM('石巻第１:石巻第２'!F117)</f>
        <v>8.01</v>
      </c>
      <c r="G117" s="1">
        <f>SUM('石巻第１:石巻第２'!G117)</f>
        <v>8.175</v>
      </c>
      <c r="H117" s="1">
        <f>SUM('石巻第１:石巻第２'!H117)</f>
        <v>11.271</v>
      </c>
      <c r="I117" s="1">
        <f>SUM('石巻第１:石巻第２'!I117)</f>
        <v>13.439</v>
      </c>
      <c r="J117" s="1">
        <f>SUM('石巻第１:石巻第２'!J117)</f>
        <v>6.119</v>
      </c>
      <c r="K117" s="1">
        <f>SUM('石巻第１:石巻第２'!K117)</f>
        <v>6.169</v>
      </c>
      <c r="L117" s="1">
        <f>SUM('石巻第１:石巻第２'!L117)</f>
        <v>10.278</v>
      </c>
      <c r="M117" s="1">
        <f>SUM('石巻第１:石巻第２'!M117)</f>
        <v>13.493</v>
      </c>
      <c r="N117" s="1">
        <f>SUM('石巻第１:石巻第２'!N117)</f>
        <v>6.85</v>
      </c>
      <c r="O117" s="1">
        <f>SUM('石巻第１:石巻第２'!O117)</f>
        <v>6.221</v>
      </c>
      <c r="P117" s="8">
        <f>SUM('石巻第１:石巻第２'!P117)</f>
        <v>100.716</v>
      </c>
    </row>
    <row r="118" spans="1:16" ht="18.75">
      <c r="A118" s="207"/>
      <c r="B118" s="335"/>
      <c r="C118" s="212" t="s">
        <v>18</v>
      </c>
      <c r="D118" s="2">
        <f>SUM('石巻第１:石巻第２'!D118)</f>
        <v>4496.864</v>
      </c>
      <c r="E118" s="2">
        <f>SUM('石巻第１:石巻第２'!E118)</f>
        <v>5117.898</v>
      </c>
      <c r="F118" s="2">
        <f>SUM('石巻第１:石巻第２'!F118)</f>
        <v>7876.148</v>
      </c>
      <c r="G118" s="2">
        <f>SUM('石巻第１:石巻第２'!G118)</f>
        <v>7589.841</v>
      </c>
      <c r="H118" s="2">
        <f>SUM('石巻第１:石巻第２'!H118)</f>
        <v>10412.962</v>
      </c>
      <c r="I118" s="2">
        <f>SUM('石巻第１:石巻第２'!I118)</f>
        <v>10748.301</v>
      </c>
      <c r="J118" s="2">
        <f>SUM('石巻第１:石巻第２'!J118)</f>
        <v>5405.768</v>
      </c>
      <c r="K118" s="2">
        <f>SUM('石巻第１:石巻第２'!K118)</f>
        <v>5093.801</v>
      </c>
      <c r="L118" s="2">
        <f>SUM('石巻第１:石巻第２'!L118)</f>
        <v>7654.39</v>
      </c>
      <c r="M118" s="2">
        <f>SUM('石巻第１:石巻第２'!M118)</f>
        <v>8787.303</v>
      </c>
      <c r="N118" s="2">
        <f>SUM('石巻第１:石巻第２'!N118)</f>
        <v>5109.075</v>
      </c>
      <c r="O118" s="2">
        <f>SUM('石巻第１:石巻第２'!O118)</f>
        <v>5017.121</v>
      </c>
      <c r="P118" s="9">
        <f>SUM('石巻第１:石巻第２'!P118)</f>
        <v>83309.47200000001</v>
      </c>
    </row>
    <row r="119" spans="1:16" ht="18.75">
      <c r="A119" s="207" t="s">
        <v>23</v>
      </c>
      <c r="B119" s="334" t="s">
        <v>196</v>
      </c>
      <c r="C119" s="234" t="s">
        <v>16</v>
      </c>
      <c r="D119" s="1">
        <f>SUM('石巻第１:石巻第２'!D119)</f>
        <v>5.04</v>
      </c>
      <c r="E119" s="1">
        <f>SUM('石巻第１:石巻第２'!E119)</f>
        <v>5.4830000000000005</v>
      </c>
      <c r="F119" s="1">
        <f>SUM('石巻第１:石巻第２'!F119)</f>
        <v>4.236</v>
      </c>
      <c r="G119" s="1">
        <f>SUM('石巻第１:石巻第２'!G119)</f>
        <v>5.191</v>
      </c>
      <c r="H119" s="1">
        <f>SUM('石巻第１:石巻第２'!H119)</f>
        <v>6.101</v>
      </c>
      <c r="I119" s="1">
        <f>SUM('石巻第１:石巻第２'!I119)</f>
        <v>4.146999999999999</v>
      </c>
      <c r="J119" s="1">
        <f>SUM('石巻第１:石巻第２'!J119)</f>
        <v>35.056000000000004</v>
      </c>
      <c r="K119" s="1">
        <f>SUM('石巻第１:石巻第２'!K119)</f>
        <v>29.567</v>
      </c>
      <c r="L119" s="1">
        <f>SUM('石巻第１:石巻第２'!L119)</f>
        <v>2.798</v>
      </c>
      <c r="M119" s="1">
        <f>SUM('石巻第１:石巻第２'!M119)</f>
        <v>1.766</v>
      </c>
      <c r="N119" s="1">
        <f>SUM('石巻第１:石巻第２'!N119)</f>
        <v>4.228</v>
      </c>
      <c r="O119" s="1">
        <f>SUM('石巻第１:石巻第２'!O119)</f>
        <v>4.861</v>
      </c>
      <c r="P119" s="8">
        <f>SUM('石巻第１:石巻第２'!P119)</f>
        <v>108.474</v>
      </c>
    </row>
    <row r="120" spans="1:16" ht="18.75">
      <c r="A120" s="220"/>
      <c r="B120" s="335"/>
      <c r="C120" s="212" t="s">
        <v>18</v>
      </c>
      <c r="D120" s="2">
        <f>SUM('石巻第１:石巻第２'!D120)</f>
        <v>6728.857999999999</v>
      </c>
      <c r="E120" s="2">
        <f>SUM('石巻第１:石巻第２'!E120)</f>
        <v>5710.482</v>
      </c>
      <c r="F120" s="2">
        <f>SUM('石巻第１:石巻第２'!F120)</f>
        <v>1857.978</v>
      </c>
      <c r="G120" s="2">
        <f>SUM('石巻第１:石巻第２'!G120)</f>
        <v>2117.0609999999997</v>
      </c>
      <c r="H120" s="2">
        <f>SUM('石巻第１:石巻第２'!H120)</f>
        <v>5270.6269999999995</v>
      </c>
      <c r="I120" s="2">
        <f>SUM('石巻第１:石巻第２'!I120)</f>
        <v>6857.103</v>
      </c>
      <c r="J120" s="2">
        <f>SUM('石巻第１:石巻第２'!J120)</f>
        <v>13722.659000000001</v>
      </c>
      <c r="K120" s="2">
        <f>SUM('石巻第１:石巻第２'!K120)</f>
        <v>7271.168</v>
      </c>
      <c r="L120" s="2">
        <f>SUM('石巻第１:石巻第２'!L120)</f>
        <v>883.905</v>
      </c>
      <c r="M120" s="2">
        <f>SUM('石巻第１:石巻第２'!M120)</f>
        <v>771.5490000000001</v>
      </c>
      <c r="N120" s="2">
        <f>SUM('石巻第１:石巻第２'!N120)</f>
        <v>12362.44</v>
      </c>
      <c r="O120" s="2">
        <f>SUM('石巻第１:石巻第２'!O120)</f>
        <v>14774.098</v>
      </c>
      <c r="P120" s="9">
        <f>SUM('石巻第１:石巻第２'!P120)</f>
        <v>78327.92800000001</v>
      </c>
    </row>
    <row r="121" spans="1:16" ht="18.75">
      <c r="A121" s="220"/>
      <c r="B121" s="210" t="s">
        <v>20</v>
      </c>
      <c r="C121" s="234" t="s">
        <v>16</v>
      </c>
      <c r="D121" s="1">
        <f>SUM('石巻第１:石巻第２'!D121)</f>
        <v>0.21</v>
      </c>
      <c r="E121" s="1">
        <f>SUM('石巻第１:石巻第２'!E121)</f>
        <v>0.383</v>
      </c>
      <c r="F121" s="1">
        <f>SUM('石巻第１:石巻第２'!F121)</f>
        <v>7.249</v>
      </c>
      <c r="G121" s="1">
        <f>SUM('石巻第１:石巻第２'!G121)</f>
        <v>8.614</v>
      </c>
      <c r="H121" s="1">
        <f>SUM('石巻第１:石巻第２'!H121)</f>
        <v>11.855</v>
      </c>
      <c r="I121" s="1">
        <f>SUM('石巻第１:石巻第２'!I121)</f>
        <v>16.464</v>
      </c>
      <c r="J121" s="1">
        <f>SUM('石巻第１:石巻第２'!J121)</f>
        <v>14.939</v>
      </c>
      <c r="K121" s="1">
        <f>SUM('石巻第１:石巻第２'!K121)</f>
        <v>12.598</v>
      </c>
      <c r="L121" s="1">
        <f>SUM('石巻第１:石巻第２'!L121)</f>
        <v>2.877</v>
      </c>
      <c r="M121" s="1">
        <f>SUM('石巻第１:石巻第２'!M121)</f>
        <v>0.276</v>
      </c>
      <c r="N121" s="1">
        <f>SUM('石巻第１:石巻第２'!N121)</f>
        <v>0.36</v>
      </c>
      <c r="O121" s="1">
        <f>SUM('石巻第１:石巻第２'!O121)</f>
        <v>1.014</v>
      </c>
      <c r="P121" s="8">
        <f>SUM('石巻第１:石巻第２'!P121)</f>
        <v>76.83899999999998</v>
      </c>
    </row>
    <row r="122" spans="1:16" ht="18.75">
      <c r="A122" s="220"/>
      <c r="B122" s="212" t="s">
        <v>73</v>
      </c>
      <c r="C122" s="212" t="s">
        <v>18</v>
      </c>
      <c r="D122" s="2">
        <f>SUM('石巻第１:石巻第２'!D122)</f>
        <v>1576.682</v>
      </c>
      <c r="E122" s="2">
        <f>SUM('石巻第１:石巻第２'!E122)</f>
        <v>1818.498</v>
      </c>
      <c r="F122" s="2">
        <f>SUM('石巻第１:石巻第２'!F122)</f>
        <v>6121.074</v>
      </c>
      <c r="G122" s="2">
        <f>SUM('石巻第１:石巻第２'!G122)</f>
        <v>7588.485</v>
      </c>
      <c r="H122" s="2">
        <f>SUM('石巻第１:石巻第２'!H122)</f>
        <v>9424.373</v>
      </c>
      <c r="I122" s="2">
        <f>SUM('石巻第１:石巻第２'!I122)</f>
        <v>14913.549</v>
      </c>
      <c r="J122" s="2">
        <f>SUM('石巻第１:石巻第２'!J122)</f>
        <v>16623.711</v>
      </c>
      <c r="K122" s="2">
        <f>SUM('石巻第１:石巻第２'!K122)</f>
        <v>10715.308</v>
      </c>
      <c r="L122" s="2">
        <f>SUM('石巻第１:石巻第２'!L122)</f>
        <v>4242.899</v>
      </c>
      <c r="M122" s="2">
        <f>SUM('石巻第１:石巻第２'!M122)</f>
        <v>1641.196</v>
      </c>
      <c r="N122" s="2">
        <f>SUM('石巻第１:石巻第２'!N122)</f>
        <v>1617.431</v>
      </c>
      <c r="O122" s="2">
        <f>SUM('石巻第１:石巻第２'!O122)</f>
        <v>3115.399</v>
      </c>
      <c r="P122" s="9">
        <f>SUM('石巻第１:石巻第２'!P122)</f>
        <v>79398.60500000001</v>
      </c>
    </row>
    <row r="123" spans="1:16" ht="18.75">
      <c r="A123" s="220"/>
      <c r="B123" s="332" t="s">
        <v>197</v>
      </c>
      <c r="C123" s="234" t="s">
        <v>16</v>
      </c>
      <c r="D123" s="1">
        <f aca="true" t="shared" si="14" ref="D123:O124">+D101+D103+D105+D107+D109+D111+D113+D115+D117+D119+D121</f>
        <v>861.3989999999999</v>
      </c>
      <c r="E123" s="1">
        <f t="shared" si="14"/>
        <v>663.8100000000002</v>
      </c>
      <c r="F123" s="1">
        <f t="shared" si="14"/>
        <v>297.32</v>
      </c>
      <c r="G123" s="1">
        <f t="shared" si="14"/>
        <v>444.883</v>
      </c>
      <c r="H123" s="1">
        <f t="shared" si="14"/>
        <v>136.00300000000001</v>
      </c>
      <c r="I123" s="1">
        <f t="shared" si="14"/>
        <v>4258.602</v>
      </c>
      <c r="J123" s="1">
        <f t="shared" si="14"/>
        <v>727.976</v>
      </c>
      <c r="K123" s="1">
        <f t="shared" si="14"/>
        <v>461.06700000000006</v>
      </c>
      <c r="L123" s="1">
        <f t="shared" si="14"/>
        <v>2123.771999999999</v>
      </c>
      <c r="M123" s="1">
        <f t="shared" si="14"/>
        <v>2211.0190000000002</v>
      </c>
      <c r="N123" s="1">
        <f t="shared" si="14"/>
        <v>1103.581</v>
      </c>
      <c r="O123" s="1">
        <f t="shared" si="14"/>
        <v>2678.7039999999997</v>
      </c>
      <c r="P123" s="8">
        <f>SUM(D123:O123)</f>
        <v>15968.135999999999</v>
      </c>
    </row>
    <row r="124" spans="1:16" ht="18.75">
      <c r="A124" s="217"/>
      <c r="B124" s="333"/>
      <c r="C124" s="212" t="s">
        <v>18</v>
      </c>
      <c r="D124" s="2">
        <f t="shared" si="14"/>
        <v>227376.82800000004</v>
      </c>
      <c r="E124" s="2">
        <f t="shared" si="14"/>
        <v>234951.86</v>
      </c>
      <c r="F124" s="2">
        <f t="shared" si="14"/>
        <v>73954.005</v>
      </c>
      <c r="G124" s="2">
        <f t="shared" si="14"/>
        <v>81956.552</v>
      </c>
      <c r="H124" s="2">
        <f t="shared" si="14"/>
        <v>73965.924</v>
      </c>
      <c r="I124" s="2">
        <f t="shared" si="14"/>
        <v>809128.319</v>
      </c>
      <c r="J124" s="2">
        <f t="shared" si="14"/>
        <v>171292.11800000005</v>
      </c>
      <c r="K124" s="2">
        <f t="shared" si="14"/>
        <v>143857.093</v>
      </c>
      <c r="L124" s="2">
        <f t="shared" si="14"/>
        <v>459416.92500000005</v>
      </c>
      <c r="M124" s="2">
        <f t="shared" si="14"/>
        <v>473247.32399999996</v>
      </c>
      <c r="N124" s="2">
        <f t="shared" si="14"/>
        <v>326303.3</v>
      </c>
      <c r="O124" s="2">
        <f t="shared" si="14"/>
        <v>694478.3340000001</v>
      </c>
      <c r="P124" s="9">
        <f>SUM(D124:O124)</f>
        <v>3769928.582</v>
      </c>
    </row>
    <row r="125" spans="1:16" ht="18.75">
      <c r="A125" s="204" t="s">
        <v>0</v>
      </c>
      <c r="B125" s="334" t="s">
        <v>74</v>
      </c>
      <c r="C125" s="234" t="s">
        <v>16</v>
      </c>
      <c r="D125" s="1">
        <f>SUM('石巻第１:石巻第２'!D125)</f>
        <v>0</v>
      </c>
      <c r="E125" s="1">
        <f>SUM('石巻第１:石巻第２'!E125)</f>
        <v>0</v>
      </c>
      <c r="F125" s="1">
        <f>SUM('石巻第１:石巻第２'!F125)</f>
        <v>0</v>
      </c>
      <c r="G125" s="1">
        <f>SUM('石巻第１:石巻第２'!G125)</f>
        <v>0</v>
      </c>
      <c r="H125" s="1">
        <f>SUM('石巻第１:石巻第２'!H125)</f>
        <v>0</v>
      </c>
      <c r="I125" s="1">
        <f>SUM('石巻第１:石巻第２'!I125)</f>
        <v>0</v>
      </c>
      <c r="J125" s="1">
        <f>SUM('石巻第１:石巻第２'!J125)</f>
        <v>0</v>
      </c>
      <c r="K125" s="1">
        <f>SUM('石巻第１:石巻第２'!K125)</f>
        <v>0</v>
      </c>
      <c r="L125" s="1">
        <f>SUM('石巻第１:石巻第２'!L125)</f>
        <v>0</v>
      </c>
      <c r="M125" s="1">
        <f>SUM('石巻第１:石巻第２'!M125)</f>
        <v>0</v>
      </c>
      <c r="N125" s="1">
        <f>SUM('石巻第１:石巻第２'!N125)</f>
        <v>0</v>
      </c>
      <c r="O125" s="1">
        <f>SUM('石巻第１:石巻第２'!O125)</f>
        <v>0</v>
      </c>
      <c r="P125" s="8">
        <f>SUM('石巻第１:石巻第２'!P125)</f>
        <v>0</v>
      </c>
    </row>
    <row r="126" spans="1:16" ht="18.75">
      <c r="A126" s="204" t="s">
        <v>0</v>
      </c>
      <c r="B126" s="335"/>
      <c r="C126" s="212" t="s">
        <v>18</v>
      </c>
      <c r="D126" s="2">
        <f>SUM('石巻第１:石巻第２'!D126)</f>
        <v>0</v>
      </c>
      <c r="E126" s="2">
        <f>SUM('石巻第１:石巻第２'!E126)</f>
        <v>0</v>
      </c>
      <c r="F126" s="2">
        <f>SUM('石巻第１:石巻第２'!F126)</f>
        <v>0</v>
      </c>
      <c r="G126" s="2">
        <f>SUM('石巻第１:石巻第２'!G126)</f>
        <v>0</v>
      </c>
      <c r="H126" s="2">
        <f>SUM('石巻第１:石巻第２'!H126)</f>
        <v>0</v>
      </c>
      <c r="I126" s="2">
        <f>SUM('石巻第１:石巻第２'!I126)</f>
        <v>0</v>
      </c>
      <c r="J126" s="2">
        <f>SUM('石巻第１:石巻第２'!J126)</f>
        <v>0</v>
      </c>
      <c r="K126" s="2">
        <f>SUM('石巻第１:石巻第２'!K126)</f>
        <v>0</v>
      </c>
      <c r="L126" s="2">
        <f>SUM('石巻第１:石巻第２'!L126)</f>
        <v>0</v>
      </c>
      <c r="M126" s="2">
        <f>SUM('石巻第１:石巻第２'!M126)</f>
        <v>0</v>
      </c>
      <c r="N126" s="2">
        <f>SUM('石巻第１:石巻第２'!N126)</f>
        <v>0</v>
      </c>
      <c r="O126" s="2">
        <f>SUM('石巻第１:石巻第２'!O126)</f>
        <v>0</v>
      </c>
      <c r="P126" s="9">
        <f>SUM('石巻第１:石巻第２'!P126)</f>
        <v>0</v>
      </c>
    </row>
    <row r="127" spans="1:16" ht="18.75">
      <c r="A127" s="207" t="s">
        <v>75</v>
      </c>
      <c r="B127" s="334" t="s">
        <v>76</v>
      </c>
      <c r="C127" s="234" t="s">
        <v>16</v>
      </c>
      <c r="D127" s="1">
        <f>SUM('石巻第１:石巻第２'!D127)</f>
        <v>0</v>
      </c>
      <c r="E127" s="1">
        <f>SUM('石巻第１:石巻第２'!E127)</f>
        <v>0</v>
      </c>
      <c r="F127" s="1">
        <f>SUM('石巻第１:石巻第２'!F127)</f>
        <v>0</v>
      </c>
      <c r="G127" s="1">
        <f>SUM('石巻第１:石巻第２'!G127)</f>
        <v>0</v>
      </c>
      <c r="H127" s="1">
        <f>SUM('石巻第１:石巻第２'!H127)</f>
        <v>0</v>
      </c>
      <c r="I127" s="1">
        <f>SUM('石巻第１:石巻第２'!I127)</f>
        <v>0</v>
      </c>
      <c r="J127" s="1">
        <f>SUM('石巻第１:石巻第２'!J127)</f>
        <v>0</v>
      </c>
      <c r="K127" s="1">
        <f>SUM('石巻第１:石巻第２'!K127)</f>
        <v>0</v>
      </c>
      <c r="L127" s="1">
        <f>SUM('石巻第１:石巻第２'!L127)</f>
        <v>0</v>
      </c>
      <c r="M127" s="1">
        <f>SUM('石巻第１:石巻第２'!M127)</f>
        <v>0</v>
      </c>
      <c r="N127" s="1">
        <f>SUM('石巻第１:石巻第２'!N127)</f>
        <v>0</v>
      </c>
      <c r="O127" s="1">
        <f>SUM('石巻第１:石巻第２'!O127)</f>
        <v>0</v>
      </c>
      <c r="P127" s="8">
        <f>SUM('石巻第１:石巻第２'!P127)</f>
        <v>0</v>
      </c>
    </row>
    <row r="128" spans="1:16" ht="18.75">
      <c r="A128" s="207"/>
      <c r="B128" s="335"/>
      <c r="C128" s="212" t="s">
        <v>18</v>
      </c>
      <c r="D128" s="2">
        <f>SUM('石巻第１:石巻第２'!D128)</f>
        <v>0</v>
      </c>
      <c r="E128" s="2">
        <f>SUM('石巻第１:石巻第２'!E128)</f>
        <v>0</v>
      </c>
      <c r="F128" s="2">
        <f>SUM('石巻第１:石巻第２'!F128)</f>
        <v>0</v>
      </c>
      <c r="G128" s="2">
        <f>SUM('石巻第１:石巻第２'!G128)</f>
        <v>0</v>
      </c>
      <c r="H128" s="2">
        <f>SUM('石巻第１:石巻第２'!H128)</f>
        <v>0</v>
      </c>
      <c r="I128" s="2">
        <f>SUM('石巻第１:石巻第２'!I128)</f>
        <v>0</v>
      </c>
      <c r="J128" s="2">
        <f>SUM('石巻第１:石巻第２'!J128)</f>
        <v>0</v>
      </c>
      <c r="K128" s="2">
        <f>SUM('石巻第１:石巻第２'!K128)</f>
        <v>0</v>
      </c>
      <c r="L128" s="2">
        <f>SUM('石巻第１:石巻第２'!L128)</f>
        <v>0</v>
      </c>
      <c r="M128" s="2">
        <f>SUM('石巻第１:石巻第２'!M128)</f>
        <v>0</v>
      </c>
      <c r="N128" s="2">
        <f>SUM('石巻第１:石巻第２'!N128)</f>
        <v>0</v>
      </c>
      <c r="O128" s="2">
        <f>SUM('石巻第１:石巻第２'!O128)</f>
        <v>0</v>
      </c>
      <c r="P128" s="9">
        <f>SUM('石巻第１:石巻第２'!P128)</f>
        <v>0</v>
      </c>
    </row>
    <row r="129" spans="1:16" ht="18.75">
      <c r="A129" s="207" t="s">
        <v>77</v>
      </c>
      <c r="B129" s="210" t="s">
        <v>20</v>
      </c>
      <c r="C129" s="210" t="s">
        <v>16</v>
      </c>
      <c r="D129" s="3">
        <f>SUM('石巻第１:石巻第２'!D129)</f>
        <v>8.43</v>
      </c>
      <c r="E129" s="3">
        <f>SUM('石巻第１:石巻第２'!E129)</f>
        <v>12.473</v>
      </c>
      <c r="F129" s="3">
        <f>SUM('石巻第１:石巻第２'!F129)</f>
        <v>8.577</v>
      </c>
      <c r="G129" s="3">
        <f>SUM('石巻第１:石巻第２'!G129)</f>
        <v>1.991</v>
      </c>
      <c r="H129" s="3">
        <f>SUM('石巻第１:石巻第２'!H129)</f>
        <v>0.6</v>
      </c>
      <c r="I129" s="3">
        <f>SUM('石巻第１:石巻第２'!I129)</f>
        <v>0.07</v>
      </c>
      <c r="J129" s="3">
        <f>SUM('石巻第１:石巻第２'!J129)</f>
        <v>0.204</v>
      </c>
      <c r="K129" s="3">
        <f>SUM('石巻第１:石巻第２'!K129)</f>
        <v>0.206</v>
      </c>
      <c r="L129" s="3">
        <f>SUM('石巻第１:石巻第２'!L129)</f>
        <v>0.185</v>
      </c>
      <c r="M129" s="3">
        <f>SUM('石巻第１:石巻第２'!M129)</f>
        <v>0.199</v>
      </c>
      <c r="N129" s="3">
        <f>SUM('石巻第１:石巻第２'!N129)</f>
        <v>1.674</v>
      </c>
      <c r="O129" s="3">
        <f>SUM('石巻第１:石巻第２'!O129)</f>
        <v>2.558</v>
      </c>
      <c r="P129" s="13">
        <f>SUM('石巻第１:石巻第２'!P129)</f>
        <v>37.167</v>
      </c>
    </row>
    <row r="130" spans="1:16" ht="18.75">
      <c r="A130" s="207"/>
      <c r="B130" s="210" t="s">
        <v>180</v>
      </c>
      <c r="C130" s="234" t="s">
        <v>79</v>
      </c>
      <c r="D130" s="1">
        <f>SUM('石巻第１:石巻第２'!D130)</f>
        <v>0</v>
      </c>
      <c r="E130" s="1">
        <f>SUM('石巻第１:石巻第２'!E130)</f>
        <v>0</v>
      </c>
      <c r="F130" s="1">
        <f>SUM('石巻第１:石巻第２'!F130)</f>
        <v>0</v>
      </c>
      <c r="G130" s="1">
        <f>SUM('石巻第１:石巻第２'!G130)</f>
        <v>0</v>
      </c>
      <c r="H130" s="1">
        <f>SUM('石巻第１:石巻第２'!H130)</f>
        <v>0</v>
      </c>
      <c r="I130" s="1">
        <f>SUM('石巻第１:石巻第２'!I130)</f>
        <v>0</v>
      </c>
      <c r="J130" s="1">
        <f>SUM('石巻第１:石巻第２'!J130)</f>
        <v>0</v>
      </c>
      <c r="K130" s="1">
        <f>SUM('石巻第１:石巻第２'!K130)</f>
        <v>0</v>
      </c>
      <c r="L130" s="1">
        <f>SUM('石巻第１:石巻第２'!L130)</f>
        <v>0</v>
      </c>
      <c r="M130" s="1">
        <f>SUM('石巻第１:石巻第２'!M130)</f>
        <v>0</v>
      </c>
      <c r="N130" s="1">
        <f>SUM('石巻第１:石巻第２'!N130)</f>
        <v>0</v>
      </c>
      <c r="O130" s="1">
        <f>SUM('石巻第１:石巻第２'!O130)</f>
        <v>0</v>
      </c>
      <c r="P130" s="8">
        <f>SUM('石巻第１:石巻第２'!P130)</f>
        <v>0</v>
      </c>
    </row>
    <row r="131" spans="1:16" ht="18.75">
      <c r="A131" s="207" t="s">
        <v>23</v>
      </c>
      <c r="B131" s="2"/>
      <c r="C131" s="212" t="s">
        <v>18</v>
      </c>
      <c r="D131" s="2">
        <f>SUM('石巻第１:石巻第２'!D131)</f>
        <v>3918.201</v>
      </c>
      <c r="E131" s="2">
        <f>SUM('石巻第１:石巻第２'!E131)</f>
        <v>4951.513</v>
      </c>
      <c r="F131" s="2">
        <f>SUM('石巻第１:石巻第２'!F131)</f>
        <v>3441.221</v>
      </c>
      <c r="G131" s="2">
        <f>SUM('石巻第１:石巻第２'!G131)</f>
        <v>1175.773</v>
      </c>
      <c r="H131" s="2">
        <f>SUM('石巻第１:石巻第２'!H131)</f>
        <v>344.037</v>
      </c>
      <c r="I131" s="2">
        <f>SUM('石巻第１:石巻第２'!I131)</f>
        <v>45.15</v>
      </c>
      <c r="J131" s="2">
        <f>SUM('石巻第１:石巻第２'!J131)</f>
        <v>100.906</v>
      </c>
      <c r="K131" s="2">
        <f>SUM('石巻第１:石巻第２'!K131)</f>
        <v>64.419</v>
      </c>
      <c r="L131" s="2">
        <f>SUM('石巻第１:石巻第２'!L131)</f>
        <v>34.756</v>
      </c>
      <c r="M131" s="2">
        <f>SUM('石巻第１:石巻第２'!M131)</f>
        <v>35.471</v>
      </c>
      <c r="N131" s="2">
        <f>SUM('石巻第１:石巻第２'!N131)</f>
        <v>389.139</v>
      </c>
      <c r="O131" s="2">
        <f>SUM('石巻第１:石巻第２'!O131)</f>
        <v>723.284</v>
      </c>
      <c r="P131" s="9">
        <f>SUM('石巻第１:石巻第２'!P131)</f>
        <v>15223.869999999997</v>
      </c>
    </row>
    <row r="132" spans="1:16" ht="18.75">
      <c r="A132" s="207"/>
      <c r="B132" s="235" t="s">
        <v>0</v>
      </c>
      <c r="C132" s="210" t="s">
        <v>16</v>
      </c>
      <c r="D132" s="3">
        <f aca="true" t="shared" si="15" ref="D132:O132">+D125+D127+D129</f>
        <v>8.43</v>
      </c>
      <c r="E132" s="3">
        <f t="shared" si="15"/>
        <v>12.473</v>
      </c>
      <c r="F132" s="3">
        <f t="shared" si="15"/>
        <v>8.577</v>
      </c>
      <c r="G132" s="3">
        <f t="shared" si="15"/>
        <v>1.991</v>
      </c>
      <c r="H132" s="3">
        <f t="shared" si="15"/>
        <v>0.6</v>
      </c>
      <c r="I132" s="3">
        <f t="shared" si="15"/>
        <v>0.07</v>
      </c>
      <c r="J132" s="3">
        <f t="shared" si="15"/>
        <v>0.204</v>
      </c>
      <c r="K132" s="3">
        <f t="shared" si="15"/>
        <v>0.206</v>
      </c>
      <c r="L132" s="3">
        <f t="shared" si="15"/>
        <v>0.185</v>
      </c>
      <c r="M132" s="3">
        <f t="shared" si="15"/>
        <v>0.199</v>
      </c>
      <c r="N132" s="3">
        <f t="shared" si="15"/>
        <v>1.674</v>
      </c>
      <c r="O132" s="3">
        <f t="shared" si="15"/>
        <v>2.558</v>
      </c>
      <c r="P132" s="13">
        <f aca="true" t="shared" si="16" ref="P132:P137">SUM(D132:O132)</f>
        <v>37.167</v>
      </c>
    </row>
    <row r="133" spans="1:16" ht="18.75">
      <c r="A133" s="220"/>
      <c r="B133" s="236" t="s">
        <v>198</v>
      </c>
      <c r="C133" s="234" t="s">
        <v>79</v>
      </c>
      <c r="D133" s="1">
        <f>D130</f>
        <v>0</v>
      </c>
      <c r="E133" s="1">
        <f aca="true" t="shared" si="17" ref="E133:O133">E130</f>
        <v>0</v>
      </c>
      <c r="F133" s="1">
        <f t="shared" si="17"/>
        <v>0</v>
      </c>
      <c r="G133" s="1">
        <f t="shared" si="17"/>
        <v>0</v>
      </c>
      <c r="H133" s="1">
        <f t="shared" si="17"/>
        <v>0</v>
      </c>
      <c r="I133" s="1">
        <f t="shared" si="17"/>
        <v>0</v>
      </c>
      <c r="J133" s="1">
        <f t="shared" si="17"/>
        <v>0</v>
      </c>
      <c r="K133" s="1">
        <f t="shared" si="17"/>
        <v>0</v>
      </c>
      <c r="L133" s="1">
        <f t="shared" si="17"/>
        <v>0</v>
      </c>
      <c r="M133" s="1">
        <f t="shared" si="17"/>
        <v>0</v>
      </c>
      <c r="N133" s="1">
        <f t="shared" si="17"/>
        <v>0</v>
      </c>
      <c r="O133" s="1">
        <f t="shared" si="17"/>
        <v>0</v>
      </c>
      <c r="P133" s="8">
        <f t="shared" si="16"/>
        <v>0</v>
      </c>
    </row>
    <row r="134" spans="1:16" ht="18.75">
      <c r="A134" s="217"/>
      <c r="B134" s="2"/>
      <c r="C134" s="212" t="s">
        <v>18</v>
      </c>
      <c r="D134" s="2">
        <f aca="true" t="shared" si="18" ref="D134:O134">+D126+D128+D131</f>
        <v>3918.201</v>
      </c>
      <c r="E134" s="2">
        <f t="shared" si="18"/>
        <v>4951.513</v>
      </c>
      <c r="F134" s="2">
        <f t="shared" si="18"/>
        <v>3441.221</v>
      </c>
      <c r="G134" s="2">
        <f t="shared" si="18"/>
        <v>1175.773</v>
      </c>
      <c r="H134" s="2">
        <f t="shared" si="18"/>
        <v>344.037</v>
      </c>
      <c r="I134" s="2">
        <f t="shared" si="18"/>
        <v>45.15</v>
      </c>
      <c r="J134" s="2">
        <f t="shared" si="18"/>
        <v>100.906</v>
      </c>
      <c r="K134" s="2">
        <f t="shared" si="18"/>
        <v>64.419</v>
      </c>
      <c r="L134" s="2">
        <f t="shared" si="18"/>
        <v>34.756</v>
      </c>
      <c r="M134" s="2">
        <f t="shared" si="18"/>
        <v>35.471</v>
      </c>
      <c r="N134" s="2">
        <f t="shared" si="18"/>
        <v>389.139</v>
      </c>
      <c r="O134" s="2">
        <f t="shared" si="18"/>
        <v>723.284</v>
      </c>
      <c r="P134" s="9">
        <f t="shared" si="16"/>
        <v>15223.869999999997</v>
      </c>
    </row>
    <row r="135" spans="1:16" s="326" customFormat="1" ht="18.75">
      <c r="A135" s="237"/>
      <c r="B135" s="238" t="s">
        <v>0</v>
      </c>
      <c r="C135" s="239" t="s">
        <v>16</v>
      </c>
      <c r="D135" s="4">
        <f>D132+D123+D99</f>
        <v>7698.473000000001</v>
      </c>
      <c r="E135" s="4">
        <f>E132+E123+E99</f>
        <v>4629.582999999999</v>
      </c>
      <c r="F135" s="4">
        <f>F132+F123+F99</f>
        <v>4769.848000000001</v>
      </c>
      <c r="G135" s="4">
        <f>G132+G123+G99</f>
        <v>4947.740999999999</v>
      </c>
      <c r="H135" s="4">
        <f aca="true" t="shared" si="19" ref="H135:N135">H99+H123+H132</f>
        <v>8649.801</v>
      </c>
      <c r="I135" s="4">
        <f t="shared" si="19"/>
        <v>14810.889</v>
      </c>
      <c r="J135" s="4">
        <f t="shared" si="19"/>
        <v>17378.157000000007</v>
      </c>
      <c r="K135" s="4">
        <f t="shared" si="19"/>
        <v>14655.724999999999</v>
      </c>
      <c r="L135" s="4">
        <f t="shared" si="19"/>
        <v>9622.403</v>
      </c>
      <c r="M135" s="4">
        <f t="shared" si="19"/>
        <v>13247.583</v>
      </c>
      <c r="N135" s="4">
        <f t="shared" si="19"/>
        <v>12562.500000000004</v>
      </c>
      <c r="O135" s="4">
        <f>O132+O123+O99</f>
        <v>15704.927000000003</v>
      </c>
      <c r="P135" s="14">
        <f t="shared" si="16"/>
        <v>128677.63</v>
      </c>
    </row>
    <row r="136" spans="1:16" s="326" customFormat="1" ht="18.75">
      <c r="A136" s="237"/>
      <c r="B136" s="242" t="s">
        <v>144</v>
      </c>
      <c r="C136" s="243" t="s">
        <v>79</v>
      </c>
      <c r="D136" s="5">
        <f>D133</f>
        <v>0</v>
      </c>
      <c r="E136" s="5">
        <f aca="true" t="shared" si="20" ref="E136:O136">E133</f>
        <v>0</v>
      </c>
      <c r="F136" s="5">
        <f t="shared" si="20"/>
        <v>0</v>
      </c>
      <c r="G136" s="5">
        <f t="shared" si="20"/>
        <v>0</v>
      </c>
      <c r="H136" s="5">
        <f t="shared" si="20"/>
        <v>0</v>
      </c>
      <c r="I136" s="5">
        <f t="shared" si="20"/>
        <v>0</v>
      </c>
      <c r="J136" s="5">
        <f t="shared" si="20"/>
        <v>0</v>
      </c>
      <c r="K136" s="5">
        <f t="shared" si="20"/>
        <v>0</v>
      </c>
      <c r="L136" s="5">
        <f t="shared" si="20"/>
        <v>0</v>
      </c>
      <c r="M136" s="5">
        <f t="shared" si="20"/>
        <v>0</v>
      </c>
      <c r="N136" s="5">
        <f t="shared" si="20"/>
        <v>0</v>
      </c>
      <c r="O136" s="5">
        <f t="shared" si="20"/>
        <v>0</v>
      </c>
      <c r="P136" s="15">
        <f t="shared" si="16"/>
        <v>0</v>
      </c>
    </row>
    <row r="137" spans="1:16" s="326" customFormat="1" ht="19.5" thickBot="1">
      <c r="A137" s="245"/>
      <c r="B137" s="246"/>
      <c r="C137" s="247" t="s">
        <v>18</v>
      </c>
      <c r="D137" s="6">
        <f>D134+D124+D100</f>
        <v>743981.961</v>
      </c>
      <c r="E137" s="6">
        <f>E134+E124+E100</f>
        <v>665643.3920000001</v>
      </c>
      <c r="F137" s="6">
        <f>F134+F124+F100</f>
        <v>666609.9909999999</v>
      </c>
      <c r="G137" s="6">
        <f>G134+G124+G100</f>
        <v>918975.6199999998</v>
      </c>
      <c r="H137" s="6">
        <f aca="true" t="shared" si="21" ref="H137:N137">H100+H124+H134</f>
        <v>1063882.4330000002</v>
      </c>
      <c r="I137" s="6">
        <f t="shared" si="21"/>
        <v>2399573.607</v>
      </c>
      <c r="J137" s="6">
        <f t="shared" si="21"/>
        <v>2861419.1120000007</v>
      </c>
      <c r="K137" s="6">
        <f t="shared" si="21"/>
        <v>2185868.1130000004</v>
      </c>
      <c r="L137" s="6">
        <f t="shared" si="21"/>
        <v>1351367.7570000002</v>
      </c>
      <c r="M137" s="6">
        <f t="shared" si="21"/>
        <v>1829790.797</v>
      </c>
      <c r="N137" s="6">
        <f t="shared" si="21"/>
        <v>1623212.023</v>
      </c>
      <c r="O137" s="6">
        <f>O134+O124+O100</f>
        <v>1742456.4230000004</v>
      </c>
      <c r="P137" s="7">
        <f t="shared" si="16"/>
        <v>18052781.229000002</v>
      </c>
    </row>
    <row r="138" spans="15:16" ht="18.75">
      <c r="O138" s="251"/>
      <c r="P138" s="252" t="s">
        <v>92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zoomScale="55" zoomScaleNormal="55" zoomScalePageLayoutView="0" workbookViewId="0" topLeftCell="A1">
      <pane xSplit="3" ySplit="3" topLeftCell="D4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296" customWidth="1"/>
  </cols>
  <sheetData>
    <row r="1" ht="18.75">
      <c r="B1" s="194" t="s">
        <v>0</v>
      </c>
    </row>
    <row r="2" spans="1:15" ht="19.5" thickBot="1">
      <c r="A2" s="12"/>
      <c r="B2" s="197" t="s">
        <v>80</v>
      </c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34"/>
      <c r="E4" s="34"/>
      <c r="F4" s="34"/>
      <c r="G4" s="34"/>
      <c r="H4" s="108"/>
      <c r="I4" s="34"/>
      <c r="J4" s="34"/>
      <c r="K4" s="34"/>
      <c r="L4" s="34"/>
      <c r="M4" s="34"/>
      <c r="N4" s="34"/>
      <c r="O4" s="34"/>
      <c r="P4" s="8">
        <f>SUM(D4:O4)</f>
        <v>0</v>
      </c>
    </row>
    <row r="5" spans="1:16" ht="18.75">
      <c r="A5" s="204" t="s">
        <v>17</v>
      </c>
      <c r="B5" s="335"/>
      <c r="C5" s="212" t="s">
        <v>18</v>
      </c>
      <c r="D5" s="35"/>
      <c r="E5" s="35"/>
      <c r="F5" s="35"/>
      <c r="G5" s="35"/>
      <c r="H5" s="109"/>
      <c r="I5" s="60"/>
      <c r="J5" s="35"/>
      <c r="K5" s="35"/>
      <c r="L5" s="35"/>
      <c r="M5" s="35"/>
      <c r="N5" s="35"/>
      <c r="O5" s="35"/>
      <c r="P5" s="9">
        <f>SUM(D5:O5)</f>
        <v>0</v>
      </c>
    </row>
    <row r="6" spans="1:16" ht="18.75">
      <c r="A6" s="204" t="s">
        <v>19</v>
      </c>
      <c r="B6" s="210" t="s">
        <v>20</v>
      </c>
      <c r="C6" s="234" t="s">
        <v>16</v>
      </c>
      <c r="D6" s="34">
        <v>0.245</v>
      </c>
      <c r="E6" s="34">
        <v>0.349</v>
      </c>
      <c r="F6" s="34">
        <v>0.535</v>
      </c>
      <c r="G6" s="34">
        <v>0.452</v>
      </c>
      <c r="H6" s="105">
        <v>0.325</v>
      </c>
      <c r="I6" s="34">
        <v>3.564</v>
      </c>
      <c r="J6" s="34">
        <v>2.455</v>
      </c>
      <c r="K6" s="34">
        <v>2.044</v>
      </c>
      <c r="L6" s="34">
        <v>0.044</v>
      </c>
      <c r="M6" s="34">
        <v>0.4</v>
      </c>
      <c r="N6" s="34">
        <v>0.232</v>
      </c>
      <c r="O6" s="34">
        <v>0.272</v>
      </c>
      <c r="P6" s="8">
        <f aca="true" t="shared" si="0" ref="P6:P35">SUM(D6:O6)</f>
        <v>10.917</v>
      </c>
    </row>
    <row r="7" spans="1:16" ht="18.75">
      <c r="A7" s="204" t="s">
        <v>21</v>
      </c>
      <c r="B7" s="212" t="s">
        <v>22</v>
      </c>
      <c r="C7" s="212" t="s">
        <v>18</v>
      </c>
      <c r="D7" s="35">
        <v>113.715</v>
      </c>
      <c r="E7" s="35">
        <v>135.345</v>
      </c>
      <c r="F7" s="35">
        <v>221.55</v>
      </c>
      <c r="G7" s="35">
        <v>140.91</v>
      </c>
      <c r="H7" s="109">
        <v>135.24</v>
      </c>
      <c r="I7" s="35">
        <v>990.15</v>
      </c>
      <c r="J7" s="35">
        <v>668.591</v>
      </c>
      <c r="K7" s="35">
        <v>626.535</v>
      </c>
      <c r="L7" s="35">
        <v>25.62</v>
      </c>
      <c r="M7" s="35">
        <v>141.33</v>
      </c>
      <c r="N7" s="35">
        <v>69.51</v>
      </c>
      <c r="O7" s="35">
        <v>74.76</v>
      </c>
      <c r="P7" s="9">
        <f t="shared" si="0"/>
        <v>3343.256</v>
      </c>
    </row>
    <row r="8" spans="1:16" ht="18.75">
      <c r="A8" s="204" t="s">
        <v>23</v>
      </c>
      <c r="B8" s="332" t="s">
        <v>114</v>
      </c>
      <c r="C8" s="234" t="s">
        <v>16</v>
      </c>
      <c r="D8" s="281">
        <f aca="true" t="shared" si="1" ref="D8:I9">D4+D6</f>
        <v>0.245</v>
      </c>
      <c r="E8" s="281">
        <f t="shared" si="1"/>
        <v>0.349</v>
      </c>
      <c r="F8" s="39">
        <f t="shared" si="1"/>
        <v>0.535</v>
      </c>
      <c r="G8" s="39">
        <f t="shared" si="1"/>
        <v>0.452</v>
      </c>
      <c r="H8" s="94">
        <f t="shared" si="1"/>
        <v>0.325</v>
      </c>
      <c r="I8" s="281">
        <f t="shared" si="1"/>
        <v>3.564</v>
      </c>
      <c r="J8" s="281">
        <f aca="true" t="shared" si="2" ref="J8:O9">J4+J6</f>
        <v>2.455</v>
      </c>
      <c r="K8" s="281">
        <f t="shared" si="2"/>
        <v>2.044</v>
      </c>
      <c r="L8" s="281">
        <f t="shared" si="2"/>
        <v>0.044</v>
      </c>
      <c r="M8" s="281">
        <f t="shared" si="2"/>
        <v>0.4</v>
      </c>
      <c r="N8" s="281">
        <f t="shared" si="2"/>
        <v>0.232</v>
      </c>
      <c r="O8" s="281">
        <f t="shared" si="2"/>
        <v>0.272</v>
      </c>
      <c r="P8" s="8">
        <f t="shared" si="0"/>
        <v>10.917</v>
      </c>
    </row>
    <row r="9" spans="1:16" ht="18.75">
      <c r="A9" s="217"/>
      <c r="B9" s="333"/>
      <c r="C9" s="212" t="s">
        <v>18</v>
      </c>
      <c r="D9" s="45">
        <f t="shared" si="1"/>
        <v>113.715</v>
      </c>
      <c r="E9" s="45">
        <f t="shared" si="1"/>
        <v>135.345</v>
      </c>
      <c r="F9" s="44">
        <f t="shared" si="1"/>
        <v>221.55</v>
      </c>
      <c r="G9" s="44">
        <f t="shared" si="1"/>
        <v>140.91</v>
      </c>
      <c r="H9" s="95">
        <f t="shared" si="1"/>
        <v>135.24</v>
      </c>
      <c r="I9" s="45">
        <f t="shared" si="1"/>
        <v>990.15</v>
      </c>
      <c r="J9" s="45">
        <f t="shared" si="2"/>
        <v>668.591</v>
      </c>
      <c r="K9" s="45">
        <f t="shared" si="2"/>
        <v>626.535</v>
      </c>
      <c r="L9" s="45">
        <f t="shared" si="2"/>
        <v>25.62</v>
      </c>
      <c r="M9" s="45">
        <f t="shared" si="2"/>
        <v>141.33</v>
      </c>
      <c r="N9" s="45">
        <f t="shared" si="2"/>
        <v>69.51</v>
      </c>
      <c r="O9" s="45">
        <f t="shared" si="2"/>
        <v>74.76</v>
      </c>
      <c r="P9" s="9">
        <f t="shared" si="0"/>
        <v>3343.256</v>
      </c>
    </row>
    <row r="10" spans="1:16" ht="18.75">
      <c r="A10" s="328" t="s">
        <v>25</v>
      </c>
      <c r="B10" s="329"/>
      <c r="C10" s="234" t="s">
        <v>16</v>
      </c>
      <c r="D10" s="34">
        <v>0.0612</v>
      </c>
      <c r="E10" s="34">
        <v>0.8201</v>
      </c>
      <c r="F10" s="34">
        <v>0.7096</v>
      </c>
      <c r="G10" s="34">
        <v>0.5002</v>
      </c>
      <c r="H10" s="105">
        <v>1.1298</v>
      </c>
      <c r="I10" s="34">
        <v>7.0342</v>
      </c>
      <c r="J10" s="34">
        <v>8.6275</v>
      </c>
      <c r="K10" s="34">
        <v>25.2645</v>
      </c>
      <c r="L10" s="34">
        <v>3.7095</v>
      </c>
      <c r="M10" s="34">
        <v>3.9628</v>
      </c>
      <c r="N10" s="34">
        <v>2.6588</v>
      </c>
      <c r="O10" s="34">
        <v>0.1411</v>
      </c>
      <c r="P10" s="8">
        <f t="shared" si="0"/>
        <v>54.6193</v>
      </c>
    </row>
    <row r="11" spans="1:16" ht="18.75">
      <c r="A11" s="330"/>
      <c r="B11" s="331"/>
      <c r="C11" s="212" t="s">
        <v>18</v>
      </c>
      <c r="D11" s="35">
        <v>47.483</v>
      </c>
      <c r="E11" s="35">
        <v>335.326</v>
      </c>
      <c r="F11" s="35">
        <v>407.15</v>
      </c>
      <c r="G11" s="35">
        <v>297.758</v>
      </c>
      <c r="H11" s="109">
        <v>559.24</v>
      </c>
      <c r="I11" s="59">
        <v>2950.57</v>
      </c>
      <c r="J11" s="35">
        <v>3870.329</v>
      </c>
      <c r="K11" s="35">
        <v>5748.906</v>
      </c>
      <c r="L11" s="35">
        <v>2136.404</v>
      </c>
      <c r="M11" s="35">
        <v>2389.683</v>
      </c>
      <c r="N11" s="35">
        <v>1655.16</v>
      </c>
      <c r="O11" s="35">
        <v>144.96</v>
      </c>
      <c r="P11" s="9">
        <f t="shared" si="0"/>
        <v>20542.968999999997</v>
      </c>
    </row>
    <row r="12" spans="1:16" ht="18.75">
      <c r="A12" s="220"/>
      <c r="B12" s="334" t="s">
        <v>26</v>
      </c>
      <c r="C12" s="234" t="s">
        <v>16</v>
      </c>
      <c r="D12" s="34">
        <v>7.9263</v>
      </c>
      <c r="E12" s="34">
        <v>14.6723</v>
      </c>
      <c r="F12" s="34">
        <v>7.90059</v>
      </c>
      <c r="G12" s="34">
        <v>12.9292</v>
      </c>
      <c r="H12" s="105">
        <v>7.388</v>
      </c>
      <c r="I12" s="90">
        <v>6.7528</v>
      </c>
      <c r="J12" s="34">
        <v>9.8619</v>
      </c>
      <c r="K12" s="34">
        <v>8.2934</v>
      </c>
      <c r="L12" s="34">
        <v>6.2233</v>
      </c>
      <c r="M12" s="34">
        <v>4.1166</v>
      </c>
      <c r="N12" s="34">
        <v>3.7403</v>
      </c>
      <c r="O12" s="34">
        <v>10.6548</v>
      </c>
      <c r="P12" s="8">
        <f t="shared" si="0"/>
        <v>100.45949</v>
      </c>
    </row>
    <row r="13" spans="1:16" ht="18.75">
      <c r="A13" s="204" t="s">
        <v>0</v>
      </c>
      <c r="B13" s="335"/>
      <c r="C13" s="212" t="s">
        <v>18</v>
      </c>
      <c r="D13" s="35">
        <v>12257.59</v>
      </c>
      <c r="E13" s="35">
        <v>22391.655</v>
      </c>
      <c r="F13" s="35">
        <v>16521.364</v>
      </c>
      <c r="G13" s="35">
        <v>26804.413</v>
      </c>
      <c r="H13" s="109">
        <v>21168.436</v>
      </c>
      <c r="I13" s="59">
        <v>16810.396</v>
      </c>
      <c r="J13" s="35">
        <v>23730.571</v>
      </c>
      <c r="K13" s="35">
        <v>22360.574</v>
      </c>
      <c r="L13" s="35">
        <v>16322.015</v>
      </c>
      <c r="M13" s="35">
        <v>10762.227</v>
      </c>
      <c r="N13" s="35">
        <v>10860.15</v>
      </c>
      <c r="O13" s="35">
        <v>32565.815</v>
      </c>
      <c r="P13" s="9">
        <f t="shared" si="0"/>
        <v>232555.20599999998</v>
      </c>
    </row>
    <row r="14" spans="1:16" ht="18.75">
      <c r="A14" s="204" t="s">
        <v>27</v>
      </c>
      <c r="B14" s="334" t="s">
        <v>28</v>
      </c>
      <c r="C14" s="234" t="s">
        <v>16</v>
      </c>
      <c r="D14" s="34">
        <v>0.0739</v>
      </c>
      <c r="E14" s="34"/>
      <c r="F14" s="34">
        <v>0.0676</v>
      </c>
      <c r="G14" s="34">
        <v>0.1356</v>
      </c>
      <c r="H14" s="105">
        <v>0.012</v>
      </c>
      <c r="I14" s="90"/>
      <c r="J14" s="34">
        <v>0.0058</v>
      </c>
      <c r="K14" s="34"/>
      <c r="L14" s="34"/>
      <c r="M14" s="34">
        <v>0.115</v>
      </c>
      <c r="N14" s="34"/>
      <c r="O14" s="34"/>
      <c r="P14" s="8">
        <f t="shared" si="0"/>
        <v>0.40990000000000004</v>
      </c>
    </row>
    <row r="15" spans="1:16" ht="18.75">
      <c r="A15" s="204" t="s">
        <v>0</v>
      </c>
      <c r="B15" s="335"/>
      <c r="C15" s="212" t="s">
        <v>18</v>
      </c>
      <c r="D15" s="35">
        <v>43.313</v>
      </c>
      <c r="E15" s="35"/>
      <c r="F15" s="35">
        <v>55.624</v>
      </c>
      <c r="G15" s="35">
        <v>124.62</v>
      </c>
      <c r="H15" s="109">
        <v>11.34</v>
      </c>
      <c r="I15" s="59"/>
      <c r="J15" s="35">
        <v>3.045</v>
      </c>
      <c r="K15" s="35"/>
      <c r="L15" s="35"/>
      <c r="M15" s="35">
        <v>62.554</v>
      </c>
      <c r="N15" s="35"/>
      <c r="O15" s="35"/>
      <c r="P15" s="9">
        <f t="shared" si="0"/>
        <v>300.496</v>
      </c>
    </row>
    <row r="16" spans="1:16" ht="18.75">
      <c r="A16" s="204" t="s">
        <v>29</v>
      </c>
      <c r="B16" s="334" t="s">
        <v>30</v>
      </c>
      <c r="C16" s="234" t="s">
        <v>16</v>
      </c>
      <c r="D16" s="34">
        <v>58.1916</v>
      </c>
      <c r="E16" s="34">
        <v>101.1834</v>
      </c>
      <c r="F16" s="34">
        <v>46.196</v>
      </c>
      <c r="G16" s="34">
        <v>56.8936</v>
      </c>
      <c r="H16" s="105">
        <v>55.1233</v>
      </c>
      <c r="I16" s="90">
        <v>41.695</v>
      </c>
      <c r="J16" s="34">
        <v>14.3628</v>
      </c>
      <c r="K16" s="34">
        <v>84.4346</v>
      </c>
      <c r="L16" s="34">
        <v>132.5548</v>
      </c>
      <c r="M16" s="34">
        <v>363.7627</v>
      </c>
      <c r="N16" s="34">
        <v>269.6914</v>
      </c>
      <c r="O16" s="34">
        <v>156.147</v>
      </c>
      <c r="P16" s="8">
        <f t="shared" si="0"/>
        <v>1380.2361999999998</v>
      </c>
    </row>
    <row r="17" spans="1:16" ht="18.75">
      <c r="A17" s="220"/>
      <c r="B17" s="335"/>
      <c r="C17" s="212" t="s">
        <v>18</v>
      </c>
      <c r="D17" s="35">
        <v>60407.874</v>
      </c>
      <c r="E17" s="35">
        <v>88928.913</v>
      </c>
      <c r="F17" s="35">
        <v>60840.019</v>
      </c>
      <c r="G17" s="35">
        <v>68540.127</v>
      </c>
      <c r="H17" s="109">
        <v>63003.826</v>
      </c>
      <c r="I17" s="59">
        <v>52628.947</v>
      </c>
      <c r="J17" s="35">
        <v>19556.18</v>
      </c>
      <c r="K17" s="35">
        <v>105243.392</v>
      </c>
      <c r="L17" s="35">
        <v>214507.228</v>
      </c>
      <c r="M17" s="35">
        <v>437592.665</v>
      </c>
      <c r="N17" s="35">
        <v>341930.892</v>
      </c>
      <c r="O17" s="35">
        <v>211970.327</v>
      </c>
      <c r="P17" s="9">
        <f t="shared" si="0"/>
        <v>1725150.3900000001</v>
      </c>
    </row>
    <row r="18" spans="1:16" ht="18.75">
      <c r="A18" s="204" t="s">
        <v>31</v>
      </c>
      <c r="B18" s="210" t="s">
        <v>108</v>
      </c>
      <c r="C18" s="234" t="s">
        <v>16</v>
      </c>
      <c r="D18" s="34">
        <v>8.6302</v>
      </c>
      <c r="E18" s="34">
        <v>41.5592</v>
      </c>
      <c r="F18" s="34">
        <v>19.3452</v>
      </c>
      <c r="G18" s="34">
        <v>82.6442</v>
      </c>
      <c r="H18" s="105">
        <v>50.3417</v>
      </c>
      <c r="I18" s="90">
        <v>10.1678</v>
      </c>
      <c r="J18" s="34">
        <v>21.8026</v>
      </c>
      <c r="K18" s="34">
        <v>157.3838</v>
      </c>
      <c r="L18" s="34">
        <v>1.0772</v>
      </c>
      <c r="M18" s="34">
        <v>7.2424</v>
      </c>
      <c r="N18" s="34">
        <v>4.1298</v>
      </c>
      <c r="O18" s="34">
        <v>5.5016</v>
      </c>
      <c r="P18" s="8">
        <f t="shared" si="0"/>
        <v>409.8257</v>
      </c>
    </row>
    <row r="19" spans="1:16" ht="18.75">
      <c r="A19" s="220"/>
      <c r="B19" s="212" t="s">
        <v>109</v>
      </c>
      <c r="C19" s="212" t="s">
        <v>18</v>
      </c>
      <c r="D19" s="35">
        <v>5383.606</v>
      </c>
      <c r="E19" s="35">
        <v>19027.973</v>
      </c>
      <c r="F19" s="35">
        <v>16701.85</v>
      </c>
      <c r="G19" s="35">
        <v>51590.547</v>
      </c>
      <c r="H19" s="109">
        <v>24577.97</v>
      </c>
      <c r="I19" s="59">
        <v>5844.099</v>
      </c>
      <c r="J19" s="35">
        <v>11039.198</v>
      </c>
      <c r="K19" s="35">
        <v>59763.514</v>
      </c>
      <c r="L19" s="35">
        <v>1148.06</v>
      </c>
      <c r="M19" s="35">
        <v>6933.099</v>
      </c>
      <c r="N19" s="35">
        <v>3952.981</v>
      </c>
      <c r="O19" s="35">
        <v>6829.099</v>
      </c>
      <c r="P19" s="9">
        <f t="shared" si="0"/>
        <v>212791.99599999996</v>
      </c>
    </row>
    <row r="20" spans="1:16" ht="18.75">
      <c r="A20" s="204" t="s">
        <v>23</v>
      </c>
      <c r="B20" s="334" t="s">
        <v>32</v>
      </c>
      <c r="C20" s="234" t="s">
        <v>16</v>
      </c>
      <c r="D20" s="34">
        <v>284.6752</v>
      </c>
      <c r="E20" s="34">
        <v>182.6374</v>
      </c>
      <c r="F20" s="34">
        <v>122.1274</v>
      </c>
      <c r="G20" s="34">
        <v>190.685</v>
      </c>
      <c r="H20" s="105">
        <v>164.6148</v>
      </c>
      <c r="I20" s="90">
        <v>100.875</v>
      </c>
      <c r="J20" s="34">
        <v>34.385</v>
      </c>
      <c r="K20" s="34">
        <v>16.4248</v>
      </c>
      <c r="L20" s="34">
        <v>6.3784</v>
      </c>
      <c r="M20" s="34">
        <v>78.4974</v>
      </c>
      <c r="N20" s="34">
        <v>109.672</v>
      </c>
      <c r="O20" s="34">
        <v>355.5892</v>
      </c>
      <c r="P20" s="8">
        <f t="shared" si="0"/>
        <v>1646.5616</v>
      </c>
    </row>
    <row r="21" spans="1:16" ht="18.75">
      <c r="A21" s="220"/>
      <c r="B21" s="335"/>
      <c r="C21" s="212" t="s">
        <v>18</v>
      </c>
      <c r="D21" s="35">
        <v>82544.485</v>
      </c>
      <c r="E21" s="35">
        <v>78981.163</v>
      </c>
      <c r="F21" s="35">
        <v>57280.304</v>
      </c>
      <c r="G21" s="35">
        <v>75599.365</v>
      </c>
      <c r="H21" s="109">
        <v>43180.557</v>
      </c>
      <c r="I21" s="59">
        <v>30283.231</v>
      </c>
      <c r="J21" s="35">
        <v>11577.2</v>
      </c>
      <c r="K21" s="35">
        <v>6906.389</v>
      </c>
      <c r="L21" s="35">
        <v>4884.379</v>
      </c>
      <c r="M21" s="35">
        <v>43375.797</v>
      </c>
      <c r="N21" s="35">
        <v>61820.253</v>
      </c>
      <c r="O21" s="35">
        <v>120672.412</v>
      </c>
      <c r="P21" s="9">
        <f t="shared" si="0"/>
        <v>617105.535</v>
      </c>
    </row>
    <row r="22" spans="1:16" ht="18.75">
      <c r="A22" s="220"/>
      <c r="B22" s="332" t="s">
        <v>107</v>
      </c>
      <c r="C22" s="234" t="s">
        <v>16</v>
      </c>
      <c r="D22" s="39">
        <f aca="true" t="shared" si="3" ref="D22:F23">D12+D14+D16+D18+D20</f>
        <v>359.4972</v>
      </c>
      <c r="E22" s="39">
        <f t="shared" si="3"/>
        <v>340.05230000000006</v>
      </c>
      <c r="F22" s="39">
        <f t="shared" si="3"/>
        <v>195.63679</v>
      </c>
      <c r="G22" s="39">
        <f aca="true" t="shared" si="4" ref="G22:L23">G12+G14+G16+G18+G20</f>
        <v>343.2876</v>
      </c>
      <c r="H22" s="94">
        <f t="shared" si="4"/>
        <v>277.4798</v>
      </c>
      <c r="I22" s="46">
        <f t="shared" si="4"/>
        <v>159.4906</v>
      </c>
      <c r="J22" s="39">
        <f t="shared" si="4"/>
        <v>80.41810000000001</v>
      </c>
      <c r="K22" s="39">
        <f t="shared" si="4"/>
        <v>266.5366</v>
      </c>
      <c r="L22" s="39">
        <f t="shared" si="4"/>
        <v>146.2337</v>
      </c>
      <c r="M22" s="39">
        <f aca="true" t="shared" si="5" ref="M22:O23">M12+M14+M16+M18+M20</f>
        <v>453.7341</v>
      </c>
      <c r="N22" s="39">
        <f t="shared" si="5"/>
        <v>387.23349999999994</v>
      </c>
      <c r="O22" s="39">
        <f t="shared" si="5"/>
        <v>527.8926</v>
      </c>
      <c r="P22" s="8">
        <f t="shared" si="0"/>
        <v>3537.4928900000004</v>
      </c>
    </row>
    <row r="23" spans="1:16" ht="18.75">
      <c r="A23" s="217"/>
      <c r="B23" s="333"/>
      <c r="C23" s="212" t="s">
        <v>18</v>
      </c>
      <c r="D23" s="44">
        <f t="shared" si="3"/>
        <v>160636.86800000002</v>
      </c>
      <c r="E23" s="44">
        <f t="shared" si="3"/>
        <v>209329.704</v>
      </c>
      <c r="F23" s="44">
        <f t="shared" si="3"/>
        <v>151399.161</v>
      </c>
      <c r="G23" s="44">
        <f t="shared" si="4"/>
        <v>222659.072</v>
      </c>
      <c r="H23" s="95">
        <f t="shared" si="4"/>
        <v>151942.12900000002</v>
      </c>
      <c r="I23" s="44">
        <f t="shared" si="4"/>
        <v>105566.673</v>
      </c>
      <c r="J23" s="44">
        <f t="shared" si="4"/>
        <v>65906.194</v>
      </c>
      <c r="K23" s="44">
        <f t="shared" si="4"/>
        <v>194273.869</v>
      </c>
      <c r="L23" s="44">
        <f t="shared" si="4"/>
        <v>236861.682</v>
      </c>
      <c r="M23" s="44">
        <f t="shared" si="5"/>
        <v>498726.342</v>
      </c>
      <c r="N23" s="44">
        <f t="shared" si="5"/>
        <v>418564.27600000007</v>
      </c>
      <c r="O23" s="44">
        <f t="shared" si="5"/>
        <v>372037.653</v>
      </c>
      <c r="P23" s="9">
        <f t="shared" si="0"/>
        <v>2787903.6229999997</v>
      </c>
    </row>
    <row r="24" spans="1:16" ht="18.75">
      <c r="A24" s="204" t="s">
        <v>0</v>
      </c>
      <c r="B24" s="334" t="s">
        <v>33</v>
      </c>
      <c r="C24" s="234" t="s">
        <v>16</v>
      </c>
      <c r="D24" s="34">
        <v>1.669</v>
      </c>
      <c r="E24" s="34">
        <v>1.863</v>
      </c>
      <c r="F24" s="34">
        <v>1.523</v>
      </c>
      <c r="G24" s="34">
        <v>4.6356</v>
      </c>
      <c r="H24" s="105">
        <v>2.537</v>
      </c>
      <c r="I24" s="34">
        <v>2.0796</v>
      </c>
      <c r="J24" s="34">
        <v>1.1464</v>
      </c>
      <c r="K24" s="34">
        <v>3.947</v>
      </c>
      <c r="L24" s="34">
        <v>6.7646</v>
      </c>
      <c r="M24" s="34">
        <v>9.212</v>
      </c>
      <c r="N24" s="34">
        <v>10.8746</v>
      </c>
      <c r="O24" s="34">
        <v>16.5792</v>
      </c>
      <c r="P24" s="8">
        <f t="shared" si="0"/>
        <v>62.831</v>
      </c>
    </row>
    <row r="25" spans="1:16" ht="18.75">
      <c r="A25" s="204" t="s">
        <v>34</v>
      </c>
      <c r="B25" s="335"/>
      <c r="C25" s="212" t="s">
        <v>18</v>
      </c>
      <c r="D25" s="35">
        <v>1592.745</v>
      </c>
      <c r="E25" s="35">
        <v>2152.868</v>
      </c>
      <c r="F25" s="35">
        <v>1708.613</v>
      </c>
      <c r="G25" s="35">
        <v>5128.108</v>
      </c>
      <c r="H25" s="109">
        <v>2413.689</v>
      </c>
      <c r="I25" s="59">
        <v>2046.261</v>
      </c>
      <c r="J25" s="35">
        <v>1029.955</v>
      </c>
      <c r="K25" s="35">
        <v>2964.623</v>
      </c>
      <c r="L25" s="35">
        <v>5582.781</v>
      </c>
      <c r="M25" s="35">
        <v>7017.29</v>
      </c>
      <c r="N25" s="35">
        <v>7911.141</v>
      </c>
      <c r="O25" s="35">
        <v>10210.633</v>
      </c>
      <c r="P25" s="9">
        <f t="shared" si="0"/>
        <v>49758.707</v>
      </c>
    </row>
    <row r="26" spans="1:16" ht="18.75">
      <c r="A26" s="204" t="s">
        <v>35</v>
      </c>
      <c r="B26" s="210" t="s">
        <v>20</v>
      </c>
      <c r="C26" s="234" t="s">
        <v>16</v>
      </c>
      <c r="D26" s="34">
        <v>4.396</v>
      </c>
      <c r="E26" s="34">
        <v>9.475</v>
      </c>
      <c r="F26" s="34">
        <v>8.4886</v>
      </c>
      <c r="G26" s="34">
        <v>14.529</v>
      </c>
      <c r="H26" s="105">
        <v>13.837</v>
      </c>
      <c r="I26" s="90">
        <v>9.442</v>
      </c>
      <c r="J26" s="34">
        <v>11.209</v>
      </c>
      <c r="K26" s="34">
        <v>13.941</v>
      </c>
      <c r="L26" s="34">
        <v>11.111</v>
      </c>
      <c r="M26" s="34">
        <v>33.735</v>
      </c>
      <c r="N26" s="34">
        <v>21.671</v>
      </c>
      <c r="O26" s="34">
        <v>11.429</v>
      </c>
      <c r="P26" s="8">
        <f t="shared" si="0"/>
        <v>163.2636</v>
      </c>
    </row>
    <row r="27" spans="1:16" ht="18.75">
      <c r="A27" s="204" t="s">
        <v>36</v>
      </c>
      <c r="B27" s="212" t="s">
        <v>110</v>
      </c>
      <c r="C27" s="212" t="s">
        <v>18</v>
      </c>
      <c r="D27" s="35">
        <v>1582.596</v>
      </c>
      <c r="E27" s="35">
        <v>4041.154</v>
      </c>
      <c r="F27" s="35">
        <v>3770.914</v>
      </c>
      <c r="G27" s="35">
        <v>4661.438</v>
      </c>
      <c r="H27" s="109">
        <v>3203.715</v>
      </c>
      <c r="I27" s="59">
        <v>1956.222</v>
      </c>
      <c r="J27" s="35">
        <v>2067.995</v>
      </c>
      <c r="K27" s="35">
        <v>2391.388</v>
      </c>
      <c r="L27" s="35">
        <v>4249.868</v>
      </c>
      <c r="M27" s="35">
        <v>12888.209</v>
      </c>
      <c r="N27" s="35">
        <v>8545.956</v>
      </c>
      <c r="O27" s="35">
        <v>6533.54</v>
      </c>
      <c r="P27" s="9">
        <f t="shared" si="0"/>
        <v>55892.995</v>
      </c>
    </row>
    <row r="28" spans="1:16" ht="18.75">
      <c r="A28" s="204" t="s">
        <v>23</v>
      </c>
      <c r="B28" s="332" t="s">
        <v>107</v>
      </c>
      <c r="C28" s="234" t="s">
        <v>16</v>
      </c>
      <c r="D28" s="39">
        <f aca="true" t="shared" si="6" ref="D28:F29">D24+D26</f>
        <v>6.0649999999999995</v>
      </c>
      <c r="E28" s="39">
        <f t="shared" si="6"/>
        <v>11.338</v>
      </c>
      <c r="F28" s="39">
        <f t="shared" si="6"/>
        <v>10.0116</v>
      </c>
      <c r="G28" s="39">
        <f aca="true" t="shared" si="7" ref="G28:I29">G24+G26</f>
        <v>19.1646</v>
      </c>
      <c r="H28" s="94">
        <f t="shared" si="7"/>
        <v>16.374</v>
      </c>
      <c r="I28" s="46">
        <f t="shared" si="7"/>
        <v>11.5216</v>
      </c>
      <c r="J28" s="39">
        <f aca="true" t="shared" si="8" ref="J28:O29">J24+J26</f>
        <v>12.3554</v>
      </c>
      <c r="K28" s="39">
        <f t="shared" si="8"/>
        <v>17.888</v>
      </c>
      <c r="L28" s="39">
        <f t="shared" si="8"/>
        <v>17.8756</v>
      </c>
      <c r="M28" s="39">
        <f t="shared" si="8"/>
        <v>42.947</v>
      </c>
      <c r="N28" s="39">
        <f t="shared" si="8"/>
        <v>32.5456</v>
      </c>
      <c r="O28" s="39">
        <f t="shared" si="8"/>
        <v>28.008200000000002</v>
      </c>
      <c r="P28" s="8">
        <f t="shared" si="0"/>
        <v>226.0946</v>
      </c>
    </row>
    <row r="29" spans="1:16" ht="18.75">
      <c r="A29" s="217"/>
      <c r="B29" s="333"/>
      <c r="C29" s="212" t="s">
        <v>18</v>
      </c>
      <c r="D29" s="44">
        <f t="shared" si="6"/>
        <v>3175.341</v>
      </c>
      <c r="E29" s="44">
        <f t="shared" si="6"/>
        <v>6194.022</v>
      </c>
      <c r="F29" s="44">
        <f t="shared" si="6"/>
        <v>5479.527</v>
      </c>
      <c r="G29" s="44">
        <f t="shared" si="7"/>
        <v>9789.546</v>
      </c>
      <c r="H29" s="95">
        <f t="shared" si="7"/>
        <v>5617.404</v>
      </c>
      <c r="I29" s="44">
        <f t="shared" si="7"/>
        <v>4002.483</v>
      </c>
      <c r="J29" s="44">
        <f t="shared" si="8"/>
        <v>3097.95</v>
      </c>
      <c r="K29" s="44">
        <f t="shared" si="8"/>
        <v>5356.011</v>
      </c>
      <c r="L29" s="44">
        <f t="shared" si="8"/>
        <v>9832.649000000001</v>
      </c>
      <c r="M29" s="44">
        <f t="shared" si="8"/>
        <v>19905.499</v>
      </c>
      <c r="N29" s="44">
        <f t="shared" si="8"/>
        <v>16457.097</v>
      </c>
      <c r="O29" s="44">
        <f t="shared" si="8"/>
        <v>16744.173</v>
      </c>
      <c r="P29" s="9">
        <f t="shared" si="0"/>
        <v>105651.702</v>
      </c>
    </row>
    <row r="30" spans="1:16" ht="18.75">
      <c r="A30" s="204" t="s">
        <v>0</v>
      </c>
      <c r="B30" s="334" t="s">
        <v>37</v>
      </c>
      <c r="C30" s="234" t="s">
        <v>16</v>
      </c>
      <c r="D30" s="34">
        <v>10.4324</v>
      </c>
      <c r="E30" s="34">
        <v>15.1012</v>
      </c>
      <c r="F30" s="34">
        <v>1.6314</v>
      </c>
      <c r="G30" s="34">
        <v>0.1852</v>
      </c>
      <c r="H30" s="105">
        <v>0.0626</v>
      </c>
      <c r="I30" s="34">
        <v>0.0036</v>
      </c>
      <c r="J30" s="34">
        <v>0.0662</v>
      </c>
      <c r="K30" s="34"/>
      <c r="L30" s="34">
        <v>0.044</v>
      </c>
      <c r="M30" s="34">
        <v>0.0199</v>
      </c>
      <c r="N30" s="34">
        <v>1.1302</v>
      </c>
      <c r="O30" s="34">
        <v>77.5729</v>
      </c>
      <c r="P30" s="8">
        <f t="shared" si="0"/>
        <v>106.2496</v>
      </c>
    </row>
    <row r="31" spans="1:16" ht="18.75">
      <c r="A31" s="204" t="s">
        <v>38</v>
      </c>
      <c r="B31" s="335"/>
      <c r="C31" s="212" t="s">
        <v>18</v>
      </c>
      <c r="D31" s="35">
        <v>2767.562</v>
      </c>
      <c r="E31" s="35">
        <v>2551.883</v>
      </c>
      <c r="F31" s="35">
        <v>410.517</v>
      </c>
      <c r="G31" s="35">
        <v>45.232</v>
      </c>
      <c r="H31" s="109">
        <v>12.63</v>
      </c>
      <c r="I31" s="59">
        <v>0.693</v>
      </c>
      <c r="J31" s="35">
        <v>16.383</v>
      </c>
      <c r="K31" s="35"/>
      <c r="L31" s="35">
        <v>4.62</v>
      </c>
      <c r="M31" s="35">
        <v>8.064</v>
      </c>
      <c r="N31" s="35">
        <v>806.606</v>
      </c>
      <c r="O31" s="35">
        <v>21905.676</v>
      </c>
      <c r="P31" s="9">
        <f t="shared" si="0"/>
        <v>28529.865999999998</v>
      </c>
    </row>
    <row r="32" spans="1:16" ht="18.75">
      <c r="A32" s="204" t="s">
        <v>0</v>
      </c>
      <c r="B32" s="334" t="s">
        <v>39</v>
      </c>
      <c r="C32" s="234" t="s">
        <v>16</v>
      </c>
      <c r="D32" s="34">
        <v>0.1885</v>
      </c>
      <c r="E32" s="34">
        <v>0.4923</v>
      </c>
      <c r="F32" s="34">
        <v>0.2503</v>
      </c>
      <c r="G32" s="34">
        <v>0.1899</v>
      </c>
      <c r="H32" s="105">
        <v>0.0326</v>
      </c>
      <c r="I32" s="90"/>
      <c r="J32" s="34"/>
      <c r="K32" s="34"/>
      <c r="L32" s="34"/>
      <c r="M32" s="34">
        <v>0.4634</v>
      </c>
      <c r="N32" s="34">
        <v>0.9097</v>
      </c>
      <c r="O32" s="34">
        <v>2.4836</v>
      </c>
      <c r="P32" s="8">
        <f t="shared" si="0"/>
        <v>5.0103</v>
      </c>
    </row>
    <row r="33" spans="1:16" ht="18.75">
      <c r="A33" s="204" t="s">
        <v>40</v>
      </c>
      <c r="B33" s="335"/>
      <c r="C33" s="212" t="s">
        <v>18</v>
      </c>
      <c r="D33" s="35">
        <v>53.878</v>
      </c>
      <c r="E33" s="35">
        <v>111.788</v>
      </c>
      <c r="F33" s="35">
        <v>65.537</v>
      </c>
      <c r="G33" s="35">
        <v>35.356</v>
      </c>
      <c r="H33" s="109">
        <v>4.075</v>
      </c>
      <c r="I33" s="35"/>
      <c r="J33" s="35"/>
      <c r="K33" s="35"/>
      <c r="L33" s="35"/>
      <c r="M33" s="35">
        <v>100.767</v>
      </c>
      <c r="N33" s="35">
        <v>193.473</v>
      </c>
      <c r="O33" s="35">
        <v>447.976</v>
      </c>
      <c r="P33" s="9">
        <f t="shared" si="0"/>
        <v>1012.85</v>
      </c>
    </row>
    <row r="34" spans="1:16" ht="18.75">
      <c r="A34" s="220"/>
      <c r="B34" s="210" t="s">
        <v>20</v>
      </c>
      <c r="C34" s="234" t="s">
        <v>16</v>
      </c>
      <c r="D34" s="34"/>
      <c r="E34" s="34"/>
      <c r="F34" s="34"/>
      <c r="G34" s="34">
        <v>0.001</v>
      </c>
      <c r="H34" s="105">
        <v>0.001</v>
      </c>
      <c r="I34" s="34"/>
      <c r="J34" s="34"/>
      <c r="K34" s="34"/>
      <c r="L34" s="34"/>
      <c r="M34" s="34"/>
      <c r="N34" s="34"/>
      <c r="O34" s="34"/>
      <c r="P34" s="8">
        <f t="shared" si="0"/>
        <v>0.002</v>
      </c>
    </row>
    <row r="35" spans="1:16" ht="18.75">
      <c r="A35" s="204" t="s">
        <v>23</v>
      </c>
      <c r="B35" s="212" t="s">
        <v>111</v>
      </c>
      <c r="C35" s="212" t="s">
        <v>18</v>
      </c>
      <c r="D35" s="35"/>
      <c r="E35" s="35"/>
      <c r="F35" s="35"/>
      <c r="G35" s="35">
        <v>0.525</v>
      </c>
      <c r="H35" s="109">
        <v>0.105</v>
      </c>
      <c r="I35" s="35"/>
      <c r="J35" s="35"/>
      <c r="K35" s="35"/>
      <c r="L35" s="35"/>
      <c r="M35" s="35"/>
      <c r="N35" s="35"/>
      <c r="O35" s="35"/>
      <c r="P35" s="9">
        <f t="shared" si="0"/>
        <v>0.63</v>
      </c>
    </row>
    <row r="36" spans="1:16" ht="18.75">
      <c r="A36" s="220"/>
      <c r="B36" s="332" t="s">
        <v>107</v>
      </c>
      <c r="C36" s="234" t="s">
        <v>16</v>
      </c>
      <c r="D36" s="39">
        <f aca="true" t="shared" si="9" ref="D36:F37">D30+D32+D34</f>
        <v>10.620899999999999</v>
      </c>
      <c r="E36" s="39">
        <f t="shared" si="9"/>
        <v>15.5935</v>
      </c>
      <c r="F36" s="39">
        <f t="shared" si="9"/>
        <v>1.8817</v>
      </c>
      <c r="G36" s="39">
        <f aca="true" t="shared" si="10" ref="G36:I37">G30+G32+G34</f>
        <v>0.3761</v>
      </c>
      <c r="H36" s="110">
        <f t="shared" si="10"/>
        <v>0.09620000000000001</v>
      </c>
      <c r="I36" s="285">
        <f t="shared" si="10"/>
        <v>0.0036</v>
      </c>
      <c r="J36" s="39">
        <f aca="true" t="shared" si="11" ref="J36:O37">J30+J32+J34</f>
        <v>0.0662</v>
      </c>
      <c r="K36" s="39">
        <f t="shared" si="11"/>
        <v>0</v>
      </c>
      <c r="L36" s="39">
        <f t="shared" si="11"/>
        <v>0.044</v>
      </c>
      <c r="M36" s="39">
        <f t="shared" si="11"/>
        <v>0.48329999999999995</v>
      </c>
      <c r="N36" s="39">
        <f t="shared" si="11"/>
        <v>2.0399000000000003</v>
      </c>
      <c r="O36" s="39">
        <f t="shared" si="11"/>
        <v>80.0565</v>
      </c>
      <c r="P36" s="8">
        <f aca="true" t="shared" si="12" ref="P36:P53">SUM(D36:O36)</f>
        <v>111.2619</v>
      </c>
    </row>
    <row r="37" spans="1:16" ht="18.75">
      <c r="A37" s="217"/>
      <c r="B37" s="333"/>
      <c r="C37" s="212" t="s">
        <v>18</v>
      </c>
      <c r="D37" s="44">
        <f t="shared" si="9"/>
        <v>2821.44</v>
      </c>
      <c r="E37" s="44">
        <f t="shared" si="9"/>
        <v>2663.671</v>
      </c>
      <c r="F37" s="44">
        <f t="shared" si="9"/>
        <v>476.054</v>
      </c>
      <c r="G37" s="44">
        <f t="shared" si="10"/>
        <v>81.113</v>
      </c>
      <c r="H37" s="111">
        <f t="shared" si="10"/>
        <v>16.810000000000002</v>
      </c>
      <c r="I37" s="44">
        <f t="shared" si="10"/>
        <v>0.693</v>
      </c>
      <c r="J37" s="44">
        <f t="shared" si="11"/>
        <v>16.383</v>
      </c>
      <c r="K37" s="44">
        <f t="shared" si="11"/>
        <v>0</v>
      </c>
      <c r="L37" s="44">
        <f t="shared" si="11"/>
        <v>4.62</v>
      </c>
      <c r="M37" s="44">
        <f t="shared" si="11"/>
        <v>108.83099999999999</v>
      </c>
      <c r="N37" s="44">
        <f t="shared" si="11"/>
        <v>1000.079</v>
      </c>
      <c r="O37" s="44">
        <f t="shared" si="11"/>
        <v>22353.652</v>
      </c>
      <c r="P37" s="9">
        <f t="shared" si="12"/>
        <v>29543.345999999998</v>
      </c>
    </row>
    <row r="38" spans="1:16" ht="18.75">
      <c r="A38" s="328" t="s">
        <v>41</v>
      </c>
      <c r="B38" s="329"/>
      <c r="C38" s="234" t="s">
        <v>16</v>
      </c>
      <c r="D38" s="34">
        <v>0.302</v>
      </c>
      <c r="E38" s="34">
        <v>0.153</v>
      </c>
      <c r="F38" s="34">
        <v>0.025</v>
      </c>
      <c r="G38" s="34">
        <v>0.1927</v>
      </c>
      <c r="H38" s="105">
        <v>0.485</v>
      </c>
      <c r="I38" s="34">
        <v>0.7231</v>
      </c>
      <c r="J38" s="34">
        <v>0.9536</v>
      </c>
      <c r="K38" s="34">
        <v>1.5966</v>
      </c>
      <c r="L38" s="34">
        <v>0.413</v>
      </c>
      <c r="M38" s="34">
        <v>0.7443</v>
      </c>
      <c r="N38" s="34">
        <v>0.4203</v>
      </c>
      <c r="O38" s="34">
        <v>0.2549</v>
      </c>
      <c r="P38" s="8">
        <f t="shared" si="12"/>
        <v>6.2635</v>
      </c>
    </row>
    <row r="39" spans="1:16" ht="18.75">
      <c r="A39" s="330"/>
      <c r="B39" s="331"/>
      <c r="C39" s="212" t="s">
        <v>18</v>
      </c>
      <c r="D39" s="35">
        <v>121.126</v>
      </c>
      <c r="E39" s="35">
        <v>68.358</v>
      </c>
      <c r="F39" s="35">
        <v>19.373</v>
      </c>
      <c r="G39" s="35">
        <v>151.495</v>
      </c>
      <c r="H39" s="109">
        <v>342.256</v>
      </c>
      <c r="I39" s="35">
        <v>385.966</v>
      </c>
      <c r="J39" s="35">
        <v>305.605</v>
      </c>
      <c r="K39" s="35">
        <v>219.695</v>
      </c>
      <c r="L39" s="35">
        <v>118.925</v>
      </c>
      <c r="M39" s="35">
        <v>191.681</v>
      </c>
      <c r="N39" s="35">
        <v>141.312</v>
      </c>
      <c r="O39" s="35">
        <v>74.094</v>
      </c>
      <c r="P39" s="9">
        <f t="shared" si="12"/>
        <v>2139.886</v>
      </c>
    </row>
    <row r="40" spans="1:16" ht="18.75">
      <c r="A40" s="328" t="s">
        <v>42</v>
      </c>
      <c r="B40" s="329"/>
      <c r="C40" s="234" t="s">
        <v>16</v>
      </c>
      <c r="D40" s="34">
        <v>2.3882</v>
      </c>
      <c r="E40" s="34">
        <v>1.9759</v>
      </c>
      <c r="F40" s="34">
        <v>1.5455</v>
      </c>
      <c r="G40" s="34">
        <v>0.7982</v>
      </c>
      <c r="H40" s="105">
        <v>0.3412</v>
      </c>
      <c r="I40" s="34">
        <v>0.0188</v>
      </c>
      <c r="J40" s="34">
        <v>0.3278</v>
      </c>
      <c r="K40" s="34"/>
      <c r="L40" s="34">
        <v>0.1155</v>
      </c>
      <c r="M40" s="34">
        <v>0.2362</v>
      </c>
      <c r="N40" s="34">
        <v>0.7047</v>
      </c>
      <c r="O40" s="34">
        <v>1.8436</v>
      </c>
      <c r="P40" s="8">
        <f t="shared" si="12"/>
        <v>10.295599999999999</v>
      </c>
    </row>
    <row r="41" spans="1:16" ht="18.75">
      <c r="A41" s="330"/>
      <c r="B41" s="331"/>
      <c r="C41" s="212" t="s">
        <v>18</v>
      </c>
      <c r="D41" s="35">
        <v>1676.614</v>
      </c>
      <c r="E41" s="35">
        <v>1434.457</v>
      </c>
      <c r="F41" s="35">
        <v>1111.301</v>
      </c>
      <c r="G41" s="35">
        <v>501.306</v>
      </c>
      <c r="H41" s="109">
        <v>217.355</v>
      </c>
      <c r="I41" s="59">
        <v>19.614</v>
      </c>
      <c r="J41" s="35">
        <v>217.637</v>
      </c>
      <c r="K41" s="35"/>
      <c r="L41" s="35">
        <v>44.242</v>
      </c>
      <c r="M41" s="35">
        <v>131.057</v>
      </c>
      <c r="N41" s="35">
        <v>457.817</v>
      </c>
      <c r="O41" s="35">
        <v>1488.785</v>
      </c>
      <c r="P41" s="9">
        <f t="shared" si="12"/>
        <v>7300.184999999998</v>
      </c>
    </row>
    <row r="42" spans="1:16" ht="18.75">
      <c r="A42" s="328" t="s">
        <v>43</v>
      </c>
      <c r="B42" s="329"/>
      <c r="C42" s="234" t="s">
        <v>16</v>
      </c>
      <c r="D42" s="34"/>
      <c r="E42" s="34"/>
      <c r="F42" s="34"/>
      <c r="G42" s="34"/>
      <c r="H42" s="105"/>
      <c r="I42" s="90"/>
      <c r="J42" s="34"/>
      <c r="K42" s="34"/>
      <c r="L42" s="34"/>
      <c r="M42" s="34"/>
      <c r="N42" s="34"/>
      <c r="O42" s="34"/>
      <c r="P42" s="8">
        <f t="shared" si="12"/>
        <v>0</v>
      </c>
    </row>
    <row r="43" spans="1:16" ht="18.75">
      <c r="A43" s="330"/>
      <c r="B43" s="331"/>
      <c r="C43" s="212" t="s">
        <v>18</v>
      </c>
      <c r="D43" s="35"/>
      <c r="E43" s="35"/>
      <c r="F43" s="35"/>
      <c r="G43" s="35"/>
      <c r="H43" s="109"/>
      <c r="I43" s="35"/>
      <c r="J43" s="35"/>
      <c r="K43" s="35"/>
      <c r="L43" s="35"/>
      <c r="M43" s="35"/>
      <c r="N43" s="35"/>
      <c r="O43" s="35"/>
      <c r="P43" s="9">
        <f t="shared" si="12"/>
        <v>0</v>
      </c>
    </row>
    <row r="44" spans="1:16" ht="18.75">
      <c r="A44" s="328" t="s">
        <v>44</v>
      </c>
      <c r="B44" s="329"/>
      <c r="C44" s="234" t="s">
        <v>16</v>
      </c>
      <c r="D44" s="34">
        <v>0.006</v>
      </c>
      <c r="E44" s="34">
        <v>0.0063</v>
      </c>
      <c r="F44" s="34">
        <v>0.0026</v>
      </c>
      <c r="G44" s="34">
        <v>0.048</v>
      </c>
      <c r="H44" s="105">
        <v>0.1307</v>
      </c>
      <c r="I44" s="34">
        <v>0.1086</v>
      </c>
      <c r="J44" s="34">
        <v>0.06</v>
      </c>
      <c r="K44" s="34">
        <v>0.055</v>
      </c>
      <c r="L44" s="34"/>
      <c r="M44" s="34"/>
      <c r="N44" s="34">
        <v>0.14</v>
      </c>
      <c r="O44" s="34">
        <v>0.05</v>
      </c>
      <c r="P44" s="8">
        <f t="shared" si="12"/>
        <v>0.6072000000000001</v>
      </c>
    </row>
    <row r="45" spans="1:16" ht="18.75">
      <c r="A45" s="330"/>
      <c r="B45" s="331"/>
      <c r="C45" s="212" t="s">
        <v>18</v>
      </c>
      <c r="D45" s="35">
        <v>2.415</v>
      </c>
      <c r="E45" s="35">
        <v>6.059</v>
      </c>
      <c r="F45" s="35">
        <v>2.751</v>
      </c>
      <c r="G45" s="35">
        <v>14.595</v>
      </c>
      <c r="H45" s="109">
        <v>37.275</v>
      </c>
      <c r="I45" s="59">
        <v>26.363</v>
      </c>
      <c r="J45" s="35">
        <v>13.23</v>
      </c>
      <c r="K45" s="35">
        <v>8.505</v>
      </c>
      <c r="L45" s="35"/>
      <c r="M45" s="35"/>
      <c r="N45" s="35">
        <v>33.81</v>
      </c>
      <c r="O45" s="35">
        <v>7.35</v>
      </c>
      <c r="P45" s="9">
        <f t="shared" si="12"/>
        <v>152.35299999999998</v>
      </c>
    </row>
    <row r="46" spans="1:16" ht="18.75">
      <c r="A46" s="328" t="s">
        <v>45</v>
      </c>
      <c r="B46" s="329"/>
      <c r="C46" s="234" t="s">
        <v>16</v>
      </c>
      <c r="D46" s="34">
        <v>0.7134</v>
      </c>
      <c r="E46" s="34">
        <v>0.8579</v>
      </c>
      <c r="F46" s="34">
        <v>0.2959</v>
      </c>
      <c r="G46" s="34">
        <v>0.1731</v>
      </c>
      <c r="H46" s="105"/>
      <c r="I46" s="90">
        <v>0.001</v>
      </c>
      <c r="J46" s="34">
        <v>0.016</v>
      </c>
      <c r="K46" s="34">
        <v>0.3911</v>
      </c>
      <c r="L46" s="34"/>
      <c r="M46" s="34"/>
      <c r="N46" s="34"/>
      <c r="O46" s="34">
        <v>0.109</v>
      </c>
      <c r="P46" s="8">
        <f t="shared" si="12"/>
        <v>2.5573999999999995</v>
      </c>
    </row>
    <row r="47" spans="1:16" ht="18.75">
      <c r="A47" s="330"/>
      <c r="B47" s="331"/>
      <c r="C47" s="212" t="s">
        <v>18</v>
      </c>
      <c r="D47" s="35">
        <v>332.045</v>
      </c>
      <c r="E47" s="35">
        <v>300.084</v>
      </c>
      <c r="F47" s="35">
        <v>125.602</v>
      </c>
      <c r="G47" s="35">
        <v>45.906</v>
      </c>
      <c r="H47" s="109"/>
      <c r="I47" s="60">
        <v>0.315</v>
      </c>
      <c r="J47" s="35">
        <v>6.169</v>
      </c>
      <c r="K47" s="35">
        <v>34.966</v>
      </c>
      <c r="L47" s="35"/>
      <c r="M47" s="35"/>
      <c r="N47" s="35"/>
      <c r="O47" s="35">
        <v>47.25</v>
      </c>
      <c r="P47" s="9">
        <f t="shared" si="12"/>
        <v>892.337</v>
      </c>
    </row>
    <row r="48" spans="1:16" ht="18.75">
      <c r="A48" s="328" t="s">
        <v>46</v>
      </c>
      <c r="B48" s="329"/>
      <c r="C48" s="234" t="s">
        <v>16</v>
      </c>
      <c r="D48" s="34">
        <v>0.05</v>
      </c>
      <c r="E48" s="34">
        <v>0.22</v>
      </c>
      <c r="F48" s="34">
        <v>0.0135</v>
      </c>
      <c r="G48" s="34">
        <v>0.005</v>
      </c>
      <c r="H48" s="105">
        <v>5.6956</v>
      </c>
      <c r="I48" s="34">
        <v>0.3394</v>
      </c>
      <c r="J48" s="34">
        <v>0.8776</v>
      </c>
      <c r="K48" s="34"/>
      <c r="L48" s="34">
        <v>0.5309</v>
      </c>
      <c r="M48" s="34">
        <v>7.9025</v>
      </c>
      <c r="N48" s="34">
        <v>33.9278</v>
      </c>
      <c r="O48" s="34">
        <v>0.5385</v>
      </c>
      <c r="P48" s="8">
        <f t="shared" si="12"/>
        <v>50.10079999999999</v>
      </c>
    </row>
    <row r="49" spans="1:16" ht="18.75">
      <c r="A49" s="330"/>
      <c r="B49" s="331"/>
      <c r="C49" s="212" t="s">
        <v>18</v>
      </c>
      <c r="D49" s="35">
        <v>12.075</v>
      </c>
      <c r="E49" s="35">
        <v>43.785</v>
      </c>
      <c r="F49" s="35">
        <v>7.56</v>
      </c>
      <c r="G49" s="35">
        <v>2.625</v>
      </c>
      <c r="H49" s="109">
        <v>284.56</v>
      </c>
      <c r="I49" s="59">
        <v>53.056</v>
      </c>
      <c r="J49" s="35">
        <v>115.962</v>
      </c>
      <c r="K49" s="35"/>
      <c r="L49" s="35">
        <v>61.307</v>
      </c>
      <c r="M49" s="35">
        <v>1071.957</v>
      </c>
      <c r="N49" s="35">
        <v>2793.368</v>
      </c>
      <c r="O49" s="35">
        <v>258.903</v>
      </c>
      <c r="P49" s="9">
        <f t="shared" si="12"/>
        <v>4705.158</v>
      </c>
    </row>
    <row r="50" spans="1:16" ht="18.75">
      <c r="A50" s="328" t="s">
        <v>47</v>
      </c>
      <c r="B50" s="329"/>
      <c r="C50" s="234" t="s">
        <v>16</v>
      </c>
      <c r="D50" s="34">
        <v>0.799</v>
      </c>
      <c r="E50" s="34">
        <v>1.383</v>
      </c>
      <c r="F50" s="34">
        <v>0.75</v>
      </c>
      <c r="G50" s="34">
        <v>0.675</v>
      </c>
      <c r="H50" s="105">
        <v>0.531</v>
      </c>
      <c r="I50" s="90">
        <v>0.271</v>
      </c>
      <c r="J50" s="34">
        <v>0.301</v>
      </c>
      <c r="K50" s="34">
        <v>2.684</v>
      </c>
      <c r="L50" s="34">
        <v>18.886</v>
      </c>
      <c r="M50" s="34">
        <v>20.987</v>
      </c>
      <c r="N50" s="34">
        <v>5.2547</v>
      </c>
      <c r="O50" s="34">
        <v>0.796</v>
      </c>
      <c r="P50" s="8">
        <f t="shared" si="12"/>
        <v>53.317699999999995</v>
      </c>
    </row>
    <row r="51" spans="1:16" ht="18.75">
      <c r="A51" s="330"/>
      <c r="B51" s="331"/>
      <c r="C51" s="212" t="s">
        <v>18</v>
      </c>
      <c r="D51" s="35">
        <v>271.53</v>
      </c>
      <c r="E51" s="35">
        <v>399.21</v>
      </c>
      <c r="F51" s="35">
        <v>308.805</v>
      </c>
      <c r="G51" s="35">
        <v>317.94</v>
      </c>
      <c r="H51" s="109">
        <v>245.175</v>
      </c>
      <c r="I51" s="35">
        <v>155.767</v>
      </c>
      <c r="J51" s="35">
        <v>288.015</v>
      </c>
      <c r="K51" s="35">
        <v>1950.627</v>
      </c>
      <c r="L51" s="35">
        <v>8819.559</v>
      </c>
      <c r="M51" s="35">
        <v>8021.202</v>
      </c>
      <c r="N51" s="35">
        <v>2142.903</v>
      </c>
      <c r="O51" s="35">
        <v>299.25</v>
      </c>
      <c r="P51" s="9">
        <f t="shared" si="12"/>
        <v>23219.982999999997</v>
      </c>
    </row>
    <row r="52" spans="1:16" ht="18.75">
      <c r="A52" s="328" t="s">
        <v>48</v>
      </c>
      <c r="B52" s="329"/>
      <c r="C52" s="234" t="s">
        <v>16</v>
      </c>
      <c r="D52" s="34">
        <v>0.077</v>
      </c>
      <c r="E52" s="34">
        <v>0.11</v>
      </c>
      <c r="F52" s="34">
        <v>0.022</v>
      </c>
      <c r="G52" s="34">
        <v>0.138</v>
      </c>
      <c r="H52" s="105">
        <v>0.3318</v>
      </c>
      <c r="I52" s="34">
        <v>0.2702</v>
      </c>
      <c r="J52" s="34">
        <v>0.052</v>
      </c>
      <c r="K52" s="34">
        <v>0.1069</v>
      </c>
      <c r="L52" s="34">
        <v>0.6456</v>
      </c>
      <c r="M52" s="34">
        <v>8.783</v>
      </c>
      <c r="N52" s="34">
        <v>2.8192</v>
      </c>
      <c r="O52" s="34">
        <v>0.2075</v>
      </c>
      <c r="P52" s="8">
        <f t="shared" si="12"/>
        <v>13.5632</v>
      </c>
    </row>
    <row r="53" spans="1:16" ht="18.75">
      <c r="A53" s="330"/>
      <c r="B53" s="331"/>
      <c r="C53" s="212" t="s">
        <v>18</v>
      </c>
      <c r="D53" s="35">
        <v>47.775</v>
      </c>
      <c r="E53" s="35">
        <v>84.631</v>
      </c>
      <c r="F53" s="35">
        <v>20.286</v>
      </c>
      <c r="G53" s="35">
        <v>146.812</v>
      </c>
      <c r="H53" s="109">
        <v>278.976</v>
      </c>
      <c r="I53" s="35">
        <v>172.056</v>
      </c>
      <c r="J53" s="35">
        <v>75.705</v>
      </c>
      <c r="K53" s="35">
        <v>91.739</v>
      </c>
      <c r="L53" s="35">
        <v>270.475</v>
      </c>
      <c r="M53" s="35">
        <v>2076.624</v>
      </c>
      <c r="N53" s="35">
        <v>926.09</v>
      </c>
      <c r="O53" s="35">
        <v>229.163</v>
      </c>
      <c r="P53" s="9">
        <f t="shared" si="12"/>
        <v>4420.332</v>
      </c>
    </row>
    <row r="54" spans="1:16" ht="18.75">
      <c r="A54" s="204" t="s">
        <v>0</v>
      </c>
      <c r="B54" s="334" t="s">
        <v>133</v>
      </c>
      <c r="C54" s="234" t="s">
        <v>16</v>
      </c>
      <c r="D54" s="34"/>
      <c r="E54" s="34"/>
      <c r="F54" s="34"/>
      <c r="G54" s="34"/>
      <c r="H54" s="105"/>
      <c r="I54" s="34"/>
      <c r="J54" s="34"/>
      <c r="K54" s="34"/>
      <c r="L54" s="34"/>
      <c r="M54" s="34"/>
      <c r="N54" s="34"/>
      <c r="O54" s="34"/>
      <c r="P54" s="8">
        <f aca="true" t="shared" si="13" ref="P54:P67">SUM(D54:O54)</f>
        <v>0</v>
      </c>
    </row>
    <row r="55" spans="1:16" ht="18.75">
      <c r="A55" s="204" t="s">
        <v>38</v>
      </c>
      <c r="B55" s="335"/>
      <c r="C55" s="212" t="s">
        <v>18</v>
      </c>
      <c r="D55" s="35"/>
      <c r="E55" s="35"/>
      <c r="F55" s="35"/>
      <c r="G55" s="35"/>
      <c r="H55" s="109"/>
      <c r="I55" s="59"/>
      <c r="J55" s="35"/>
      <c r="K55" s="35"/>
      <c r="L55" s="35"/>
      <c r="M55" s="35"/>
      <c r="N55" s="35"/>
      <c r="O55" s="35"/>
      <c r="P55" s="9">
        <f t="shared" si="13"/>
        <v>0</v>
      </c>
    </row>
    <row r="56" spans="1:16" ht="18.75">
      <c r="A56" s="204" t="s">
        <v>17</v>
      </c>
      <c r="B56" s="210" t="s">
        <v>20</v>
      </c>
      <c r="C56" s="234" t="s">
        <v>16</v>
      </c>
      <c r="D56" s="34">
        <v>0.3477</v>
      </c>
      <c r="E56" s="34">
        <v>0.3697</v>
      </c>
      <c r="F56" s="34">
        <v>0.28285</v>
      </c>
      <c r="G56" s="34">
        <v>0.4555</v>
      </c>
      <c r="H56" s="105">
        <v>0.3076</v>
      </c>
      <c r="I56" s="90">
        <v>0.1003</v>
      </c>
      <c r="J56" s="34">
        <v>0.3108</v>
      </c>
      <c r="K56" s="34">
        <v>0.9612</v>
      </c>
      <c r="L56" s="34">
        <v>0.3825</v>
      </c>
      <c r="M56" s="34">
        <v>0.5348</v>
      </c>
      <c r="N56" s="34">
        <v>0.2363</v>
      </c>
      <c r="O56" s="34">
        <v>0.2174</v>
      </c>
      <c r="P56" s="8">
        <f t="shared" si="13"/>
        <v>4.50665</v>
      </c>
    </row>
    <row r="57" spans="1:16" ht="18.75">
      <c r="A57" s="204" t="s">
        <v>23</v>
      </c>
      <c r="B57" s="212" t="s">
        <v>113</v>
      </c>
      <c r="C57" s="212" t="s">
        <v>18</v>
      </c>
      <c r="D57" s="35">
        <v>216.038</v>
      </c>
      <c r="E57" s="35">
        <v>223.578</v>
      </c>
      <c r="F57" s="35">
        <v>180.523</v>
      </c>
      <c r="G57" s="35">
        <v>350.315</v>
      </c>
      <c r="H57" s="109">
        <v>212.501</v>
      </c>
      <c r="I57" s="59">
        <v>78.079</v>
      </c>
      <c r="J57" s="35">
        <v>150.692</v>
      </c>
      <c r="K57" s="35">
        <v>444.28</v>
      </c>
      <c r="L57" s="35">
        <v>176.742</v>
      </c>
      <c r="M57" s="35">
        <v>237.79</v>
      </c>
      <c r="N57" s="35">
        <v>151.047</v>
      </c>
      <c r="O57" s="35">
        <v>171.06</v>
      </c>
      <c r="P57" s="9">
        <f t="shared" si="13"/>
        <v>2592.645</v>
      </c>
    </row>
    <row r="58" spans="1:16" ht="18.75">
      <c r="A58" s="220"/>
      <c r="B58" s="332" t="s">
        <v>107</v>
      </c>
      <c r="C58" s="234" t="s">
        <v>16</v>
      </c>
      <c r="D58" s="39">
        <f aca="true" t="shared" si="14" ref="D58:F59">D54+D56</f>
        <v>0.3477</v>
      </c>
      <c r="E58" s="39">
        <f t="shared" si="14"/>
        <v>0.3697</v>
      </c>
      <c r="F58" s="39">
        <f t="shared" si="14"/>
        <v>0.28285</v>
      </c>
      <c r="G58" s="39">
        <f aca="true" t="shared" si="15" ref="G58:I59">G54+G56</f>
        <v>0.4555</v>
      </c>
      <c r="H58" s="94">
        <f t="shared" si="15"/>
        <v>0.3076</v>
      </c>
      <c r="I58" s="46">
        <f t="shared" si="15"/>
        <v>0.1003</v>
      </c>
      <c r="J58" s="39">
        <f aca="true" t="shared" si="16" ref="J58:M59">J54+J56</f>
        <v>0.3108</v>
      </c>
      <c r="K58" s="39">
        <f t="shared" si="16"/>
        <v>0.9612</v>
      </c>
      <c r="L58" s="39">
        <f t="shared" si="16"/>
        <v>0.3825</v>
      </c>
      <c r="M58" s="39">
        <f t="shared" si="16"/>
        <v>0.5348</v>
      </c>
      <c r="N58" s="281">
        <f>N54+N56</f>
        <v>0.2363</v>
      </c>
      <c r="O58" s="39">
        <f>O54+O56</f>
        <v>0.2174</v>
      </c>
      <c r="P58" s="8">
        <f t="shared" si="13"/>
        <v>4.50665</v>
      </c>
    </row>
    <row r="59" spans="1:16" ht="18.75">
      <c r="A59" s="217"/>
      <c r="B59" s="333"/>
      <c r="C59" s="212" t="s">
        <v>18</v>
      </c>
      <c r="D59" s="44">
        <f t="shared" si="14"/>
        <v>216.038</v>
      </c>
      <c r="E59" s="44">
        <f t="shared" si="14"/>
        <v>223.578</v>
      </c>
      <c r="F59" s="44">
        <f t="shared" si="14"/>
        <v>180.523</v>
      </c>
      <c r="G59" s="44">
        <f t="shared" si="15"/>
        <v>350.315</v>
      </c>
      <c r="H59" s="95">
        <f t="shared" si="15"/>
        <v>212.501</v>
      </c>
      <c r="I59" s="44">
        <f t="shared" si="15"/>
        <v>78.079</v>
      </c>
      <c r="J59" s="44">
        <f t="shared" si="16"/>
        <v>150.692</v>
      </c>
      <c r="K59" s="44">
        <f t="shared" si="16"/>
        <v>444.28</v>
      </c>
      <c r="L59" s="44">
        <f t="shared" si="16"/>
        <v>176.742</v>
      </c>
      <c r="M59" s="44">
        <f t="shared" si="16"/>
        <v>237.79</v>
      </c>
      <c r="N59" s="45">
        <f>N55+N57</f>
        <v>151.047</v>
      </c>
      <c r="O59" s="44">
        <f>O55+O57</f>
        <v>171.06</v>
      </c>
      <c r="P59" s="9">
        <f t="shared" si="13"/>
        <v>2592.645</v>
      </c>
    </row>
    <row r="60" spans="1:16" ht="18.75">
      <c r="A60" s="204" t="s">
        <v>0</v>
      </c>
      <c r="B60" s="334" t="s">
        <v>115</v>
      </c>
      <c r="C60" s="234" t="s">
        <v>16</v>
      </c>
      <c r="D60" s="34">
        <v>0.5095</v>
      </c>
      <c r="E60" s="34">
        <v>3.5553</v>
      </c>
      <c r="F60" s="34">
        <v>0.1779</v>
      </c>
      <c r="G60" s="34"/>
      <c r="H60" s="105">
        <v>0.6276</v>
      </c>
      <c r="I60" s="34">
        <v>3.35</v>
      </c>
      <c r="J60" s="34">
        <v>0.002</v>
      </c>
      <c r="K60" s="34">
        <v>0.0448</v>
      </c>
      <c r="L60" s="34"/>
      <c r="M60" s="34">
        <v>0.1095</v>
      </c>
      <c r="N60" s="34">
        <v>0.062</v>
      </c>
      <c r="O60" s="34">
        <v>11.465</v>
      </c>
      <c r="P60" s="8">
        <f t="shared" si="13"/>
        <v>19.9036</v>
      </c>
    </row>
    <row r="61" spans="1:16" ht="18.75">
      <c r="A61" s="204" t="s">
        <v>49</v>
      </c>
      <c r="B61" s="335"/>
      <c r="C61" s="212" t="s">
        <v>18</v>
      </c>
      <c r="D61" s="35">
        <v>72.803</v>
      </c>
      <c r="E61" s="35">
        <v>343.378</v>
      </c>
      <c r="F61" s="35">
        <v>22.587</v>
      </c>
      <c r="G61" s="35"/>
      <c r="H61" s="109">
        <v>8.338</v>
      </c>
      <c r="I61" s="35">
        <v>75.951</v>
      </c>
      <c r="J61" s="35">
        <v>1.26</v>
      </c>
      <c r="K61" s="35">
        <v>45.99</v>
      </c>
      <c r="L61" s="35"/>
      <c r="M61" s="35">
        <v>13.315</v>
      </c>
      <c r="N61" s="35">
        <v>8.022</v>
      </c>
      <c r="O61" s="35">
        <v>598.27</v>
      </c>
      <c r="P61" s="9">
        <f t="shared" si="13"/>
        <v>1189.9140000000002</v>
      </c>
    </row>
    <row r="62" spans="1:16" ht="18.75">
      <c r="A62" s="204" t="s">
        <v>0</v>
      </c>
      <c r="B62" s="210" t="s">
        <v>50</v>
      </c>
      <c r="C62" s="234" t="s">
        <v>16</v>
      </c>
      <c r="D62" s="34">
        <v>11.26</v>
      </c>
      <c r="E62" s="34">
        <v>4.41</v>
      </c>
      <c r="F62" s="34">
        <v>5.651</v>
      </c>
      <c r="G62" s="34">
        <v>7.03</v>
      </c>
      <c r="H62" s="105">
        <v>2.518</v>
      </c>
      <c r="I62" s="34">
        <v>8.09</v>
      </c>
      <c r="J62" s="34">
        <v>3.435</v>
      </c>
      <c r="K62" s="34">
        <v>12.56</v>
      </c>
      <c r="L62" s="34">
        <v>23.054</v>
      </c>
      <c r="M62" s="34">
        <v>47.95</v>
      </c>
      <c r="N62" s="34">
        <v>25.09</v>
      </c>
      <c r="O62" s="34">
        <v>30.84</v>
      </c>
      <c r="P62" s="8">
        <f t="shared" si="13"/>
        <v>181.888</v>
      </c>
    </row>
    <row r="63" spans="1:16" ht="18.75">
      <c r="A63" s="204" t="s">
        <v>51</v>
      </c>
      <c r="B63" s="212" t="s">
        <v>116</v>
      </c>
      <c r="C63" s="212" t="s">
        <v>18</v>
      </c>
      <c r="D63" s="35">
        <v>1273.44</v>
      </c>
      <c r="E63" s="35">
        <v>487.305</v>
      </c>
      <c r="F63" s="35">
        <v>608.685</v>
      </c>
      <c r="G63" s="35">
        <v>768.705</v>
      </c>
      <c r="H63" s="109">
        <v>274.05</v>
      </c>
      <c r="I63" s="59">
        <v>877.958</v>
      </c>
      <c r="J63" s="35">
        <v>378.84</v>
      </c>
      <c r="K63" s="35">
        <v>1309.508</v>
      </c>
      <c r="L63" s="35">
        <v>2553.999</v>
      </c>
      <c r="M63" s="35">
        <v>5211.992</v>
      </c>
      <c r="N63" s="35">
        <v>2774.52</v>
      </c>
      <c r="O63" s="35">
        <v>3462.743</v>
      </c>
      <c r="P63" s="9">
        <f t="shared" si="13"/>
        <v>19981.745</v>
      </c>
    </row>
    <row r="64" spans="1:16" ht="18.75">
      <c r="A64" s="204" t="s">
        <v>0</v>
      </c>
      <c r="B64" s="334" t="s">
        <v>53</v>
      </c>
      <c r="C64" s="234" t="s">
        <v>16</v>
      </c>
      <c r="D64" s="34"/>
      <c r="E64" s="34"/>
      <c r="F64" s="34"/>
      <c r="G64" s="34"/>
      <c r="H64" s="105"/>
      <c r="I64" s="90"/>
      <c r="J64" s="34"/>
      <c r="K64" s="34">
        <v>0.037</v>
      </c>
      <c r="L64" s="34"/>
      <c r="M64" s="34"/>
      <c r="N64" s="34"/>
      <c r="O64" s="34"/>
      <c r="P64" s="8">
        <f t="shared" si="13"/>
        <v>0.037</v>
      </c>
    </row>
    <row r="65" spans="1:16" ht="18.75">
      <c r="A65" s="204" t="s">
        <v>23</v>
      </c>
      <c r="B65" s="335"/>
      <c r="C65" s="212" t="s">
        <v>18</v>
      </c>
      <c r="D65" s="35"/>
      <c r="E65" s="35"/>
      <c r="F65" s="35"/>
      <c r="G65" s="35"/>
      <c r="H65" s="109"/>
      <c r="I65" s="35"/>
      <c r="J65" s="35"/>
      <c r="K65" s="35">
        <v>1.166</v>
      </c>
      <c r="L65" s="35"/>
      <c r="M65" s="35"/>
      <c r="N65" s="35"/>
      <c r="O65" s="35"/>
      <c r="P65" s="9">
        <f t="shared" si="13"/>
        <v>1.166</v>
      </c>
    </row>
    <row r="66" spans="1:16" ht="18.75">
      <c r="A66" s="220"/>
      <c r="B66" s="210" t="s">
        <v>20</v>
      </c>
      <c r="C66" s="234" t="s">
        <v>16</v>
      </c>
      <c r="D66" s="34">
        <v>6.0315</v>
      </c>
      <c r="E66" s="34">
        <v>0.256</v>
      </c>
      <c r="F66" s="34"/>
      <c r="G66" s="34">
        <v>0.2937</v>
      </c>
      <c r="H66" s="105">
        <v>0.08</v>
      </c>
      <c r="I66" s="34">
        <v>0.376</v>
      </c>
      <c r="J66" s="34"/>
      <c r="K66" s="34">
        <v>0.381</v>
      </c>
      <c r="L66" s="34">
        <v>1.7665</v>
      </c>
      <c r="M66" s="34">
        <v>4.7867</v>
      </c>
      <c r="N66" s="34">
        <v>7.74</v>
      </c>
      <c r="O66" s="34">
        <v>0.172</v>
      </c>
      <c r="P66" s="8">
        <f t="shared" si="13"/>
        <v>21.8834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37">
        <v>452.64</v>
      </c>
      <c r="E67" s="37">
        <v>10.542</v>
      </c>
      <c r="F67" s="37"/>
      <c r="G67" s="37">
        <v>23.166</v>
      </c>
      <c r="H67" s="112">
        <v>2.52</v>
      </c>
      <c r="I67" s="59">
        <v>21.704</v>
      </c>
      <c r="J67" s="37"/>
      <c r="K67" s="37">
        <v>3.852</v>
      </c>
      <c r="L67" s="37">
        <v>64.71</v>
      </c>
      <c r="M67" s="37">
        <v>194.554</v>
      </c>
      <c r="N67" s="37">
        <v>786.443</v>
      </c>
      <c r="O67" s="37">
        <v>4.348</v>
      </c>
      <c r="P67" s="10">
        <f t="shared" si="13"/>
        <v>1564.4789999999998</v>
      </c>
    </row>
    <row r="68" spans="4:16" ht="18.75">
      <c r="D68" s="253"/>
      <c r="E68" s="253"/>
      <c r="F68" s="253"/>
      <c r="G68" s="253"/>
      <c r="H68" s="253"/>
      <c r="I68" s="283"/>
      <c r="J68" s="253"/>
      <c r="K68" s="253"/>
      <c r="L68" s="253"/>
      <c r="M68" s="253"/>
      <c r="N68" s="253"/>
      <c r="O68" s="253"/>
      <c r="P68" s="11"/>
    </row>
    <row r="69" spans="1:16" ht="19.5" thickBot="1">
      <c r="A69" s="12"/>
      <c r="B69" s="197" t="s">
        <v>80</v>
      </c>
      <c r="C69" s="12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4" t="s">
        <v>49</v>
      </c>
      <c r="B71" s="332" t="s">
        <v>117</v>
      </c>
      <c r="C71" s="234" t="s">
        <v>16</v>
      </c>
      <c r="D71" s="39">
        <f aca="true" t="shared" si="17" ref="D71:G72">D60+D62+D64+D66</f>
        <v>17.801</v>
      </c>
      <c r="E71" s="39">
        <f t="shared" si="17"/>
        <v>8.2213</v>
      </c>
      <c r="F71" s="39">
        <f t="shared" si="17"/>
        <v>5.8289</v>
      </c>
      <c r="G71" s="39">
        <f t="shared" si="17"/>
        <v>7.3237000000000005</v>
      </c>
      <c r="H71" s="110">
        <f>H60+H62+H64+H66</f>
        <v>3.2256</v>
      </c>
      <c r="I71" s="39">
        <f>I60+I62+I64+I66</f>
        <v>11.815999999999999</v>
      </c>
      <c r="J71" s="39">
        <f aca="true" t="shared" si="18" ref="J71:O72">J60+J62+J64+J66</f>
        <v>3.437</v>
      </c>
      <c r="K71" s="39">
        <f t="shared" si="18"/>
        <v>13.022800000000002</v>
      </c>
      <c r="L71" s="39">
        <f t="shared" si="18"/>
        <v>24.8205</v>
      </c>
      <c r="M71" s="39">
        <f t="shared" si="18"/>
        <v>52.846199999999996</v>
      </c>
      <c r="N71" s="39">
        <f t="shared" si="18"/>
        <v>32.892</v>
      </c>
      <c r="O71" s="39">
        <f t="shared" si="18"/>
        <v>42.477</v>
      </c>
      <c r="P71" s="8">
        <f aca="true" t="shared" si="19" ref="P71:P78">SUM(D71:O71)</f>
        <v>223.712</v>
      </c>
    </row>
    <row r="72" spans="1:16" ht="18.75">
      <c r="A72" s="266" t="s">
        <v>51</v>
      </c>
      <c r="B72" s="333"/>
      <c r="C72" s="212" t="s">
        <v>18</v>
      </c>
      <c r="D72" s="44">
        <f t="shared" si="17"/>
        <v>1798.8829999999998</v>
      </c>
      <c r="E72" s="44">
        <f t="shared" si="17"/>
        <v>841.225</v>
      </c>
      <c r="F72" s="44">
        <f t="shared" si="17"/>
        <v>631.2719999999999</v>
      </c>
      <c r="G72" s="44">
        <f t="shared" si="17"/>
        <v>791.8710000000001</v>
      </c>
      <c r="H72" s="111">
        <f>H61+H63+H65+H67</f>
        <v>284.908</v>
      </c>
      <c r="I72" s="44">
        <f>I61+I63+I65+I67</f>
        <v>975.6129999999999</v>
      </c>
      <c r="J72" s="44">
        <f t="shared" si="18"/>
        <v>380.09999999999997</v>
      </c>
      <c r="K72" s="44">
        <f t="shared" si="18"/>
        <v>1360.516</v>
      </c>
      <c r="L72" s="44">
        <f t="shared" si="18"/>
        <v>2618.709</v>
      </c>
      <c r="M72" s="44">
        <f t="shared" si="18"/>
        <v>5419.861</v>
      </c>
      <c r="N72" s="44">
        <f t="shared" si="18"/>
        <v>3568.9849999999997</v>
      </c>
      <c r="O72" s="44">
        <f t="shared" si="18"/>
        <v>4065.361</v>
      </c>
      <c r="P72" s="9">
        <f t="shared" si="19"/>
        <v>22737.304000000004</v>
      </c>
    </row>
    <row r="73" spans="1:16" ht="18.75">
      <c r="A73" s="204" t="s">
        <v>0</v>
      </c>
      <c r="B73" s="334" t="s">
        <v>54</v>
      </c>
      <c r="C73" s="234" t="s">
        <v>16</v>
      </c>
      <c r="D73" s="34">
        <v>0.6516</v>
      </c>
      <c r="E73" s="34">
        <v>0.6056</v>
      </c>
      <c r="F73" s="34">
        <v>0.3332</v>
      </c>
      <c r="G73" s="34">
        <v>0.401</v>
      </c>
      <c r="H73" s="103">
        <v>2.1305</v>
      </c>
      <c r="I73" s="165">
        <v>5.4133</v>
      </c>
      <c r="J73" s="34">
        <v>5.3805</v>
      </c>
      <c r="K73" s="34">
        <v>3.0415</v>
      </c>
      <c r="L73" s="34">
        <v>0.947</v>
      </c>
      <c r="M73" s="34">
        <v>1.7653</v>
      </c>
      <c r="N73" s="34">
        <v>3.3417</v>
      </c>
      <c r="O73" s="34">
        <v>2.4768</v>
      </c>
      <c r="P73" s="8">
        <f t="shared" si="19"/>
        <v>26.488</v>
      </c>
    </row>
    <row r="74" spans="1:16" ht="18.75">
      <c r="A74" s="204" t="s">
        <v>34</v>
      </c>
      <c r="B74" s="335"/>
      <c r="C74" s="212" t="s">
        <v>18</v>
      </c>
      <c r="D74" s="35">
        <v>1200.278</v>
      </c>
      <c r="E74" s="35">
        <v>880.798</v>
      </c>
      <c r="F74" s="35">
        <v>816.362</v>
      </c>
      <c r="G74" s="35">
        <v>739.949</v>
      </c>
      <c r="H74" s="167">
        <v>2161.162</v>
      </c>
      <c r="I74" s="60">
        <v>3498.591</v>
      </c>
      <c r="J74" s="35">
        <v>4892.625</v>
      </c>
      <c r="K74" s="35">
        <v>5024.184</v>
      </c>
      <c r="L74" s="35">
        <v>1960.549</v>
      </c>
      <c r="M74" s="35">
        <v>3117.6</v>
      </c>
      <c r="N74" s="35">
        <v>3796.917</v>
      </c>
      <c r="O74" s="35">
        <v>3333.287</v>
      </c>
      <c r="P74" s="9">
        <f t="shared" si="19"/>
        <v>31422.302</v>
      </c>
    </row>
    <row r="75" spans="1:16" ht="18.75">
      <c r="A75" s="204" t="s">
        <v>0</v>
      </c>
      <c r="B75" s="334" t="s">
        <v>55</v>
      </c>
      <c r="C75" s="234" t="s">
        <v>16</v>
      </c>
      <c r="D75" s="34"/>
      <c r="E75" s="34"/>
      <c r="F75" s="34">
        <v>0.0592</v>
      </c>
      <c r="G75" s="34">
        <v>0.2045</v>
      </c>
      <c r="H75" s="166">
        <v>0.1184</v>
      </c>
      <c r="I75" s="165">
        <v>0.1603</v>
      </c>
      <c r="J75" s="34">
        <v>0.033</v>
      </c>
      <c r="K75" s="34"/>
      <c r="L75" s="34"/>
      <c r="M75" s="34">
        <v>0.036</v>
      </c>
      <c r="N75" s="34">
        <v>0.012</v>
      </c>
      <c r="O75" s="34">
        <v>0.039</v>
      </c>
      <c r="P75" s="8">
        <f t="shared" si="19"/>
        <v>0.6624000000000001</v>
      </c>
    </row>
    <row r="76" spans="1:16" ht="18.75">
      <c r="A76" s="204" t="s">
        <v>0</v>
      </c>
      <c r="B76" s="335"/>
      <c r="C76" s="212" t="s">
        <v>18</v>
      </c>
      <c r="D76" s="35"/>
      <c r="E76" s="35"/>
      <c r="F76" s="35">
        <v>20.87</v>
      </c>
      <c r="G76" s="35">
        <v>79.823</v>
      </c>
      <c r="H76" s="167">
        <v>20.639</v>
      </c>
      <c r="I76" s="164">
        <v>45.939</v>
      </c>
      <c r="J76" s="35">
        <v>4.253</v>
      </c>
      <c r="K76" s="35"/>
      <c r="L76" s="35"/>
      <c r="M76" s="35">
        <v>6.301</v>
      </c>
      <c r="N76" s="35">
        <v>1.891</v>
      </c>
      <c r="O76" s="35">
        <v>4.095</v>
      </c>
      <c r="P76" s="9">
        <f t="shared" si="19"/>
        <v>183.81099999999998</v>
      </c>
    </row>
    <row r="77" spans="1:16" ht="18.75">
      <c r="A77" s="204" t="s">
        <v>56</v>
      </c>
      <c r="B77" s="210" t="s">
        <v>57</v>
      </c>
      <c r="C77" s="234" t="s">
        <v>16</v>
      </c>
      <c r="D77" s="34"/>
      <c r="E77" s="34"/>
      <c r="F77" s="34"/>
      <c r="G77" s="34"/>
      <c r="H77" s="166"/>
      <c r="I77" s="165"/>
      <c r="J77" s="34"/>
      <c r="K77" s="34"/>
      <c r="L77" s="34"/>
      <c r="M77" s="34"/>
      <c r="N77" s="34"/>
      <c r="O77" s="34"/>
      <c r="P77" s="8">
        <f t="shared" si="19"/>
        <v>0</v>
      </c>
    </row>
    <row r="78" spans="1:16" ht="18.75">
      <c r="A78" s="220"/>
      <c r="B78" s="212" t="s">
        <v>58</v>
      </c>
      <c r="C78" s="212" t="s">
        <v>18</v>
      </c>
      <c r="D78" s="35"/>
      <c r="E78" s="35"/>
      <c r="F78" s="35"/>
      <c r="G78" s="35"/>
      <c r="H78" s="167"/>
      <c r="I78" s="59"/>
      <c r="J78" s="35"/>
      <c r="K78" s="35"/>
      <c r="L78" s="35"/>
      <c r="M78" s="35"/>
      <c r="N78" s="35"/>
      <c r="O78" s="35"/>
      <c r="P78" s="9">
        <f t="shared" si="19"/>
        <v>0</v>
      </c>
    </row>
    <row r="79" spans="1:16" ht="18.75">
      <c r="A79" s="220"/>
      <c r="B79" s="334" t="s">
        <v>59</v>
      </c>
      <c r="C79" s="234" t="s">
        <v>16</v>
      </c>
      <c r="D79" s="34"/>
      <c r="E79" s="34"/>
      <c r="F79" s="34"/>
      <c r="G79" s="34"/>
      <c r="H79" s="166"/>
      <c r="I79" s="104"/>
      <c r="J79" s="34"/>
      <c r="K79" s="34"/>
      <c r="L79" s="34"/>
      <c r="M79" s="34"/>
      <c r="N79" s="34"/>
      <c r="O79" s="34"/>
      <c r="P79" s="8">
        <f aca="true" t="shared" si="20" ref="P79:P102">SUM(D79:O79)</f>
        <v>0</v>
      </c>
    </row>
    <row r="80" spans="1:16" ht="18.75">
      <c r="A80" s="204" t="s">
        <v>17</v>
      </c>
      <c r="B80" s="335"/>
      <c r="C80" s="212" t="s">
        <v>18</v>
      </c>
      <c r="D80" s="35"/>
      <c r="E80" s="35"/>
      <c r="F80" s="35"/>
      <c r="G80" s="35"/>
      <c r="H80" s="167"/>
      <c r="I80" s="164"/>
      <c r="J80" s="35"/>
      <c r="K80" s="35"/>
      <c r="L80" s="35"/>
      <c r="M80" s="35"/>
      <c r="N80" s="35"/>
      <c r="O80" s="35"/>
      <c r="P80" s="9">
        <f t="shared" si="20"/>
        <v>0</v>
      </c>
    </row>
    <row r="81" spans="1:16" ht="18.75">
      <c r="A81" s="220"/>
      <c r="B81" s="210" t="s">
        <v>20</v>
      </c>
      <c r="C81" s="234" t="s">
        <v>16</v>
      </c>
      <c r="D81" s="34">
        <v>11.6848</v>
      </c>
      <c r="E81" s="34">
        <v>8.3927</v>
      </c>
      <c r="F81" s="34">
        <v>10.95</v>
      </c>
      <c r="G81" s="34">
        <v>20.3137</v>
      </c>
      <c r="H81" s="166">
        <v>13.2792</v>
      </c>
      <c r="I81" s="165">
        <v>11.0216</v>
      </c>
      <c r="J81" s="34">
        <v>9.812</v>
      </c>
      <c r="K81" s="34">
        <v>6.621</v>
      </c>
      <c r="L81" s="34">
        <v>3.1286</v>
      </c>
      <c r="M81" s="34">
        <v>6.6299</v>
      </c>
      <c r="N81" s="34">
        <v>5.4613</v>
      </c>
      <c r="O81" s="34">
        <v>27.4404</v>
      </c>
      <c r="P81" s="8">
        <f t="shared" si="20"/>
        <v>134.7352</v>
      </c>
    </row>
    <row r="82" spans="1:16" ht="18.75">
      <c r="A82" s="220"/>
      <c r="B82" s="212" t="s">
        <v>60</v>
      </c>
      <c r="C82" s="212" t="s">
        <v>18</v>
      </c>
      <c r="D82" s="35">
        <v>4798.12</v>
      </c>
      <c r="E82" s="35">
        <v>4733.766</v>
      </c>
      <c r="F82" s="35">
        <v>7117.789</v>
      </c>
      <c r="G82" s="35">
        <v>10201.813</v>
      </c>
      <c r="H82" s="102">
        <v>7211.553</v>
      </c>
      <c r="I82" s="59">
        <v>4670.441</v>
      </c>
      <c r="J82" s="35">
        <v>4897.461</v>
      </c>
      <c r="K82" s="35">
        <v>5984.86</v>
      </c>
      <c r="L82" s="35">
        <v>1730.205</v>
      </c>
      <c r="M82" s="35">
        <v>2892.112</v>
      </c>
      <c r="N82" s="35">
        <v>3648.742</v>
      </c>
      <c r="O82" s="35">
        <v>21491.548</v>
      </c>
      <c r="P82" s="9">
        <f t="shared" si="20"/>
        <v>79378.41</v>
      </c>
    </row>
    <row r="83" spans="1:16" ht="18.75">
      <c r="A83" s="204" t="s">
        <v>23</v>
      </c>
      <c r="B83" s="332" t="s">
        <v>107</v>
      </c>
      <c r="C83" s="234" t="s">
        <v>16</v>
      </c>
      <c r="D83" s="39">
        <f aca="true" t="shared" si="21" ref="D83:F84">D73+D75+D77+D79+D81</f>
        <v>12.3364</v>
      </c>
      <c r="E83" s="39">
        <f t="shared" si="21"/>
        <v>8.9983</v>
      </c>
      <c r="F83" s="39">
        <f t="shared" si="21"/>
        <v>11.3424</v>
      </c>
      <c r="G83" s="39">
        <f aca="true" t="shared" si="22" ref="G83:I84">G73+G75+G77+G79+G81</f>
        <v>20.9192</v>
      </c>
      <c r="H83" s="168">
        <f t="shared" si="22"/>
        <v>15.528099999999998</v>
      </c>
      <c r="I83" s="287">
        <f t="shared" si="22"/>
        <v>16.5952</v>
      </c>
      <c r="J83" s="39">
        <f aca="true" t="shared" si="23" ref="J83:O84">J73+J75+J77+J79+J81</f>
        <v>15.2255</v>
      </c>
      <c r="K83" s="39">
        <f t="shared" si="23"/>
        <v>9.662500000000001</v>
      </c>
      <c r="L83" s="39">
        <f t="shared" si="23"/>
        <v>4.0756</v>
      </c>
      <c r="M83" s="39">
        <f t="shared" si="23"/>
        <v>8.4312</v>
      </c>
      <c r="N83" s="39">
        <f t="shared" si="23"/>
        <v>8.815</v>
      </c>
      <c r="O83" s="39">
        <f t="shared" si="23"/>
        <v>29.9562</v>
      </c>
      <c r="P83" s="8">
        <f t="shared" si="20"/>
        <v>161.88559999999998</v>
      </c>
    </row>
    <row r="84" spans="1:16" ht="18.75">
      <c r="A84" s="217"/>
      <c r="B84" s="333"/>
      <c r="C84" s="212" t="s">
        <v>18</v>
      </c>
      <c r="D84" s="44">
        <f t="shared" si="21"/>
        <v>5998.398</v>
      </c>
      <c r="E84" s="44">
        <f t="shared" si="21"/>
        <v>5614.563999999999</v>
      </c>
      <c r="F84" s="44">
        <f t="shared" si="21"/>
        <v>7955.021</v>
      </c>
      <c r="G84" s="44">
        <f t="shared" si="22"/>
        <v>11021.585</v>
      </c>
      <c r="H84" s="169">
        <f t="shared" si="22"/>
        <v>9393.354</v>
      </c>
      <c r="I84" s="269">
        <f t="shared" si="22"/>
        <v>8214.971</v>
      </c>
      <c r="J84" s="44">
        <f t="shared" si="23"/>
        <v>9794.339</v>
      </c>
      <c r="K84" s="44">
        <f t="shared" si="23"/>
        <v>11009.044</v>
      </c>
      <c r="L84" s="44">
        <f t="shared" si="23"/>
        <v>3690.754</v>
      </c>
      <c r="M84" s="44">
        <f t="shared" si="23"/>
        <v>6016.013</v>
      </c>
      <c r="N84" s="44">
        <f t="shared" si="23"/>
        <v>7447.55</v>
      </c>
      <c r="O84" s="44">
        <f t="shared" si="23"/>
        <v>24828.93</v>
      </c>
      <c r="P84" s="9">
        <f t="shared" si="20"/>
        <v>110984.52300000002</v>
      </c>
    </row>
    <row r="85" spans="1:16" ht="18.75">
      <c r="A85" s="328" t="s">
        <v>118</v>
      </c>
      <c r="B85" s="329"/>
      <c r="C85" s="234" t="s">
        <v>16</v>
      </c>
      <c r="D85" s="34">
        <v>0.5271</v>
      </c>
      <c r="E85" s="34">
        <v>0.4237</v>
      </c>
      <c r="F85" s="34">
        <v>0.4066</v>
      </c>
      <c r="G85" s="34">
        <v>0.5306</v>
      </c>
      <c r="H85" s="166">
        <v>0.7735</v>
      </c>
      <c r="I85" s="165">
        <v>1.7225</v>
      </c>
      <c r="J85" s="34">
        <v>1.2514</v>
      </c>
      <c r="K85" s="34">
        <v>1.1</v>
      </c>
      <c r="L85" s="34">
        <v>0.856</v>
      </c>
      <c r="M85" s="34">
        <v>1.2611</v>
      </c>
      <c r="N85" s="34">
        <v>1.6998</v>
      </c>
      <c r="O85" s="34">
        <v>0.7846</v>
      </c>
      <c r="P85" s="8">
        <f t="shared" si="20"/>
        <v>11.3369</v>
      </c>
    </row>
    <row r="86" spans="1:16" ht="18.75">
      <c r="A86" s="330"/>
      <c r="B86" s="331"/>
      <c r="C86" s="212" t="s">
        <v>18</v>
      </c>
      <c r="D86" s="35">
        <v>294.778</v>
      </c>
      <c r="E86" s="35">
        <v>322.865</v>
      </c>
      <c r="F86" s="35">
        <v>384.048</v>
      </c>
      <c r="G86" s="35">
        <v>674.017</v>
      </c>
      <c r="H86" s="167">
        <v>943.469</v>
      </c>
      <c r="I86" s="164">
        <v>1603.576</v>
      </c>
      <c r="J86" s="35">
        <v>1069.943</v>
      </c>
      <c r="K86" s="35">
        <v>1302.815</v>
      </c>
      <c r="L86" s="35">
        <v>502.212</v>
      </c>
      <c r="M86" s="35">
        <v>776.204</v>
      </c>
      <c r="N86" s="35">
        <v>972.163</v>
      </c>
      <c r="O86" s="35">
        <v>442.748</v>
      </c>
      <c r="P86" s="9">
        <f t="shared" si="20"/>
        <v>9288.838</v>
      </c>
    </row>
    <row r="87" spans="1:16" ht="18.75">
      <c r="A87" s="328" t="s">
        <v>61</v>
      </c>
      <c r="B87" s="329"/>
      <c r="C87" s="234" t="s">
        <v>16</v>
      </c>
      <c r="D87" s="34"/>
      <c r="E87" s="34"/>
      <c r="F87" s="34"/>
      <c r="G87" s="34"/>
      <c r="H87" s="166"/>
      <c r="I87" s="165"/>
      <c r="J87" s="34"/>
      <c r="K87" s="34"/>
      <c r="L87" s="34"/>
      <c r="M87" s="34"/>
      <c r="N87" s="34"/>
      <c r="O87" s="34"/>
      <c r="P87" s="8">
        <f t="shared" si="20"/>
        <v>0</v>
      </c>
    </row>
    <row r="88" spans="1:16" ht="18.75">
      <c r="A88" s="330"/>
      <c r="B88" s="331"/>
      <c r="C88" s="212" t="s">
        <v>18</v>
      </c>
      <c r="D88" s="35"/>
      <c r="E88" s="35"/>
      <c r="F88" s="35"/>
      <c r="G88" s="35"/>
      <c r="H88" s="167"/>
      <c r="I88" s="164"/>
      <c r="J88" s="35"/>
      <c r="K88" s="35"/>
      <c r="L88" s="35"/>
      <c r="M88" s="35"/>
      <c r="N88" s="35"/>
      <c r="O88" s="35"/>
      <c r="P88" s="9">
        <f t="shared" si="20"/>
        <v>0</v>
      </c>
    </row>
    <row r="89" spans="1:16" ht="18.75">
      <c r="A89" s="328" t="s">
        <v>119</v>
      </c>
      <c r="B89" s="329"/>
      <c r="C89" s="234" t="s">
        <v>16</v>
      </c>
      <c r="D89" s="34">
        <v>0.0124</v>
      </c>
      <c r="E89" s="34">
        <v>0.008</v>
      </c>
      <c r="F89" s="34">
        <v>0.004</v>
      </c>
      <c r="G89" s="34">
        <v>0.105</v>
      </c>
      <c r="H89" s="166">
        <v>0.042</v>
      </c>
      <c r="I89" s="165">
        <v>0.0411</v>
      </c>
      <c r="J89" s="34">
        <v>0.0074</v>
      </c>
      <c r="K89" s="34">
        <v>0.03</v>
      </c>
      <c r="L89" s="34"/>
      <c r="M89" s="34">
        <v>0.029</v>
      </c>
      <c r="N89" s="34"/>
      <c r="O89" s="34"/>
      <c r="P89" s="8">
        <f t="shared" si="20"/>
        <v>0.2789</v>
      </c>
    </row>
    <row r="90" spans="1:16" ht="18.75">
      <c r="A90" s="330"/>
      <c r="B90" s="331"/>
      <c r="C90" s="212" t="s">
        <v>18</v>
      </c>
      <c r="D90" s="35">
        <v>52.08</v>
      </c>
      <c r="E90" s="35">
        <v>29.4</v>
      </c>
      <c r="F90" s="35">
        <v>12.6</v>
      </c>
      <c r="G90" s="35">
        <v>259.363</v>
      </c>
      <c r="H90" s="167">
        <v>94.343</v>
      </c>
      <c r="I90" s="164">
        <v>97.841</v>
      </c>
      <c r="J90" s="35">
        <v>13.986</v>
      </c>
      <c r="K90" s="35">
        <v>58.024</v>
      </c>
      <c r="L90" s="35"/>
      <c r="M90" s="35">
        <v>84.956</v>
      </c>
      <c r="N90" s="35"/>
      <c r="O90" s="35"/>
      <c r="P90" s="9">
        <f t="shared" si="20"/>
        <v>702.593</v>
      </c>
    </row>
    <row r="91" spans="1:16" ht="18.75">
      <c r="A91" s="328" t="s">
        <v>120</v>
      </c>
      <c r="B91" s="329"/>
      <c r="C91" s="234" t="s">
        <v>16</v>
      </c>
      <c r="D91" s="34">
        <v>1.294</v>
      </c>
      <c r="E91" s="34">
        <v>0.8651</v>
      </c>
      <c r="F91" s="34">
        <v>1.3774</v>
      </c>
      <c r="G91" s="34">
        <v>1.1511</v>
      </c>
      <c r="H91" s="166">
        <v>1.4204</v>
      </c>
      <c r="I91" s="165">
        <v>1.0094</v>
      </c>
      <c r="J91" s="34">
        <v>0.9373</v>
      </c>
      <c r="K91" s="34">
        <v>0.926</v>
      </c>
      <c r="L91" s="34">
        <v>0.8836</v>
      </c>
      <c r="M91" s="34">
        <v>0.8682</v>
      </c>
      <c r="N91" s="34">
        <v>1.0146</v>
      </c>
      <c r="O91" s="34">
        <v>1.4415</v>
      </c>
      <c r="P91" s="8">
        <f t="shared" si="20"/>
        <v>13.1886</v>
      </c>
    </row>
    <row r="92" spans="1:16" ht="18.75">
      <c r="A92" s="330"/>
      <c r="B92" s="331"/>
      <c r="C92" s="212" t="s">
        <v>18</v>
      </c>
      <c r="D92" s="35">
        <v>1436.925</v>
      </c>
      <c r="E92" s="35">
        <v>935.97</v>
      </c>
      <c r="F92" s="35">
        <v>1647.737</v>
      </c>
      <c r="G92" s="35">
        <v>1622.737</v>
      </c>
      <c r="H92" s="167">
        <v>1527.977</v>
      </c>
      <c r="I92" s="164">
        <v>1058.344</v>
      </c>
      <c r="J92" s="35">
        <v>1004.829</v>
      </c>
      <c r="K92" s="35">
        <v>1058.61</v>
      </c>
      <c r="L92" s="35">
        <v>1102.847</v>
      </c>
      <c r="M92" s="35">
        <v>970.789</v>
      </c>
      <c r="N92" s="35">
        <v>1107.267</v>
      </c>
      <c r="O92" s="35">
        <v>1771.1</v>
      </c>
      <c r="P92" s="9">
        <f t="shared" si="20"/>
        <v>15245.132000000001</v>
      </c>
    </row>
    <row r="93" spans="1:16" ht="18.75">
      <c r="A93" s="328" t="s">
        <v>63</v>
      </c>
      <c r="B93" s="329"/>
      <c r="C93" s="234" t="s">
        <v>16</v>
      </c>
      <c r="D93" s="34"/>
      <c r="E93" s="34"/>
      <c r="F93" s="34"/>
      <c r="G93" s="34"/>
      <c r="H93" s="166"/>
      <c r="I93" s="165"/>
      <c r="J93" s="34"/>
      <c r="K93" s="34"/>
      <c r="L93" s="34"/>
      <c r="M93" s="34"/>
      <c r="N93" s="34"/>
      <c r="O93" s="34"/>
      <c r="P93" s="8">
        <f t="shared" si="20"/>
        <v>0</v>
      </c>
    </row>
    <row r="94" spans="1:16" ht="18.75">
      <c r="A94" s="330"/>
      <c r="B94" s="331"/>
      <c r="C94" s="212" t="s">
        <v>18</v>
      </c>
      <c r="D94" s="35"/>
      <c r="E94" s="35"/>
      <c r="F94" s="35"/>
      <c r="G94" s="35"/>
      <c r="H94" s="167"/>
      <c r="I94" s="59"/>
      <c r="J94" s="35"/>
      <c r="K94" s="35"/>
      <c r="L94" s="35"/>
      <c r="M94" s="35"/>
      <c r="N94" s="35"/>
      <c r="O94" s="35"/>
      <c r="P94" s="9">
        <f t="shared" si="20"/>
        <v>0</v>
      </c>
    </row>
    <row r="95" spans="1:16" ht="18.75">
      <c r="A95" s="328" t="s">
        <v>121</v>
      </c>
      <c r="B95" s="329"/>
      <c r="C95" s="234" t="s">
        <v>16</v>
      </c>
      <c r="D95" s="34">
        <v>1.0599</v>
      </c>
      <c r="E95" s="34">
        <v>0.7701</v>
      </c>
      <c r="F95" s="34">
        <v>0.8075</v>
      </c>
      <c r="G95" s="34">
        <v>0.5696</v>
      </c>
      <c r="H95" s="166">
        <v>1.1175</v>
      </c>
      <c r="I95" s="104">
        <v>0.7896</v>
      </c>
      <c r="J95" s="34">
        <v>1.1349</v>
      </c>
      <c r="K95" s="34">
        <v>0.4414</v>
      </c>
      <c r="L95" s="34">
        <v>0.0226</v>
      </c>
      <c r="M95" s="34">
        <v>0.1558</v>
      </c>
      <c r="N95" s="34">
        <v>1.5069</v>
      </c>
      <c r="O95" s="34">
        <v>0.7672</v>
      </c>
      <c r="P95" s="8">
        <f t="shared" si="20"/>
        <v>9.143</v>
      </c>
    </row>
    <row r="96" spans="1:16" ht="18.75">
      <c r="A96" s="330"/>
      <c r="B96" s="331"/>
      <c r="C96" s="212" t="s">
        <v>18</v>
      </c>
      <c r="D96" s="35">
        <v>353.776</v>
      </c>
      <c r="E96" s="35">
        <v>403.9</v>
      </c>
      <c r="F96" s="35">
        <v>592.215</v>
      </c>
      <c r="G96" s="35">
        <v>451.461</v>
      </c>
      <c r="H96" s="167">
        <v>655.482</v>
      </c>
      <c r="I96" s="59">
        <v>374.146</v>
      </c>
      <c r="J96" s="35">
        <v>376.551</v>
      </c>
      <c r="K96" s="35">
        <v>279.307</v>
      </c>
      <c r="L96" s="35">
        <v>21.977</v>
      </c>
      <c r="M96" s="35">
        <v>107.45</v>
      </c>
      <c r="N96" s="35">
        <v>373.531</v>
      </c>
      <c r="O96" s="35">
        <v>201.096</v>
      </c>
      <c r="P96" s="9">
        <f t="shared" si="20"/>
        <v>4190.892</v>
      </c>
    </row>
    <row r="97" spans="1:16" ht="18.75">
      <c r="A97" s="328" t="s">
        <v>64</v>
      </c>
      <c r="B97" s="329"/>
      <c r="C97" s="234" t="s">
        <v>16</v>
      </c>
      <c r="D97" s="34">
        <v>12.833</v>
      </c>
      <c r="E97" s="34">
        <v>574.77675</v>
      </c>
      <c r="F97" s="34">
        <v>611.9774</v>
      </c>
      <c r="G97" s="115">
        <v>12.65694</v>
      </c>
      <c r="H97" s="103">
        <v>1616.21995</v>
      </c>
      <c r="I97" s="104">
        <v>1107.0102</v>
      </c>
      <c r="J97" s="34">
        <v>470.3153</v>
      </c>
      <c r="K97" s="34">
        <v>845.19595</v>
      </c>
      <c r="L97" s="34">
        <v>1244.1794</v>
      </c>
      <c r="M97" s="34">
        <v>445.0025</v>
      </c>
      <c r="N97" s="34">
        <v>391.8316</v>
      </c>
      <c r="O97" s="34">
        <v>248.28996</v>
      </c>
      <c r="P97" s="8">
        <f t="shared" si="20"/>
        <v>7580.28895</v>
      </c>
    </row>
    <row r="98" spans="1:16" ht="18.75">
      <c r="A98" s="330"/>
      <c r="B98" s="331"/>
      <c r="C98" s="212" t="s">
        <v>18</v>
      </c>
      <c r="D98" s="35">
        <v>6910.379</v>
      </c>
      <c r="E98" s="35">
        <v>167649.215</v>
      </c>
      <c r="F98" s="35">
        <v>187070.574</v>
      </c>
      <c r="G98" s="35">
        <v>4035.534</v>
      </c>
      <c r="H98" s="167">
        <v>695042.067</v>
      </c>
      <c r="I98" s="59">
        <v>478118.434</v>
      </c>
      <c r="J98" s="35">
        <v>234163.358</v>
      </c>
      <c r="K98" s="35">
        <v>392906.228</v>
      </c>
      <c r="L98" s="35">
        <v>569122.301</v>
      </c>
      <c r="M98" s="35">
        <v>174256.674</v>
      </c>
      <c r="N98" s="35">
        <v>178803.836</v>
      </c>
      <c r="O98" s="35">
        <v>95110.074</v>
      </c>
      <c r="P98" s="9">
        <f t="shared" si="20"/>
        <v>3183188.674</v>
      </c>
    </row>
    <row r="99" spans="1:16" ht="18.75">
      <c r="A99" s="336" t="s">
        <v>65</v>
      </c>
      <c r="B99" s="337"/>
      <c r="C99" s="234" t="s">
        <v>16</v>
      </c>
      <c r="D99" s="39">
        <f aca="true" t="shared" si="24" ref="D99:I100">D8+D10+D22+D28+D36+D38+D40+D42+D44+D46+D48+D50+D52+D58+D71+D83+D85+D87+D89+D91+D93+D95+D97</f>
        <v>427.0364</v>
      </c>
      <c r="E99" s="39">
        <f t="shared" si="24"/>
        <v>967.29195</v>
      </c>
      <c r="F99" s="285">
        <f t="shared" si="24"/>
        <v>843.45624</v>
      </c>
      <c r="G99" s="39">
        <f t="shared" si="24"/>
        <v>409.5221399999999</v>
      </c>
      <c r="H99" s="168">
        <f t="shared" si="24"/>
        <v>1941.5547499999998</v>
      </c>
      <c r="I99" s="287">
        <f t="shared" si="24"/>
        <v>1322.4304</v>
      </c>
      <c r="J99" s="39">
        <f aca="true" t="shared" si="25" ref="J99:O100">J8+J10+J22+J28+J36+J38+J40+J42+J44+J46+J48+J50+J52+J58+J71+J83+J85+J87+J89+J91+J93+J95+J97</f>
        <v>599.1297999999999</v>
      </c>
      <c r="K99" s="39">
        <f t="shared" si="25"/>
        <v>1187.9065500000002</v>
      </c>
      <c r="L99" s="39">
        <f t="shared" si="25"/>
        <v>1463.718</v>
      </c>
      <c r="M99" s="39">
        <f t="shared" si="25"/>
        <v>1049.309</v>
      </c>
      <c r="N99" s="39">
        <f t="shared" si="25"/>
        <v>905.9726999999999</v>
      </c>
      <c r="O99" s="39">
        <f t="shared" si="25"/>
        <v>964.10376</v>
      </c>
      <c r="P99" s="8">
        <f t="shared" si="20"/>
        <v>12081.43169</v>
      </c>
    </row>
    <row r="100" spans="1:16" ht="18.75">
      <c r="A100" s="338"/>
      <c r="B100" s="339"/>
      <c r="C100" s="212" t="s">
        <v>18</v>
      </c>
      <c r="D100" s="44">
        <f t="shared" si="24"/>
        <v>186319.68399999998</v>
      </c>
      <c r="E100" s="44">
        <f t="shared" si="24"/>
        <v>397015.369</v>
      </c>
      <c r="F100" s="288">
        <f t="shared" si="24"/>
        <v>358053.11</v>
      </c>
      <c r="G100" s="44">
        <f t="shared" si="24"/>
        <v>253355.96100000004</v>
      </c>
      <c r="H100" s="169">
        <f t="shared" si="24"/>
        <v>867830.5210000001</v>
      </c>
      <c r="I100" s="269">
        <f t="shared" si="24"/>
        <v>604844.71</v>
      </c>
      <c r="J100" s="44">
        <f t="shared" si="25"/>
        <v>321535.56799999997</v>
      </c>
      <c r="K100" s="44">
        <f t="shared" si="25"/>
        <v>616729.677</v>
      </c>
      <c r="L100" s="44">
        <f t="shared" si="25"/>
        <v>835411.025</v>
      </c>
      <c r="M100" s="44">
        <f t="shared" si="25"/>
        <v>720633.943</v>
      </c>
      <c r="N100" s="44">
        <f t="shared" si="25"/>
        <v>636665.8010000001</v>
      </c>
      <c r="O100" s="44">
        <f t="shared" si="25"/>
        <v>540350.3619999998</v>
      </c>
      <c r="P100" s="9">
        <f t="shared" si="20"/>
        <v>6338745.731</v>
      </c>
    </row>
    <row r="101" spans="1:16" ht="18.75">
      <c r="A101" s="204" t="s">
        <v>0</v>
      </c>
      <c r="B101" s="334" t="s">
        <v>122</v>
      </c>
      <c r="C101" s="234" t="s">
        <v>16</v>
      </c>
      <c r="D101" s="34">
        <v>0.0272</v>
      </c>
      <c r="E101" s="34"/>
      <c r="F101" s="34">
        <v>0.0089</v>
      </c>
      <c r="G101" s="34">
        <v>0.0294</v>
      </c>
      <c r="H101" s="166"/>
      <c r="I101" s="165">
        <v>0.0277</v>
      </c>
      <c r="J101" s="34"/>
      <c r="K101" s="34"/>
      <c r="L101" s="34">
        <v>0.0237</v>
      </c>
      <c r="M101" s="34"/>
      <c r="N101" s="34"/>
      <c r="O101" s="34">
        <v>0.009</v>
      </c>
      <c r="P101" s="8">
        <f t="shared" si="20"/>
        <v>0.1259</v>
      </c>
    </row>
    <row r="102" spans="1:16" ht="18.75">
      <c r="A102" s="204" t="s">
        <v>0</v>
      </c>
      <c r="B102" s="335"/>
      <c r="C102" s="212" t="s">
        <v>18</v>
      </c>
      <c r="D102" s="35">
        <v>75.637</v>
      </c>
      <c r="E102" s="35"/>
      <c r="F102" s="35">
        <v>46.011</v>
      </c>
      <c r="G102" s="35">
        <v>89.841</v>
      </c>
      <c r="H102" s="167"/>
      <c r="I102" s="164">
        <v>29.085</v>
      </c>
      <c r="J102" s="35"/>
      <c r="K102" s="35"/>
      <c r="L102" s="35">
        <v>16.087</v>
      </c>
      <c r="M102" s="35"/>
      <c r="N102" s="35"/>
      <c r="O102" s="35">
        <v>48.951</v>
      </c>
      <c r="P102" s="9">
        <f t="shared" si="20"/>
        <v>305.612</v>
      </c>
    </row>
    <row r="103" spans="1:16" ht="18.75">
      <c r="A103" s="204" t="s">
        <v>66</v>
      </c>
      <c r="B103" s="334" t="s">
        <v>136</v>
      </c>
      <c r="C103" s="234" t="s">
        <v>16</v>
      </c>
      <c r="D103" s="34">
        <v>1.3607</v>
      </c>
      <c r="E103" s="34">
        <v>2.2283</v>
      </c>
      <c r="F103" s="34">
        <v>2.3956</v>
      </c>
      <c r="G103" s="34">
        <v>4.6209</v>
      </c>
      <c r="H103" s="103">
        <v>4.9209</v>
      </c>
      <c r="I103" s="165">
        <v>5.2714</v>
      </c>
      <c r="J103" s="34">
        <v>2.701</v>
      </c>
      <c r="K103" s="34">
        <v>1.1285</v>
      </c>
      <c r="L103" s="34">
        <v>1.2558</v>
      </c>
      <c r="M103" s="34">
        <v>0.7853</v>
      </c>
      <c r="N103" s="34">
        <v>2.286</v>
      </c>
      <c r="O103" s="34">
        <v>4.9024</v>
      </c>
      <c r="P103" s="8">
        <f aca="true" t="shared" si="26" ref="P103:P112">SUM(D103:O103)</f>
        <v>33.8568</v>
      </c>
    </row>
    <row r="104" spans="1:16" ht="18.75">
      <c r="A104" s="204" t="s">
        <v>0</v>
      </c>
      <c r="B104" s="335"/>
      <c r="C104" s="212" t="s">
        <v>18</v>
      </c>
      <c r="D104" s="35">
        <v>885.382</v>
      </c>
      <c r="E104" s="35">
        <v>1161.412</v>
      </c>
      <c r="F104" s="35">
        <v>1453.025</v>
      </c>
      <c r="G104" s="35">
        <v>2856.495</v>
      </c>
      <c r="H104" s="167">
        <v>1914.867</v>
      </c>
      <c r="I104" s="59">
        <v>1599.387</v>
      </c>
      <c r="J104" s="35">
        <v>1300.585</v>
      </c>
      <c r="K104" s="35">
        <v>663.174</v>
      </c>
      <c r="L104" s="35">
        <v>915.618</v>
      </c>
      <c r="M104" s="35">
        <v>662.446</v>
      </c>
      <c r="N104" s="35">
        <v>1630.298</v>
      </c>
      <c r="O104" s="35">
        <v>3682.505</v>
      </c>
      <c r="P104" s="9">
        <f t="shared" si="26"/>
        <v>18725.194000000003</v>
      </c>
    </row>
    <row r="105" spans="1:16" ht="18.75">
      <c r="A105" s="204" t="s">
        <v>0</v>
      </c>
      <c r="B105" s="334" t="s">
        <v>124</v>
      </c>
      <c r="C105" s="234" t="s">
        <v>16</v>
      </c>
      <c r="D105" s="34">
        <v>5.0879</v>
      </c>
      <c r="E105" s="34">
        <v>4.5662</v>
      </c>
      <c r="F105" s="34">
        <v>4.0368</v>
      </c>
      <c r="G105" s="34">
        <v>3.2702</v>
      </c>
      <c r="H105" s="166">
        <v>2.2605</v>
      </c>
      <c r="I105" s="104">
        <v>4.3742</v>
      </c>
      <c r="J105" s="34">
        <v>5.5455</v>
      </c>
      <c r="K105" s="34">
        <v>5.863</v>
      </c>
      <c r="L105" s="34">
        <v>4.0686</v>
      </c>
      <c r="M105" s="34">
        <v>9.7685</v>
      </c>
      <c r="N105" s="34">
        <v>12.725</v>
      </c>
      <c r="O105" s="34">
        <v>16.6887</v>
      </c>
      <c r="P105" s="8">
        <f t="shared" si="26"/>
        <v>78.25510000000001</v>
      </c>
    </row>
    <row r="106" spans="1:16" ht="18.75">
      <c r="A106" s="220"/>
      <c r="B106" s="335"/>
      <c r="C106" s="212" t="s">
        <v>18</v>
      </c>
      <c r="D106" s="35">
        <v>2262.861</v>
      </c>
      <c r="E106" s="35">
        <v>2119.071</v>
      </c>
      <c r="F106" s="35">
        <v>1881.169</v>
      </c>
      <c r="G106" s="35">
        <v>1498.021</v>
      </c>
      <c r="H106" s="167">
        <v>1019.66</v>
      </c>
      <c r="I106" s="59">
        <v>1503.654</v>
      </c>
      <c r="J106" s="35">
        <v>2231.412</v>
      </c>
      <c r="K106" s="35">
        <v>2923.47</v>
      </c>
      <c r="L106" s="35">
        <v>2064.332</v>
      </c>
      <c r="M106" s="35">
        <v>4933.851</v>
      </c>
      <c r="N106" s="35">
        <v>5353.172</v>
      </c>
      <c r="O106" s="35">
        <v>7246.471</v>
      </c>
      <c r="P106" s="9">
        <f t="shared" si="26"/>
        <v>35037.14399999999</v>
      </c>
    </row>
    <row r="107" spans="1:16" ht="18.75">
      <c r="A107" s="204" t="s">
        <v>67</v>
      </c>
      <c r="B107" s="334" t="s">
        <v>125</v>
      </c>
      <c r="C107" s="234" t="s">
        <v>16</v>
      </c>
      <c r="D107" s="34">
        <v>0.0773</v>
      </c>
      <c r="E107" s="34"/>
      <c r="F107" s="34">
        <v>0.0684</v>
      </c>
      <c r="G107" s="34">
        <v>0.2576</v>
      </c>
      <c r="H107" s="166">
        <v>0.4336</v>
      </c>
      <c r="I107" s="104">
        <v>0.4258</v>
      </c>
      <c r="J107" s="34">
        <v>0.1923</v>
      </c>
      <c r="K107" s="34">
        <v>0.1503</v>
      </c>
      <c r="L107" s="34">
        <v>0.1008</v>
      </c>
      <c r="M107" s="34">
        <v>0.218</v>
      </c>
      <c r="N107" s="34">
        <v>0.1331</v>
      </c>
      <c r="O107" s="34">
        <v>0.2387</v>
      </c>
      <c r="P107" s="8">
        <f t="shared" si="26"/>
        <v>2.2959</v>
      </c>
    </row>
    <row r="108" spans="1:16" ht="18.75">
      <c r="A108" s="220"/>
      <c r="B108" s="335"/>
      <c r="C108" s="212" t="s">
        <v>18</v>
      </c>
      <c r="D108" s="35">
        <v>384.858</v>
      </c>
      <c r="E108" s="35"/>
      <c r="F108" s="35">
        <v>340.642</v>
      </c>
      <c r="G108" s="35">
        <v>1161.643</v>
      </c>
      <c r="H108" s="167">
        <v>1291.088</v>
      </c>
      <c r="I108" s="164">
        <v>606.55</v>
      </c>
      <c r="J108" s="35">
        <v>224.247</v>
      </c>
      <c r="K108" s="35">
        <v>90.44</v>
      </c>
      <c r="L108" s="35">
        <v>61.684</v>
      </c>
      <c r="M108" s="35">
        <v>58.11</v>
      </c>
      <c r="N108" s="35">
        <v>117.598</v>
      </c>
      <c r="O108" s="35">
        <v>194.123</v>
      </c>
      <c r="P108" s="9">
        <f t="shared" si="26"/>
        <v>4530.982999999999</v>
      </c>
    </row>
    <row r="109" spans="1:16" ht="18.75">
      <c r="A109" s="220"/>
      <c r="B109" s="334" t="s">
        <v>126</v>
      </c>
      <c r="C109" s="234" t="s">
        <v>16</v>
      </c>
      <c r="D109" s="34">
        <v>0.402</v>
      </c>
      <c r="E109" s="34">
        <v>0.161</v>
      </c>
      <c r="F109" s="34">
        <v>0.1502</v>
      </c>
      <c r="G109" s="34">
        <v>0.315</v>
      </c>
      <c r="H109" s="166">
        <v>0.3048</v>
      </c>
      <c r="I109" s="165">
        <v>0.1529</v>
      </c>
      <c r="J109" s="34">
        <v>0.0289</v>
      </c>
      <c r="K109" s="34">
        <v>0.0052</v>
      </c>
      <c r="L109" s="34">
        <v>0.119</v>
      </c>
      <c r="M109" s="34">
        <v>0.197</v>
      </c>
      <c r="N109" s="34">
        <v>0.2733</v>
      </c>
      <c r="O109" s="34">
        <v>0.3217</v>
      </c>
      <c r="P109" s="8">
        <f t="shared" si="26"/>
        <v>2.431</v>
      </c>
    </row>
    <row r="110" spans="1:16" ht="18.75">
      <c r="A110" s="220"/>
      <c r="B110" s="335"/>
      <c r="C110" s="212" t="s">
        <v>18</v>
      </c>
      <c r="D110" s="35">
        <v>554.505</v>
      </c>
      <c r="E110" s="35">
        <v>271.425</v>
      </c>
      <c r="F110" s="35">
        <v>207.06</v>
      </c>
      <c r="G110" s="35">
        <v>323.61</v>
      </c>
      <c r="H110" s="102">
        <v>161.879</v>
      </c>
      <c r="I110" s="59">
        <v>100.779</v>
      </c>
      <c r="J110" s="35">
        <v>42.032</v>
      </c>
      <c r="K110" s="35">
        <v>6.258</v>
      </c>
      <c r="L110" s="35">
        <v>209.435</v>
      </c>
      <c r="M110" s="35">
        <v>182.142</v>
      </c>
      <c r="N110" s="35">
        <v>565.973</v>
      </c>
      <c r="O110" s="35">
        <v>754.499</v>
      </c>
      <c r="P110" s="9">
        <f t="shared" si="26"/>
        <v>3379.5969999999998</v>
      </c>
    </row>
    <row r="111" spans="1:16" ht="18.75">
      <c r="A111" s="204" t="s">
        <v>68</v>
      </c>
      <c r="B111" s="334" t="s">
        <v>127</v>
      </c>
      <c r="C111" s="234" t="s">
        <v>16</v>
      </c>
      <c r="D111" s="34"/>
      <c r="E111" s="34"/>
      <c r="F111" s="34"/>
      <c r="G111" s="34"/>
      <c r="H111" s="166"/>
      <c r="I111" s="104"/>
      <c r="J111" s="34"/>
      <c r="K111" s="34"/>
      <c r="L111" s="34"/>
      <c r="M111" s="34"/>
      <c r="N111" s="34"/>
      <c r="O111" s="34"/>
      <c r="P111" s="8">
        <f t="shared" si="26"/>
        <v>0</v>
      </c>
    </row>
    <row r="112" spans="1:16" ht="18.75">
      <c r="A112" s="220"/>
      <c r="B112" s="335"/>
      <c r="C112" s="212" t="s">
        <v>18</v>
      </c>
      <c r="D112" s="35"/>
      <c r="E112" s="35"/>
      <c r="F112" s="35"/>
      <c r="G112" s="35"/>
      <c r="H112" s="167"/>
      <c r="I112" s="164"/>
      <c r="J112" s="35"/>
      <c r="K112" s="35"/>
      <c r="L112" s="35"/>
      <c r="M112" s="35"/>
      <c r="N112" s="35"/>
      <c r="O112" s="35"/>
      <c r="P112" s="9">
        <f t="shared" si="26"/>
        <v>0</v>
      </c>
    </row>
    <row r="113" spans="1:16" ht="18.75">
      <c r="A113" s="220"/>
      <c r="B113" s="334" t="s">
        <v>128</v>
      </c>
      <c r="C113" s="234" t="s">
        <v>16</v>
      </c>
      <c r="D113" s="34">
        <v>0.0659</v>
      </c>
      <c r="E113" s="34">
        <v>0.0685</v>
      </c>
      <c r="F113" s="34">
        <v>0.006</v>
      </c>
      <c r="G113" s="34">
        <v>0.0661</v>
      </c>
      <c r="H113" s="166">
        <v>0.1079</v>
      </c>
      <c r="I113" s="165">
        <v>0.1265</v>
      </c>
      <c r="J113" s="34">
        <v>0.047</v>
      </c>
      <c r="K113" s="34">
        <v>0.0158</v>
      </c>
      <c r="L113" s="34">
        <v>0.0152</v>
      </c>
      <c r="M113" s="34">
        <v>0.0041</v>
      </c>
      <c r="N113" s="34">
        <v>0.0114</v>
      </c>
      <c r="O113" s="34">
        <v>0.0823</v>
      </c>
      <c r="P113" s="8">
        <f aca="true" t="shared" si="27" ref="P113:P130">SUM(D113:O113)</f>
        <v>0.6167</v>
      </c>
    </row>
    <row r="114" spans="1:16" ht="18.75">
      <c r="A114" s="220"/>
      <c r="B114" s="335"/>
      <c r="C114" s="212" t="s">
        <v>18</v>
      </c>
      <c r="D114" s="35">
        <v>75.338</v>
      </c>
      <c r="E114" s="35">
        <v>49.35</v>
      </c>
      <c r="F114" s="35">
        <v>5.723</v>
      </c>
      <c r="G114" s="35">
        <v>53.928</v>
      </c>
      <c r="H114" s="167">
        <v>82.458</v>
      </c>
      <c r="I114" s="59">
        <v>74.95</v>
      </c>
      <c r="J114" s="35">
        <v>29.139</v>
      </c>
      <c r="K114" s="35">
        <v>10.217</v>
      </c>
      <c r="L114" s="35">
        <v>6.426</v>
      </c>
      <c r="M114" s="35">
        <v>3.56</v>
      </c>
      <c r="N114" s="35">
        <v>9.681</v>
      </c>
      <c r="O114" s="35">
        <v>111.616</v>
      </c>
      <c r="P114" s="9">
        <f t="shared" si="27"/>
        <v>512.386</v>
      </c>
    </row>
    <row r="115" spans="1:16" ht="18.75">
      <c r="A115" s="204" t="s">
        <v>70</v>
      </c>
      <c r="B115" s="334" t="s">
        <v>145</v>
      </c>
      <c r="C115" s="234" t="s">
        <v>16</v>
      </c>
      <c r="D115" s="34">
        <v>1.304</v>
      </c>
      <c r="E115" s="34">
        <v>0.9215</v>
      </c>
      <c r="F115" s="34">
        <v>1.264</v>
      </c>
      <c r="G115" s="34">
        <v>0.3174</v>
      </c>
      <c r="H115" s="166"/>
      <c r="I115" s="104">
        <v>0.023</v>
      </c>
      <c r="J115" s="34">
        <v>0.056</v>
      </c>
      <c r="K115" s="34">
        <v>0.004</v>
      </c>
      <c r="L115" s="34"/>
      <c r="M115" s="34">
        <v>0.609</v>
      </c>
      <c r="N115" s="34">
        <v>3.2672</v>
      </c>
      <c r="O115" s="34">
        <v>1.6514</v>
      </c>
      <c r="P115" s="8">
        <f t="shared" si="27"/>
        <v>9.4175</v>
      </c>
    </row>
    <row r="116" spans="1:16" ht="18.75">
      <c r="A116" s="220"/>
      <c r="B116" s="335"/>
      <c r="C116" s="212" t="s">
        <v>18</v>
      </c>
      <c r="D116" s="35">
        <v>547.68</v>
      </c>
      <c r="E116" s="35">
        <v>386.085</v>
      </c>
      <c r="F116" s="35">
        <v>520.8</v>
      </c>
      <c r="G116" s="35">
        <v>129.308</v>
      </c>
      <c r="H116" s="167"/>
      <c r="I116" s="59">
        <v>10.894</v>
      </c>
      <c r="J116" s="35">
        <v>39.9</v>
      </c>
      <c r="K116" s="35">
        <v>3.15</v>
      </c>
      <c r="L116" s="35"/>
      <c r="M116" s="35">
        <v>266.385</v>
      </c>
      <c r="N116" s="35">
        <v>1237.53</v>
      </c>
      <c r="O116" s="35">
        <v>659.4</v>
      </c>
      <c r="P116" s="9">
        <f t="shared" si="27"/>
        <v>3801.132</v>
      </c>
    </row>
    <row r="117" spans="1:16" ht="18.75">
      <c r="A117" s="220"/>
      <c r="B117" s="334" t="s">
        <v>72</v>
      </c>
      <c r="C117" s="234" t="s">
        <v>16</v>
      </c>
      <c r="D117" s="34">
        <v>2.0134</v>
      </c>
      <c r="E117" s="34">
        <v>1.9375</v>
      </c>
      <c r="F117" s="34">
        <v>1.5065</v>
      </c>
      <c r="G117" s="34">
        <v>1.5712</v>
      </c>
      <c r="H117" s="166">
        <v>2.7798</v>
      </c>
      <c r="I117" s="104">
        <v>3.1124</v>
      </c>
      <c r="J117" s="34">
        <v>2.5819</v>
      </c>
      <c r="K117" s="34">
        <v>1.9457</v>
      </c>
      <c r="L117" s="34">
        <v>2.9109</v>
      </c>
      <c r="M117" s="34">
        <v>2.212</v>
      </c>
      <c r="N117" s="34">
        <v>1.4048</v>
      </c>
      <c r="O117" s="34">
        <v>1.3646</v>
      </c>
      <c r="P117" s="8">
        <f t="shared" si="27"/>
        <v>25.3407</v>
      </c>
    </row>
    <row r="118" spans="1:16" ht="18.75">
      <c r="A118" s="220"/>
      <c r="B118" s="335"/>
      <c r="C118" s="212" t="s">
        <v>18</v>
      </c>
      <c r="D118" s="35">
        <v>1091.607</v>
      </c>
      <c r="E118" s="35">
        <v>1074.13</v>
      </c>
      <c r="F118" s="35">
        <v>973.898</v>
      </c>
      <c r="G118" s="35">
        <v>934.079</v>
      </c>
      <c r="H118" s="167">
        <v>2104.059</v>
      </c>
      <c r="I118" s="59">
        <v>2224.911</v>
      </c>
      <c r="J118" s="35">
        <v>1884.181</v>
      </c>
      <c r="K118" s="35">
        <v>1374.946</v>
      </c>
      <c r="L118" s="35">
        <v>1725.449</v>
      </c>
      <c r="M118" s="35">
        <v>1264.872</v>
      </c>
      <c r="N118" s="35">
        <v>782.92</v>
      </c>
      <c r="O118" s="35">
        <v>762.546</v>
      </c>
      <c r="P118" s="9">
        <f t="shared" si="27"/>
        <v>16197.598000000002</v>
      </c>
    </row>
    <row r="119" spans="1:16" ht="18.75">
      <c r="A119" s="204" t="s">
        <v>23</v>
      </c>
      <c r="B119" s="334" t="s">
        <v>130</v>
      </c>
      <c r="C119" s="234" t="s">
        <v>16</v>
      </c>
      <c r="D119" s="34">
        <v>2.5974</v>
      </c>
      <c r="E119" s="34">
        <v>3.011</v>
      </c>
      <c r="F119" s="34">
        <v>3.247</v>
      </c>
      <c r="G119" s="34">
        <v>2.3633</v>
      </c>
      <c r="H119" s="166">
        <v>2.8906</v>
      </c>
      <c r="I119" s="104">
        <v>2.3423</v>
      </c>
      <c r="J119" s="34">
        <v>2.1429</v>
      </c>
      <c r="K119" s="34">
        <v>0.8872</v>
      </c>
      <c r="L119" s="34">
        <v>0.5237</v>
      </c>
      <c r="M119" s="34">
        <v>0.6154</v>
      </c>
      <c r="N119" s="34">
        <v>1.232</v>
      </c>
      <c r="O119" s="34">
        <v>1.7892</v>
      </c>
      <c r="P119" s="8">
        <f t="shared" si="27"/>
        <v>23.642000000000003</v>
      </c>
    </row>
    <row r="120" spans="1:16" ht="18.75">
      <c r="A120" s="220"/>
      <c r="B120" s="335"/>
      <c r="C120" s="212" t="s">
        <v>18</v>
      </c>
      <c r="D120" s="35">
        <v>808.218</v>
      </c>
      <c r="E120" s="35">
        <v>812.224</v>
      </c>
      <c r="F120" s="35">
        <v>1069.38</v>
      </c>
      <c r="G120" s="35">
        <v>756.682</v>
      </c>
      <c r="H120" s="167">
        <v>1123.075</v>
      </c>
      <c r="I120" s="59">
        <v>663.679</v>
      </c>
      <c r="J120" s="35">
        <v>697.418</v>
      </c>
      <c r="K120" s="35">
        <v>362.895</v>
      </c>
      <c r="L120" s="35">
        <v>318.257</v>
      </c>
      <c r="M120" s="35">
        <v>242.121</v>
      </c>
      <c r="N120" s="35">
        <v>444.052</v>
      </c>
      <c r="O120" s="35">
        <v>908.461</v>
      </c>
      <c r="P120" s="9">
        <f t="shared" si="27"/>
        <v>8206.462</v>
      </c>
    </row>
    <row r="121" spans="1:16" ht="18.75">
      <c r="A121" s="220"/>
      <c r="B121" s="210" t="s">
        <v>20</v>
      </c>
      <c r="C121" s="234" t="s">
        <v>16</v>
      </c>
      <c r="D121" s="34"/>
      <c r="E121" s="34"/>
      <c r="F121" s="34">
        <v>0.0753</v>
      </c>
      <c r="G121" s="34">
        <v>0.3925</v>
      </c>
      <c r="H121" s="166">
        <v>0.3824</v>
      </c>
      <c r="I121" s="104">
        <v>0.64635</v>
      </c>
      <c r="J121" s="34">
        <v>1.16435</v>
      </c>
      <c r="K121" s="34">
        <v>0.6129</v>
      </c>
      <c r="L121" s="34">
        <v>0.0808</v>
      </c>
      <c r="M121" s="34"/>
      <c r="N121" s="34">
        <v>0.002</v>
      </c>
      <c r="O121" s="34"/>
      <c r="P121" s="8">
        <f t="shared" si="27"/>
        <v>3.3565999999999994</v>
      </c>
    </row>
    <row r="122" spans="1:16" ht="18.75">
      <c r="A122" s="220"/>
      <c r="B122" s="212" t="s">
        <v>73</v>
      </c>
      <c r="C122" s="212" t="s">
        <v>18</v>
      </c>
      <c r="D122" s="35"/>
      <c r="E122" s="35"/>
      <c r="F122" s="35">
        <v>117.454</v>
      </c>
      <c r="G122" s="35">
        <v>277.482</v>
      </c>
      <c r="H122" s="167">
        <v>217.578</v>
      </c>
      <c r="I122" s="59">
        <v>1388.314</v>
      </c>
      <c r="J122" s="35">
        <v>2672.104</v>
      </c>
      <c r="K122" s="35">
        <v>2557.863</v>
      </c>
      <c r="L122" s="35">
        <v>714.07</v>
      </c>
      <c r="M122" s="35"/>
      <c r="N122" s="35">
        <v>0.315</v>
      </c>
      <c r="O122" s="35"/>
      <c r="P122" s="9">
        <f t="shared" si="27"/>
        <v>7945.179999999999</v>
      </c>
    </row>
    <row r="123" spans="1:16" ht="18.75">
      <c r="A123" s="220"/>
      <c r="B123" s="332" t="s">
        <v>114</v>
      </c>
      <c r="C123" s="234" t="s">
        <v>16</v>
      </c>
      <c r="D123" s="39">
        <f aca="true" t="shared" si="28" ref="D123:F124">D101+D103+D105+D107+D109+D111+D113+D115+D117+D119+D121</f>
        <v>12.9358</v>
      </c>
      <c r="E123" s="39">
        <f t="shared" si="28"/>
        <v>12.893999999999998</v>
      </c>
      <c r="F123" s="39">
        <f t="shared" si="28"/>
        <v>12.7587</v>
      </c>
      <c r="G123" s="39">
        <f aca="true" t="shared" si="29" ref="G123:I124">G101+G103+G105+G107+G109+G111+G113+G115+G117+G119+G121</f>
        <v>13.203599999999998</v>
      </c>
      <c r="H123" s="168">
        <f t="shared" si="29"/>
        <v>14.0805</v>
      </c>
      <c r="I123" s="287">
        <f t="shared" si="29"/>
        <v>16.502550000000003</v>
      </c>
      <c r="J123" s="39">
        <f aca="true" t="shared" si="30" ref="J123:O124">J101+J103+J105+J107+J109+J111+J113+J115+J117+J119+J121</f>
        <v>14.459850000000001</v>
      </c>
      <c r="K123" s="39">
        <f t="shared" si="30"/>
        <v>10.612599999999999</v>
      </c>
      <c r="L123" s="39">
        <f t="shared" si="30"/>
        <v>9.0985</v>
      </c>
      <c r="M123" s="39">
        <f t="shared" si="30"/>
        <v>14.409299999999996</v>
      </c>
      <c r="N123" s="39">
        <f t="shared" si="30"/>
        <v>21.3348</v>
      </c>
      <c r="O123" s="39">
        <f t="shared" si="30"/>
        <v>27.048000000000002</v>
      </c>
      <c r="P123" s="8">
        <f t="shared" si="27"/>
        <v>179.3382</v>
      </c>
    </row>
    <row r="124" spans="1:16" ht="18.75">
      <c r="A124" s="217"/>
      <c r="B124" s="333"/>
      <c r="C124" s="212" t="s">
        <v>18</v>
      </c>
      <c r="D124" s="44">
        <f t="shared" si="28"/>
        <v>6686.086</v>
      </c>
      <c r="E124" s="44">
        <f t="shared" si="28"/>
        <v>5873.697</v>
      </c>
      <c r="F124" s="44">
        <f t="shared" si="28"/>
        <v>6615.161999999999</v>
      </c>
      <c r="G124" s="44">
        <f t="shared" si="29"/>
        <v>8081.088999999999</v>
      </c>
      <c r="H124" s="111">
        <f t="shared" si="29"/>
        <v>7914.664</v>
      </c>
      <c r="I124" s="44">
        <f t="shared" si="29"/>
        <v>8202.203</v>
      </c>
      <c r="J124" s="44">
        <f t="shared" si="30"/>
        <v>9121.018</v>
      </c>
      <c r="K124" s="44">
        <f t="shared" si="30"/>
        <v>7992.412999999999</v>
      </c>
      <c r="L124" s="44">
        <f t="shared" si="30"/>
        <v>6031.357999999999</v>
      </c>
      <c r="M124" s="44">
        <f t="shared" si="30"/>
        <v>7613.487</v>
      </c>
      <c r="N124" s="44">
        <f t="shared" si="30"/>
        <v>10141.538999999999</v>
      </c>
      <c r="O124" s="44">
        <f t="shared" si="30"/>
        <v>14368.571999999998</v>
      </c>
      <c r="P124" s="9">
        <f t="shared" si="27"/>
        <v>98641.28799999999</v>
      </c>
    </row>
    <row r="125" spans="1:16" ht="18.75">
      <c r="A125" s="204" t="s">
        <v>0</v>
      </c>
      <c r="B125" s="334" t="s">
        <v>74</v>
      </c>
      <c r="C125" s="234" t="s">
        <v>16</v>
      </c>
      <c r="D125" s="34"/>
      <c r="E125" s="34"/>
      <c r="F125" s="34"/>
      <c r="G125" s="34"/>
      <c r="H125" s="113"/>
      <c r="I125" s="34"/>
      <c r="J125" s="34"/>
      <c r="K125" s="34"/>
      <c r="L125" s="34"/>
      <c r="M125" s="34"/>
      <c r="N125" s="34"/>
      <c r="O125" s="34"/>
      <c r="P125" s="8">
        <f t="shared" si="27"/>
        <v>0</v>
      </c>
    </row>
    <row r="126" spans="1:16" ht="18.75">
      <c r="A126" s="204" t="s">
        <v>0</v>
      </c>
      <c r="B126" s="335"/>
      <c r="C126" s="212" t="s">
        <v>18</v>
      </c>
      <c r="D126" s="35"/>
      <c r="E126" s="35"/>
      <c r="F126" s="35"/>
      <c r="G126" s="35"/>
      <c r="H126" s="114"/>
      <c r="I126" s="35"/>
      <c r="J126" s="35"/>
      <c r="K126" s="35"/>
      <c r="L126" s="35"/>
      <c r="M126" s="35"/>
      <c r="N126" s="35"/>
      <c r="O126" s="35"/>
      <c r="P126" s="9">
        <f t="shared" si="27"/>
        <v>0</v>
      </c>
    </row>
    <row r="127" spans="1:16" ht="18.75">
      <c r="A127" s="204" t="s">
        <v>75</v>
      </c>
      <c r="B127" s="334" t="s">
        <v>76</v>
      </c>
      <c r="C127" s="234" t="s">
        <v>16</v>
      </c>
      <c r="D127" s="34"/>
      <c r="E127" s="34">
        <v>0.225</v>
      </c>
      <c r="F127" s="34">
        <v>0.141</v>
      </c>
      <c r="G127" s="34">
        <v>0.021</v>
      </c>
      <c r="H127" s="113">
        <v>0.01</v>
      </c>
      <c r="I127" s="34">
        <v>0.005</v>
      </c>
      <c r="J127" s="34"/>
      <c r="K127" s="34"/>
      <c r="L127" s="34"/>
      <c r="M127" s="34"/>
      <c r="N127" s="34"/>
      <c r="O127" s="34">
        <v>0.01</v>
      </c>
      <c r="P127" s="8">
        <f t="shared" si="27"/>
        <v>0.41200000000000003</v>
      </c>
    </row>
    <row r="128" spans="1:16" ht="18.75">
      <c r="A128" s="220"/>
      <c r="B128" s="335"/>
      <c r="C128" s="212" t="s">
        <v>18</v>
      </c>
      <c r="D128" s="35"/>
      <c r="E128" s="35">
        <v>108.688</v>
      </c>
      <c r="F128" s="35">
        <v>135.923</v>
      </c>
      <c r="G128" s="35">
        <v>15.33</v>
      </c>
      <c r="H128" s="114">
        <v>8.4</v>
      </c>
      <c r="I128" s="35">
        <v>6.825</v>
      </c>
      <c r="J128" s="35"/>
      <c r="K128" s="35"/>
      <c r="L128" s="35"/>
      <c r="M128" s="35"/>
      <c r="N128" s="35"/>
      <c r="O128" s="35">
        <v>8.4</v>
      </c>
      <c r="P128" s="9">
        <f t="shared" si="27"/>
        <v>283.5659999999999</v>
      </c>
    </row>
    <row r="129" spans="1:16" ht="18.75">
      <c r="A129" s="204" t="s">
        <v>77</v>
      </c>
      <c r="B129" s="210" t="s">
        <v>20</v>
      </c>
      <c r="C129" s="210" t="s">
        <v>16</v>
      </c>
      <c r="D129" s="38"/>
      <c r="E129" s="38">
        <v>0.004</v>
      </c>
      <c r="F129" s="38"/>
      <c r="G129" s="38"/>
      <c r="H129" s="116">
        <v>0.01</v>
      </c>
      <c r="I129" s="38"/>
      <c r="J129" s="38">
        <v>0.0669</v>
      </c>
      <c r="K129" s="38">
        <v>0.068</v>
      </c>
      <c r="L129" s="38">
        <v>0.037</v>
      </c>
      <c r="M129" s="38">
        <v>0.028</v>
      </c>
      <c r="N129" s="38">
        <v>0.024</v>
      </c>
      <c r="O129" s="38">
        <v>0.039</v>
      </c>
      <c r="P129" s="13">
        <f t="shared" si="27"/>
        <v>0.2769</v>
      </c>
    </row>
    <row r="130" spans="1:16" ht="18.75">
      <c r="A130" s="220"/>
      <c r="B130" s="210" t="s">
        <v>78</v>
      </c>
      <c r="C130" s="234" t="s">
        <v>79</v>
      </c>
      <c r="D130" s="34"/>
      <c r="E130" s="34"/>
      <c r="F130" s="34"/>
      <c r="G130" s="34"/>
      <c r="H130" s="113"/>
      <c r="I130" s="34"/>
      <c r="J130" s="34"/>
      <c r="K130" s="34"/>
      <c r="L130" s="34"/>
      <c r="M130" s="34"/>
      <c r="N130" s="34"/>
      <c r="O130" s="34"/>
      <c r="P130" s="8">
        <f t="shared" si="27"/>
        <v>0</v>
      </c>
    </row>
    <row r="131" spans="1:16" ht="18.75">
      <c r="A131" s="204" t="s">
        <v>23</v>
      </c>
      <c r="B131" s="2"/>
      <c r="C131" s="212" t="s">
        <v>18</v>
      </c>
      <c r="D131" s="35"/>
      <c r="E131" s="35">
        <v>4.2</v>
      </c>
      <c r="F131" s="35"/>
      <c r="G131" s="35"/>
      <c r="H131" s="102">
        <v>6.3</v>
      </c>
      <c r="I131" s="59"/>
      <c r="J131" s="35">
        <v>42.147</v>
      </c>
      <c r="K131" s="35">
        <v>42.84</v>
      </c>
      <c r="L131" s="35">
        <v>23.31</v>
      </c>
      <c r="M131" s="35">
        <v>17.64</v>
      </c>
      <c r="N131" s="35">
        <v>15.12</v>
      </c>
      <c r="O131" s="35">
        <v>24.833</v>
      </c>
      <c r="P131" s="9">
        <f aca="true" t="shared" si="31" ref="P131:P137">SUM(D131:O131)</f>
        <v>176.39000000000001</v>
      </c>
    </row>
    <row r="132" spans="1:16" ht="18.75">
      <c r="A132" s="220"/>
      <c r="B132" s="235" t="s">
        <v>0</v>
      </c>
      <c r="C132" s="210" t="s">
        <v>16</v>
      </c>
      <c r="D132" s="51">
        <f aca="true" t="shared" si="32" ref="D132:I132">D125+D127+D129</f>
        <v>0</v>
      </c>
      <c r="E132" s="51">
        <f t="shared" si="32"/>
        <v>0.229</v>
      </c>
      <c r="F132" s="51">
        <f t="shared" si="32"/>
        <v>0.141</v>
      </c>
      <c r="G132" s="51">
        <f t="shared" si="32"/>
        <v>0.021</v>
      </c>
      <c r="H132" s="117">
        <f t="shared" si="32"/>
        <v>0.02</v>
      </c>
      <c r="I132" s="290">
        <f t="shared" si="32"/>
        <v>0.005</v>
      </c>
      <c r="J132" s="51">
        <f aca="true" t="shared" si="33" ref="J132:O132">J125+J127+J129</f>
        <v>0.0669</v>
      </c>
      <c r="K132" s="51">
        <f t="shared" si="33"/>
        <v>0.068</v>
      </c>
      <c r="L132" s="51">
        <f t="shared" si="33"/>
        <v>0.037</v>
      </c>
      <c r="M132" s="51">
        <f t="shared" si="33"/>
        <v>0.028</v>
      </c>
      <c r="N132" s="51">
        <f t="shared" si="33"/>
        <v>0.024</v>
      </c>
      <c r="O132" s="51">
        <f t="shared" si="33"/>
        <v>0.049</v>
      </c>
      <c r="P132" s="13">
        <f t="shared" si="31"/>
        <v>0.6889000000000002</v>
      </c>
    </row>
    <row r="133" spans="1:16" ht="18.75">
      <c r="A133" s="220"/>
      <c r="B133" s="236" t="s">
        <v>131</v>
      </c>
      <c r="C133" s="234" t="s">
        <v>79</v>
      </c>
      <c r="D133" s="39">
        <f aca="true" t="shared" si="34" ref="D133:I133">D130</f>
        <v>0</v>
      </c>
      <c r="E133" s="39">
        <f t="shared" si="34"/>
        <v>0</v>
      </c>
      <c r="F133" s="39">
        <f t="shared" si="34"/>
        <v>0</v>
      </c>
      <c r="G133" s="39">
        <f t="shared" si="34"/>
        <v>0</v>
      </c>
      <c r="H133" s="110">
        <f t="shared" si="34"/>
        <v>0</v>
      </c>
      <c r="I133" s="39">
        <f t="shared" si="34"/>
        <v>0</v>
      </c>
      <c r="J133" s="39">
        <f aca="true" t="shared" si="35" ref="J133:O133">J130</f>
        <v>0</v>
      </c>
      <c r="K133" s="39">
        <f t="shared" si="35"/>
        <v>0</v>
      </c>
      <c r="L133" s="39">
        <f t="shared" si="35"/>
        <v>0</v>
      </c>
      <c r="M133" s="39">
        <f t="shared" si="35"/>
        <v>0</v>
      </c>
      <c r="N133" s="39">
        <f t="shared" si="35"/>
        <v>0</v>
      </c>
      <c r="O133" s="39">
        <f t="shared" si="35"/>
        <v>0</v>
      </c>
      <c r="P133" s="8">
        <f t="shared" si="31"/>
        <v>0</v>
      </c>
    </row>
    <row r="134" spans="1:16" ht="18.75">
      <c r="A134" s="217"/>
      <c r="B134" s="2"/>
      <c r="C134" s="212" t="s">
        <v>18</v>
      </c>
      <c r="D134" s="44">
        <f aca="true" t="shared" si="36" ref="D134:I134">D126+D128+D131</f>
        <v>0</v>
      </c>
      <c r="E134" s="44">
        <f t="shared" si="36"/>
        <v>112.888</v>
      </c>
      <c r="F134" s="44">
        <f t="shared" si="36"/>
        <v>135.923</v>
      </c>
      <c r="G134" s="44">
        <f t="shared" si="36"/>
        <v>15.33</v>
      </c>
      <c r="H134" s="111">
        <f t="shared" si="36"/>
        <v>14.7</v>
      </c>
      <c r="I134" s="44">
        <f t="shared" si="36"/>
        <v>6.825</v>
      </c>
      <c r="J134" s="44">
        <f aca="true" t="shared" si="37" ref="J134:O134">J126+J128+J131</f>
        <v>42.147</v>
      </c>
      <c r="K134" s="44">
        <f t="shared" si="37"/>
        <v>42.84</v>
      </c>
      <c r="L134" s="44">
        <f t="shared" si="37"/>
        <v>23.31</v>
      </c>
      <c r="M134" s="44">
        <f t="shared" si="37"/>
        <v>17.64</v>
      </c>
      <c r="N134" s="44">
        <f t="shared" si="37"/>
        <v>15.12</v>
      </c>
      <c r="O134" s="44">
        <f t="shared" si="37"/>
        <v>33.233</v>
      </c>
      <c r="P134" s="9">
        <f t="shared" si="31"/>
        <v>459.956</v>
      </c>
    </row>
    <row r="135" spans="1:16" s="298" customFormat="1" ht="18.75">
      <c r="A135" s="237"/>
      <c r="B135" s="238" t="s">
        <v>0</v>
      </c>
      <c r="C135" s="239" t="s">
        <v>16</v>
      </c>
      <c r="D135" s="51">
        <f>D132+D123+D99</f>
        <v>439.97220000000004</v>
      </c>
      <c r="E135" s="51">
        <f>E132+E123+E99</f>
        <v>980.4149500000001</v>
      </c>
      <c r="F135" s="297">
        <f>F132+F123+F99</f>
        <v>856.35594</v>
      </c>
      <c r="G135" s="51">
        <f>G132+G123+G99</f>
        <v>422.74673999999993</v>
      </c>
      <c r="H135" s="117">
        <f>H132+H123+H99</f>
        <v>1955.6552499999998</v>
      </c>
      <c r="I135" s="51">
        <f aca="true" t="shared" si="38" ref="I135:O135">I132+I123+I99</f>
        <v>1338.93795</v>
      </c>
      <c r="J135" s="51">
        <f t="shared" si="38"/>
        <v>613.6565499999999</v>
      </c>
      <c r="K135" s="51">
        <f t="shared" si="38"/>
        <v>1198.58715</v>
      </c>
      <c r="L135" s="51">
        <f t="shared" si="38"/>
        <v>1472.8535000000002</v>
      </c>
      <c r="M135" s="51">
        <f t="shared" si="38"/>
        <v>1063.7463</v>
      </c>
      <c r="N135" s="51">
        <f t="shared" si="38"/>
        <v>927.3314999999999</v>
      </c>
      <c r="O135" s="51">
        <f t="shared" si="38"/>
        <v>991.20076</v>
      </c>
      <c r="P135" s="14">
        <f t="shared" si="31"/>
        <v>12261.45879</v>
      </c>
    </row>
    <row r="136" spans="1:16" s="298" customFormat="1" ht="18.75">
      <c r="A136" s="237"/>
      <c r="B136" s="242" t="s">
        <v>146</v>
      </c>
      <c r="C136" s="243" t="s">
        <v>79</v>
      </c>
      <c r="D136" s="39">
        <f aca="true" t="shared" si="39" ref="D136:O136">D133</f>
        <v>0</v>
      </c>
      <c r="E136" s="39">
        <f t="shared" si="39"/>
        <v>0</v>
      </c>
      <c r="F136" s="299">
        <f t="shared" si="39"/>
        <v>0</v>
      </c>
      <c r="G136" s="39">
        <f t="shared" si="39"/>
        <v>0</v>
      </c>
      <c r="H136" s="110">
        <f t="shared" si="39"/>
        <v>0</v>
      </c>
      <c r="I136" s="39">
        <f t="shared" si="39"/>
        <v>0</v>
      </c>
      <c r="J136" s="39">
        <f t="shared" si="39"/>
        <v>0</v>
      </c>
      <c r="K136" s="39">
        <f t="shared" si="39"/>
        <v>0</v>
      </c>
      <c r="L136" s="39">
        <f t="shared" si="39"/>
        <v>0</v>
      </c>
      <c r="M136" s="39">
        <f t="shared" si="39"/>
        <v>0</v>
      </c>
      <c r="N136" s="39">
        <f t="shared" si="39"/>
        <v>0</v>
      </c>
      <c r="O136" s="39">
        <f t="shared" si="39"/>
        <v>0</v>
      </c>
      <c r="P136" s="15">
        <f t="shared" si="31"/>
        <v>0</v>
      </c>
    </row>
    <row r="137" spans="1:16" s="298" customFormat="1" ht="19.5" thickBot="1">
      <c r="A137" s="245"/>
      <c r="B137" s="246"/>
      <c r="C137" s="247" t="s">
        <v>18</v>
      </c>
      <c r="D137" s="162">
        <f aca="true" t="shared" si="40" ref="D137:O137">D134+D124+D100</f>
        <v>193005.77</v>
      </c>
      <c r="E137" s="162">
        <f t="shared" si="40"/>
        <v>403001.954</v>
      </c>
      <c r="F137" s="300">
        <f>F134+F124+F100</f>
        <v>364804.195</v>
      </c>
      <c r="G137" s="162">
        <f t="shared" si="40"/>
        <v>261452.38000000003</v>
      </c>
      <c r="H137" s="295">
        <f t="shared" si="40"/>
        <v>875759.885</v>
      </c>
      <c r="I137" s="162">
        <f t="shared" si="40"/>
        <v>613053.738</v>
      </c>
      <c r="J137" s="162">
        <f t="shared" si="40"/>
        <v>330698.73299999995</v>
      </c>
      <c r="K137" s="162">
        <f t="shared" si="40"/>
        <v>624764.93</v>
      </c>
      <c r="L137" s="162">
        <f t="shared" si="40"/>
        <v>841465.693</v>
      </c>
      <c r="M137" s="162">
        <f t="shared" si="40"/>
        <v>728265.07</v>
      </c>
      <c r="N137" s="162">
        <f t="shared" si="40"/>
        <v>646822.4600000001</v>
      </c>
      <c r="O137" s="162">
        <f t="shared" si="40"/>
        <v>554752.1669999999</v>
      </c>
      <c r="P137" s="7">
        <f t="shared" si="31"/>
        <v>6437846.9750000015</v>
      </c>
    </row>
    <row r="138" spans="15:16" ht="18.75">
      <c r="O138" s="251"/>
      <c r="P138" s="252" t="s">
        <v>92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horizontalDpi="600" verticalDpi="600" orientation="landscape" paperSize="12" scale="50" r:id="rId1"/>
  <rowBreaks count="1" manualBreakCount="1"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="55" zoomScaleNormal="55" zoomScalePageLayoutView="0" workbookViewId="0" topLeftCell="A1">
      <pane xSplit="3" ySplit="3" topLeftCell="D97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96" customWidth="1"/>
  </cols>
  <sheetData>
    <row r="1" ht="18.75">
      <c r="B1" s="194" t="s">
        <v>0</v>
      </c>
    </row>
    <row r="2" spans="1:15" ht="19.5" thickBot="1">
      <c r="A2" s="12"/>
      <c r="B2" s="197" t="s">
        <v>81</v>
      </c>
      <c r="C2" s="12"/>
      <c r="O2" s="12" t="s">
        <v>90</v>
      </c>
    </row>
    <row r="3" spans="1:16" ht="18.75">
      <c r="A3" s="198"/>
      <c r="B3" s="199"/>
      <c r="C3" s="200"/>
      <c r="D3" s="200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2" t="s">
        <v>11</v>
      </c>
      <c r="N3" s="201" t="s">
        <v>12</v>
      </c>
      <c r="O3" s="200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05" t="s">
        <v>16</v>
      </c>
      <c r="D4" s="71">
        <v>0.155</v>
      </c>
      <c r="E4" s="206">
        <v>0.04</v>
      </c>
      <c r="F4" s="118">
        <v>0.0536</v>
      </c>
      <c r="G4" s="41"/>
      <c r="H4" s="119">
        <v>0.072</v>
      </c>
      <c r="I4" s="42">
        <v>0.1875</v>
      </c>
      <c r="J4" s="41">
        <v>2.9496</v>
      </c>
      <c r="K4" s="41">
        <v>0.4584</v>
      </c>
      <c r="L4" s="41">
        <v>0.7585</v>
      </c>
      <c r="M4" s="41">
        <v>1.6119</v>
      </c>
      <c r="N4" s="41">
        <v>0.3952</v>
      </c>
      <c r="O4" s="157">
        <v>0.206</v>
      </c>
      <c r="P4" s="20">
        <f>SUM(D4:O4)</f>
        <v>6.887700000000001</v>
      </c>
    </row>
    <row r="5" spans="1:16" ht="18.75">
      <c r="A5" s="207" t="s">
        <v>17</v>
      </c>
      <c r="B5" s="335"/>
      <c r="C5" s="208" t="s">
        <v>18</v>
      </c>
      <c r="D5" s="72">
        <v>43.602</v>
      </c>
      <c r="E5" s="209">
        <v>20.169</v>
      </c>
      <c r="F5" s="120">
        <v>26.481</v>
      </c>
      <c r="G5" s="40"/>
      <c r="H5" s="121">
        <v>36.782</v>
      </c>
      <c r="I5" s="40">
        <v>42.446</v>
      </c>
      <c r="J5" s="40">
        <v>308.566</v>
      </c>
      <c r="K5" s="40">
        <v>139.586</v>
      </c>
      <c r="L5" s="40">
        <v>77.122</v>
      </c>
      <c r="M5" s="40">
        <v>194.252</v>
      </c>
      <c r="N5" s="40">
        <v>61.686</v>
      </c>
      <c r="O5" s="150">
        <v>10.113</v>
      </c>
      <c r="P5" s="26">
        <f>SUM(D5:O5)</f>
        <v>960.8050000000001</v>
      </c>
    </row>
    <row r="6" spans="1:16" ht="18.75">
      <c r="A6" s="207" t="s">
        <v>19</v>
      </c>
      <c r="B6" s="210" t="s">
        <v>20</v>
      </c>
      <c r="C6" s="211" t="s">
        <v>16</v>
      </c>
      <c r="D6" s="73">
        <v>6.573</v>
      </c>
      <c r="E6" s="206"/>
      <c r="F6" s="122"/>
      <c r="G6" s="41"/>
      <c r="H6" s="123">
        <v>1.546</v>
      </c>
      <c r="I6" s="41">
        <v>15.202</v>
      </c>
      <c r="J6" s="41">
        <v>527.4246</v>
      </c>
      <c r="K6" s="41">
        <v>4.844</v>
      </c>
      <c r="L6" s="41">
        <v>8.2892</v>
      </c>
      <c r="M6" s="41">
        <v>8.2985</v>
      </c>
      <c r="N6" s="41">
        <v>23.538</v>
      </c>
      <c r="O6" s="149">
        <v>16.825</v>
      </c>
      <c r="P6" s="20">
        <f>SUM(D6:O6)</f>
        <v>612.5403000000002</v>
      </c>
    </row>
    <row r="7" spans="1:16" ht="18.75">
      <c r="A7" s="207" t="s">
        <v>21</v>
      </c>
      <c r="B7" s="212" t="s">
        <v>22</v>
      </c>
      <c r="C7" s="208" t="s">
        <v>18</v>
      </c>
      <c r="D7" s="72">
        <v>55.148</v>
      </c>
      <c r="E7" s="209"/>
      <c r="F7" s="120"/>
      <c r="G7" s="40"/>
      <c r="H7" s="121">
        <v>24.388</v>
      </c>
      <c r="I7" s="40">
        <v>417.158</v>
      </c>
      <c r="J7" s="40">
        <v>15275.163</v>
      </c>
      <c r="K7" s="40">
        <v>58.587</v>
      </c>
      <c r="L7" s="40">
        <v>83.301</v>
      </c>
      <c r="M7" s="40">
        <v>78.732</v>
      </c>
      <c r="N7" s="40">
        <v>284.529</v>
      </c>
      <c r="O7" s="150">
        <v>197.269</v>
      </c>
      <c r="P7" s="26">
        <f>SUM(D7:O7)</f>
        <v>16474.274999999998</v>
      </c>
    </row>
    <row r="8" spans="1:16" ht="18.75">
      <c r="A8" s="207" t="s">
        <v>23</v>
      </c>
      <c r="B8" s="332" t="s">
        <v>107</v>
      </c>
      <c r="C8" s="211" t="s">
        <v>16</v>
      </c>
      <c r="D8" s="213">
        <f aca="true" t="shared" si="0" ref="D8:F9">D4+D6</f>
        <v>6.728000000000001</v>
      </c>
      <c r="E8" s="214">
        <f t="shared" si="0"/>
        <v>0.04</v>
      </c>
      <c r="F8" s="124">
        <f t="shared" si="0"/>
        <v>0.0536</v>
      </c>
      <c r="G8" s="48">
        <f aca="true" t="shared" si="1" ref="G8:I9">G4+G6</f>
        <v>0</v>
      </c>
      <c r="H8" s="94">
        <f t="shared" si="1"/>
        <v>1.618</v>
      </c>
      <c r="I8" s="215">
        <f t="shared" si="1"/>
        <v>15.3895</v>
      </c>
      <c r="J8" s="215">
        <f aca="true" t="shared" si="2" ref="J8:O9">J4+J6</f>
        <v>530.3742000000001</v>
      </c>
      <c r="K8" s="215">
        <f t="shared" si="2"/>
        <v>5.3024000000000004</v>
      </c>
      <c r="L8" s="215">
        <f t="shared" si="2"/>
        <v>9.047699999999999</v>
      </c>
      <c r="M8" s="215">
        <f t="shared" si="2"/>
        <v>9.910400000000001</v>
      </c>
      <c r="N8" s="215">
        <f t="shared" si="2"/>
        <v>23.9332</v>
      </c>
      <c r="O8" s="216">
        <f t="shared" si="2"/>
        <v>17.031</v>
      </c>
      <c r="P8" s="20">
        <f aca="true" t="shared" si="3" ref="P8:P61">SUM(D8:O8)</f>
        <v>619.4280000000001</v>
      </c>
    </row>
    <row r="9" spans="1:16" ht="18.75">
      <c r="A9" s="217"/>
      <c r="B9" s="333"/>
      <c r="C9" s="208" t="s">
        <v>18</v>
      </c>
      <c r="D9" s="77">
        <f t="shared" si="0"/>
        <v>98.75</v>
      </c>
      <c r="E9" s="218">
        <f t="shared" si="0"/>
        <v>20.169</v>
      </c>
      <c r="F9" s="125">
        <f t="shared" si="0"/>
        <v>26.481</v>
      </c>
      <c r="G9" s="47">
        <f t="shared" si="1"/>
        <v>0</v>
      </c>
      <c r="H9" s="95">
        <f t="shared" si="1"/>
        <v>61.17</v>
      </c>
      <c r="I9" s="219">
        <f t="shared" si="1"/>
        <v>459.60400000000004</v>
      </c>
      <c r="J9" s="43">
        <f t="shared" si="2"/>
        <v>15583.729000000001</v>
      </c>
      <c r="K9" s="43">
        <f t="shared" si="2"/>
        <v>198.173</v>
      </c>
      <c r="L9" s="43">
        <f t="shared" si="2"/>
        <v>160.423</v>
      </c>
      <c r="M9" s="43">
        <f t="shared" si="2"/>
        <v>272.98400000000004</v>
      </c>
      <c r="N9" s="43">
        <f t="shared" si="2"/>
        <v>346.215</v>
      </c>
      <c r="O9" s="160">
        <f t="shared" si="2"/>
        <v>207.382</v>
      </c>
      <c r="P9" s="26">
        <f t="shared" si="3"/>
        <v>17435.08</v>
      </c>
    </row>
    <row r="10" spans="1:16" ht="18.75">
      <c r="A10" s="328" t="s">
        <v>25</v>
      </c>
      <c r="B10" s="329"/>
      <c r="C10" s="211" t="s">
        <v>16</v>
      </c>
      <c r="D10" s="73">
        <v>0.2384</v>
      </c>
      <c r="E10" s="206">
        <v>0.792</v>
      </c>
      <c r="F10" s="122">
        <v>0.1734</v>
      </c>
      <c r="G10" s="41">
        <v>0.481</v>
      </c>
      <c r="H10" s="123">
        <v>3.6437</v>
      </c>
      <c r="I10" s="41">
        <v>3843.5644</v>
      </c>
      <c r="J10" s="41">
        <v>10976.0821</v>
      </c>
      <c r="K10" s="41">
        <v>10446.8401</v>
      </c>
      <c r="L10" s="41">
        <v>6871.6204</v>
      </c>
      <c r="M10" s="41">
        <v>5427.2705</v>
      </c>
      <c r="N10" s="41">
        <v>3165.4111</v>
      </c>
      <c r="O10" s="149">
        <v>223.9295</v>
      </c>
      <c r="P10" s="20">
        <f t="shared" si="3"/>
        <v>40960.046599999994</v>
      </c>
    </row>
    <row r="11" spans="1:16" ht="18.75">
      <c r="A11" s="330"/>
      <c r="B11" s="331"/>
      <c r="C11" s="208" t="s">
        <v>18</v>
      </c>
      <c r="D11" s="72">
        <v>61.219</v>
      </c>
      <c r="E11" s="209">
        <v>221.106</v>
      </c>
      <c r="F11" s="120">
        <v>77.355</v>
      </c>
      <c r="G11" s="40">
        <v>101.188</v>
      </c>
      <c r="H11" s="121">
        <v>327.579</v>
      </c>
      <c r="I11" s="40">
        <v>916472.516</v>
      </c>
      <c r="J11" s="40">
        <v>2027805.53</v>
      </c>
      <c r="K11" s="40">
        <v>1947054.259</v>
      </c>
      <c r="L11" s="40">
        <v>1847527.575</v>
      </c>
      <c r="M11" s="40">
        <v>1497713.89</v>
      </c>
      <c r="N11" s="40">
        <v>945948.038</v>
      </c>
      <c r="O11" s="150">
        <v>132309.872</v>
      </c>
      <c r="P11" s="26">
        <f t="shared" si="3"/>
        <v>9315620.127</v>
      </c>
    </row>
    <row r="12" spans="1:16" ht="18.75">
      <c r="A12" s="220"/>
      <c r="B12" s="334" t="s">
        <v>26</v>
      </c>
      <c r="C12" s="211" t="s">
        <v>16</v>
      </c>
      <c r="D12" s="73">
        <v>1.2211</v>
      </c>
      <c r="E12" s="206">
        <v>5.0206</v>
      </c>
      <c r="F12" s="122">
        <v>2.1782</v>
      </c>
      <c r="G12" s="41">
        <v>1.0676</v>
      </c>
      <c r="H12" s="123">
        <v>3.3585</v>
      </c>
      <c r="I12" s="41">
        <v>10.774</v>
      </c>
      <c r="J12" s="41">
        <v>2.9342</v>
      </c>
      <c r="K12" s="41">
        <v>1.5034</v>
      </c>
      <c r="L12" s="41">
        <v>1.1429</v>
      </c>
      <c r="M12" s="41">
        <v>0.8775</v>
      </c>
      <c r="N12" s="41">
        <v>0.3042</v>
      </c>
      <c r="O12" s="149">
        <v>0.1658</v>
      </c>
      <c r="P12" s="20">
        <f t="shared" si="3"/>
        <v>30.548000000000002</v>
      </c>
    </row>
    <row r="13" spans="1:16" ht="18.75">
      <c r="A13" s="204" t="s">
        <v>0</v>
      </c>
      <c r="B13" s="335"/>
      <c r="C13" s="208" t="s">
        <v>18</v>
      </c>
      <c r="D13" s="72">
        <v>3830.087</v>
      </c>
      <c r="E13" s="209">
        <v>6349.886</v>
      </c>
      <c r="F13" s="120">
        <v>3937.442</v>
      </c>
      <c r="G13" s="40">
        <v>1461.567</v>
      </c>
      <c r="H13" s="121">
        <v>6947.084</v>
      </c>
      <c r="I13" s="40">
        <v>17074.78</v>
      </c>
      <c r="J13" s="40">
        <v>5215.484</v>
      </c>
      <c r="K13" s="40">
        <v>2570.145</v>
      </c>
      <c r="L13" s="40">
        <v>1634.944</v>
      </c>
      <c r="M13" s="40">
        <v>1400.329</v>
      </c>
      <c r="N13" s="40">
        <v>568.003</v>
      </c>
      <c r="O13" s="150">
        <v>631.417</v>
      </c>
      <c r="P13" s="26">
        <f t="shared" si="3"/>
        <v>51621.168</v>
      </c>
    </row>
    <row r="14" spans="1:16" ht="18.75">
      <c r="A14" s="207" t="s">
        <v>27</v>
      </c>
      <c r="B14" s="334" t="s">
        <v>28</v>
      </c>
      <c r="C14" s="211" t="s">
        <v>16</v>
      </c>
      <c r="D14" s="73">
        <v>4.073</v>
      </c>
      <c r="E14" s="206">
        <v>1.2795</v>
      </c>
      <c r="F14" s="122"/>
      <c r="G14" s="41">
        <v>0.0194</v>
      </c>
      <c r="H14" s="123">
        <v>3.3575</v>
      </c>
      <c r="I14" s="41">
        <v>31.9152</v>
      </c>
      <c r="J14" s="41">
        <v>3.1896</v>
      </c>
      <c r="K14" s="41">
        <v>5.012</v>
      </c>
      <c r="L14" s="41">
        <v>1.2298</v>
      </c>
      <c r="M14" s="41">
        <v>2.6699</v>
      </c>
      <c r="N14" s="41">
        <v>1.7436</v>
      </c>
      <c r="O14" s="149">
        <v>9.9237</v>
      </c>
      <c r="P14" s="20">
        <f t="shared" si="3"/>
        <v>64.41319999999999</v>
      </c>
    </row>
    <row r="15" spans="1:16" ht="18.75">
      <c r="A15" s="207" t="s">
        <v>0</v>
      </c>
      <c r="B15" s="335"/>
      <c r="C15" s="208" t="s">
        <v>18</v>
      </c>
      <c r="D15" s="72">
        <v>6054.781</v>
      </c>
      <c r="E15" s="209">
        <v>1704.451</v>
      </c>
      <c r="F15" s="120"/>
      <c r="G15" s="40">
        <v>15.766</v>
      </c>
      <c r="H15" s="121">
        <v>3438.581</v>
      </c>
      <c r="I15" s="40">
        <v>33718.585</v>
      </c>
      <c r="J15" s="40">
        <v>3350.662</v>
      </c>
      <c r="K15" s="40">
        <v>5489.588</v>
      </c>
      <c r="L15" s="40">
        <v>1354.263</v>
      </c>
      <c r="M15" s="40">
        <v>2950.81</v>
      </c>
      <c r="N15" s="40">
        <v>2631.07</v>
      </c>
      <c r="O15" s="150">
        <v>8644.242</v>
      </c>
      <c r="P15" s="26">
        <f t="shared" si="3"/>
        <v>69352.79899999998</v>
      </c>
    </row>
    <row r="16" spans="1:16" ht="18.75">
      <c r="A16" s="207" t="s">
        <v>29</v>
      </c>
      <c r="B16" s="334" t="s">
        <v>30</v>
      </c>
      <c r="C16" s="211" t="s">
        <v>16</v>
      </c>
      <c r="D16" s="73">
        <v>132.2567</v>
      </c>
      <c r="E16" s="206">
        <v>124.2083</v>
      </c>
      <c r="F16" s="122">
        <v>228.1785</v>
      </c>
      <c r="G16" s="41">
        <v>103.5461</v>
      </c>
      <c r="H16" s="123">
        <v>111.1647</v>
      </c>
      <c r="I16" s="41">
        <v>118.1982</v>
      </c>
      <c r="J16" s="41">
        <v>366.3144</v>
      </c>
      <c r="K16" s="41">
        <v>223.4648</v>
      </c>
      <c r="L16" s="41">
        <v>103.863</v>
      </c>
      <c r="M16" s="41">
        <v>165.3676</v>
      </c>
      <c r="N16" s="41">
        <v>125.7739</v>
      </c>
      <c r="O16" s="149">
        <v>118.5377</v>
      </c>
      <c r="P16" s="20">
        <f t="shared" si="3"/>
        <v>1920.8739</v>
      </c>
    </row>
    <row r="17" spans="1:16" ht="18.75">
      <c r="A17" s="207"/>
      <c r="B17" s="335"/>
      <c r="C17" s="208" t="s">
        <v>18</v>
      </c>
      <c r="D17" s="72">
        <v>118677.908</v>
      </c>
      <c r="E17" s="209">
        <v>115650.599</v>
      </c>
      <c r="F17" s="120">
        <v>224670.83</v>
      </c>
      <c r="G17" s="40">
        <v>117101.246</v>
      </c>
      <c r="H17" s="121">
        <v>109977.377</v>
      </c>
      <c r="I17" s="40">
        <v>99359.942</v>
      </c>
      <c r="J17" s="40">
        <v>191972.575</v>
      </c>
      <c r="K17" s="40">
        <v>155338.985</v>
      </c>
      <c r="L17" s="40">
        <v>132064.883</v>
      </c>
      <c r="M17" s="40">
        <v>181051.004</v>
      </c>
      <c r="N17" s="40">
        <v>134478.08</v>
      </c>
      <c r="O17" s="150">
        <v>136625.744</v>
      </c>
      <c r="P17" s="26">
        <f t="shared" si="3"/>
        <v>1716969.1729999997</v>
      </c>
    </row>
    <row r="18" spans="1:16" ht="18.75">
      <c r="A18" s="207" t="s">
        <v>31</v>
      </c>
      <c r="B18" s="210" t="s">
        <v>108</v>
      </c>
      <c r="C18" s="211" t="s">
        <v>16</v>
      </c>
      <c r="D18" s="73">
        <v>5.6941</v>
      </c>
      <c r="E18" s="206">
        <v>1.1226</v>
      </c>
      <c r="F18" s="122">
        <v>16.9524</v>
      </c>
      <c r="G18" s="41">
        <v>19.4745</v>
      </c>
      <c r="H18" s="123">
        <v>29.2394</v>
      </c>
      <c r="I18" s="41">
        <v>27.0174</v>
      </c>
      <c r="J18" s="41">
        <v>85.1207</v>
      </c>
      <c r="K18" s="41">
        <v>18.0855</v>
      </c>
      <c r="L18" s="41">
        <v>2.889</v>
      </c>
      <c r="M18" s="41">
        <v>2.9308</v>
      </c>
      <c r="N18" s="41">
        <v>3.8282</v>
      </c>
      <c r="O18" s="149">
        <v>13.2028</v>
      </c>
      <c r="P18" s="20">
        <f t="shared" si="3"/>
        <v>225.55740000000003</v>
      </c>
    </row>
    <row r="19" spans="1:16" ht="18.75">
      <c r="A19" s="207"/>
      <c r="B19" s="212" t="s">
        <v>109</v>
      </c>
      <c r="C19" s="208" t="s">
        <v>18</v>
      </c>
      <c r="D19" s="72">
        <v>4180.603</v>
      </c>
      <c r="E19" s="209">
        <v>1003.399</v>
      </c>
      <c r="F19" s="120">
        <v>11670.387</v>
      </c>
      <c r="G19" s="40">
        <v>16355.972</v>
      </c>
      <c r="H19" s="121">
        <v>16741.937</v>
      </c>
      <c r="I19" s="40">
        <v>18816.455</v>
      </c>
      <c r="J19" s="40">
        <v>48499.781</v>
      </c>
      <c r="K19" s="40">
        <v>9704.029</v>
      </c>
      <c r="L19" s="40">
        <v>2192.669</v>
      </c>
      <c r="M19" s="40">
        <v>2837.396</v>
      </c>
      <c r="N19" s="40">
        <v>2566.715</v>
      </c>
      <c r="O19" s="150">
        <v>9459.252</v>
      </c>
      <c r="P19" s="26">
        <f t="shared" si="3"/>
        <v>144028.595</v>
      </c>
    </row>
    <row r="20" spans="1:16" ht="18.75">
      <c r="A20" s="207" t="s">
        <v>23</v>
      </c>
      <c r="B20" s="334" t="s">
        <v>32</v>
      </c>
      <c r="C20" s="211" t="s">
        <v>16</v>
      </c>
      <c r="D20" s="73">
        <v>138.4488</v>
      </c>
      <c r="E20" s="206">
        <v>81.2804</v>
      </c>
      <c r="F20" s="122">
        <v>99.6253</v>
      </c>
      <c r="G20" s="41">
        <v>44.0149</v>
      </c>
      <c r="H20" s="123">
        <v>110.3268</v>
      </c>
      <c r="I20" s="41">
        <v>653.6813</v>
      </c>
      <c r="J20" s="41">
        <v>2155.149</v>
      </c>
      <c r="K20" s="41">
        <v>146.5829</v>
      </c>
      <c r="L20" s="41">
        <v>20.3573</v>
      </c>
      <c r="M20" s="41">
        <v>19.7401</v>
      </c>
      <c r="N20" s="41">
        <v>374.9168</v>
      </c>
      <c r="O20" s="149">
        <v>82.4872</v>
      </c>
      <c r="P20" s="20">
        <f t="shared" si="3"/>
        <v>3926.6108</v>
      </c>
    </row>
    <row r="21" spans="1:16" ht="18.75">
      <c r="A21" s="220"/>
      <c r="B21" s="335"/>
      <c r="C21" s="208" t="s">
        <v>18</v>
      </c>
      <c r="D21" s="72">
        <v>36190.017</v>
      </c>
      <c r="E21" s="209">
        <v>29235.874</v>
      </c>
      <c r="F21" s="120">
        <v>38601.889</v>
      </c>
      <c r="G21" s="40">
        <v>16098.992</v>
      </c>
      <c r="H21" s="121">
        <v>28058.203</v>
      </c>
      <c r="I21" s="40">
        <v>154042.776</v>
      </c>
      <c r="J21" s="40">
        <v>554231.939</v>
      </c>
      <c r="K21" s="40">
        <v>41418.361</v>
      </c>
      <c r="L21" s="40">
        <v>6409.623</v>
      </c>
      <c r="M21" s="40">
        <v>9797.589</v>
      </c>
      <c r="N21" s="40">
        <v>153772.204</v>
      </c>
      <c r="O21" s="150">
        <v>35303.588</v>
      </c>
      <c r="P21" s="26">
        <f t="shared" si="3"/>
        <v>1103161.0550000002</v>
      </c>
    </row>
    <row r="22" spans="1:16" ht="18.75">
      <c r="A22" s="220"/>
      <c r="B22" s="332" t="s">
        <v>107</v>
      </c>
      <c r="C22" s="211" t="s">
        <v>16</v>
      </c>
      <c r="D22" s="76">
        <f aca="true" t="shared" si="4" ref="D22:F23">D12+D14+D16+D18+D20</f>
        <v>281.6937</v>
      </c>
      <c r="E22" s="221">
        <f t="shared" si="4"/>
        <v>212.91140000000001</v>
      </c>
      <c r="F22" s="126">
        <f t="shared" si="4"/>
        <v>346.93440000000004</v>
      </c>
      <c r="G22" s="42">
        <f aca="true" t="shared" si="5" ref="G22:I23">G12+G14+G16+G18+G20</f>
        <v>168.1225</v>
      </c>
      <c r="H22" s="127">
        <f t="shared" si="5"/>
        <v>257.44689999999997</v>
      </c>
      <c r="I22" s="42">
        <f t="shared" si="5"/>
        <v>841.5861</v>
      </c>
      <c r="J22" s="42">
        <f aca="true" t="shared" si="6" ref="J22:O23">J12+J14+J16+J18+J20</f>
        <v>2612.7079</v>
      </c>
      <c r="K22" s="42">
        <f t="shared" si="6"/>
        <v>394.6486</v>
      </c>
      <c r="L22" s="42">
        <f t="shared" si="6"/>
        <v>129.482</v>
      </c>
      <c r="M22" s="42">
        <f t="shared" si="6"/>
        <v>191.58590000000004</v>
      </c>
      <c r="N22" s="42">
        <f t="shared" si="6"/>
        <v>506.5667</v>
      </c>
      <c r="O22" s="155">
        <f t="shared" si="6"/>
        <v>224.3172</v>
      </c>
      <c r="P22" s="20">
        <f t="shared" si="3"/>
        <v>6168.0033</v>
      </c>
    </row>
    <row r="23" spans="1:16" ht="18.75">
      <c r="A23" s="217"/>
      <c r="B23" s="333"/>
      <c r="C23" s="208" t="s">
        <v>18</v>
      </c>
      <c r="D23" s="77">
        <f t="shared" si="4"/>
        <v>168933.39599999998</v>
      </c>
      <c r="E23" s="218">
        <f t="shared" si="4"/>
        <v>153944.209</v>
      </c>
      <c r="F23" s="128">
        <f t="shared" si="4"/>
        <v>278880.548</v>
      </c>
      <c r="G23" s="43">
        <f t="shared" si="5"/>
        <v>151033.543</v>
      </c>
      <c r="H23" s="129">
        <f t="shared" si="5"/>
        <v>165163.182</v>
      </c>
      <c r="I23" s="43">
        <f t="shared" si="5"/>
        <v>323012.538</v>
      </c>
      <c r="J23" s="43">
        <f t="shared" si="6"/>
        <v>803270.4410000001</v>
      </c>
      <c r="K23" s="43">
        <f t="shared" si="6"/>
        <v>214521.108</v>
      </c>
      <c r="L23" s="43">
        <f t="shared" si="6"/>
        <v>143656.38199999998</v>
      </c>
      <c r="M23" s="43">
        <f t="shared" si="6"/>
        <v>198037.128</v>
      </c>
      <c r="N23" s="43">
        <f t="shared" si="6"/>
        <v>294016.072</v>
      </c>
      <c r="O23" s="160">
        <f t="shared" si="6"/>
        <v>190664.24300000002</v>
      </c>
      <c r="P23" s="26">
        <f t="shared" si="3"/>
        <v>3085132.79</v>
      </c>
    </row>
    <row r="24" spans="1:16" ht="18.75">
      <c r="A24" s="204" t="s">
        <v>0</v>
      </c>
      <c r="B24" s="334" t="s">
        <v>33</v>
      </c>
      <c r="C24" s="211" t="s">
        <v>16</v>
      </c>
      <c r="D24" s="73">
        <v>250.9965</v>
      </c>
      <c r="E24" s="206">
        <v>308.9858</v>
      </c>
      <c r="F24" s="122">
        <v>293.5851</v>
      </c>
      <c r="G24" s="41">
        <v>299.6162</v>
      </c>
      <c r="H24" s="123">
        <v>209.649</v>
      </c>
      <c r="I24" s="41">
        <v>136.7991</v>
      </c>
      <c r="J24" s="41">
        <v>190.3421</v>
      </c>
      <c r="K24" s="41">
        <v>205.0263</v>
      </c>
      <c r="L24" s="41">
        <v>180.6669</v>
      </c>
      <c r="M24" s="41">
        <v>356.4018</v>
      </c>
      <c r="N24" s="41">
        <v>372.5544</v>
      </c>
      <c r="O24" s="149">
        <v>463.1737</v>
      </c>
      <c r="P24" s="20">
        <f t="shared" si="3"/>
        <v>3267.7969000000003</v>
      </c>
    </row>
    <row r="25" spans="1:16" ht="18.75">
      <c r="A25" s="207" t="s">
        <v>34</v>
      </c>
      <c r="B25" s="335"/>
      <c r="C25" s="208" t="s">
        <v>18</v>
      </c>
      <c r="D25" s="72">
        <v>249279.888</v>
      </c>
      <c r="E25" s="209">
        <v>328512.93</v>
      </c>
      <c r="F25" s="120">
        <v>310814.863</v>
      </c>
      <c r="G25" s="40">
        <v>289137.103</v>
      </c>
      <c r="H25" s="121">
        <v>211384.679</v>
      </c>
      <c r="I25" s="40">
        <v>148941.28</v>
      </c>
      <c r="J25" s="40">
        <v>191638.239</v>
      </c>
      <c r="K25" s="40">
        <v>177567.106</v>
      </c>
      <c r="L25" s="40">
        <v>165131.167</v>
      </c>
      <c r="M25" s="40">
        <v>278109.889</v>
      </c>
      <c r="N25" s="40">
        <v>313680.982</v>
      </c>
      <c r="O25" s="150">
        <v>352758.87</v>
      </c>
      <c r="P25" s="26">
        <f t="shared" si="3"/>
        <v>3016956.996</v>
      </c>
    </row>
    <row r="26" spans="1:16" ht="18.75">
      <c r="A26" s="207" t="s">
        <v>35</v>
      </c>
      <c r="B26" s="210" t="s">
        <v>20</v>
      </c>
      <c r="C26" s="211" t="s">
        <v>16</v>
      </c>
      <c r="D26" s="73">
        <v>9.9866</v>
      </c>
      <c r="E26" s="206">
        <v>1.6746</v>
      </c>
      <c r="F26" s="122">
        <v>7.6827</v>
      </c>
      <c r="G26" s="41">
        <v>2.2562</v>
      </c>
      <c r="H26" s="123">
        <v>14.203</v>
      </c>
      <c r="I26" s="41">
        <v>40.994</v>
      </c>
      <c r="J26" s="41">
        <v>145.0872</v>
      </c>
      <c r="K26" s="41">
        <v>307.8918</v>
      </c>
      <c r="L26" s="41">
        <v>276.9516</v>
      </c>
      <c r="M26" s="41">
        <v>37.4274</v>
      </c>
      <c r="N26" s="41">
        <v>17.9209</v>
      </c>
      <c r="O26" s="149">
        <v>38.4395</v>
      </c>
      <c r="P26" s="20">
        <f t="shared" si="3"/>
        <v>900.5155</v>
      </c>
    </row>
    <row r="27" spans="1:16" ht="18.75">
      <c r="A27" s="207" t="s">
        <v>36</v>
      </c>
      <c r="B27" s="212" t="s">
        <v>110</v>
      </c>
      <c r="C27" s="208" t="s">
        <v>18</v>
      </c>
      <c r="D27" s="72">
        <v>10359.435</v>
      </c>
      <c r="E27" s="209">
        <v>1746.42</v>
      </c>
      <c r="F27" s="120">
        <v>3751.557</v>
      </c>
      <c r="G27" s="40">
        <v>1112.023</v>
      </c>
      <c r="H27" s="121">
        <v>4873.043</v>
      </c>
      <c r="I27" s="40">
        <v>14933.509</v>
      </c>
      <c r="J27" s="40">
        <v>48821.507</v>
      </c>
      <c r="K27" s="40">
        <v>106497.876</v>
      </c>
      <c r="L27" s="40">
        <v>106065.564</v>
      </c>
      <c r="M27" s="40">
        <v>22722.597</v>
      </c>
      <c r="N27" s="40">
        <v>15504.01</v>
      </c>
      <c r="O27" s="150">
        <v>38727.57</v>
      </c>
      <c r="P27" s="26">
        <f t="shared" si="3"/>
        <v>375115.11100000003</v>
      </c>
    </row>
    <row r="28" spans="1:16" ht="18.75">
      <c r="A28" s="207" t="s">
        <v>23</v>
      </c>
      <c r="B28" s="332" t="s">
        <v>107</v>
      </c>
      <c r="C28" s="211" t="s">
        <v>16</v>
      </c>
      <c r="D28" s="213">
        <f>D26+D24</f>
        <v>260.9831</v>
      </c>
      <c r="E28" s="214">
        <f>E26+E24</f>
        <v>310.6604</v>
      </c>
      <c r="F28" s="124">
        <f aca="true" t="shared" si="7" ref="F28:H29">F24+F26</f>
        <v>301.2678</v>
      </c>
      <c r="G28" s="48">
        <f t="shared" si="7"/>
        <v>301.87239999999997</v>
      </c>
      <c r="H28" s="94">
        <f t="shared" si="7"/>
        <v>223.852</v>
      </c>
      <c r="I28" s="215">
        <f aca="true" t="shared" si="8" ref="I28:O29">I26+I24</f>
        <v>177.7931</v>
      </c>
      <c r="J28" s="215">
        <f t="shared" si="8"/>
        <v>335.4293</v>
      </c>
      <c r="K28" s="215">
        <f t="shared" si="8"/>
        <v>512.9181</v>
      </c>
      <c r="L28" s="215">
        <f t="shared" si="8"/>
        <v>457.6185</v>
      </c>
      <c r="M28" s="215">
        <f t="shared" si="8"/>
        <v>393.82919999999996</v>
      </c>
      <c r="N28" s="215">
        <f t="shared" si="8"/>
        <v>390.4753</v>
      </c>
      <c r="O28" s="216">
        <f t="shared" si="8"/>
        <v>501.6132</v>
      </c>
      <c r="P28" s="20">
        <f t="shared" si="3"/>
        <v>4168.312400000001</v>
      </c>
    </row>
    <row r="29" spans="1:16" ht="18.75">
      <c r="A29" s="217"/>
      <c r="B29" s="333"/>
      <c r="C29" s="208" t="s">
        <v>18</v>
      </c>
      <c r="D29" s="77">
        <f>D27+D25</f>
        <v>259639.323</v>
      </c>
      <c r="E29" s="218">
        <f>E27+E25</f>
        <v>330259.35</v>
      </c>
      <c r="F29" s="125">
        <f t="shared" si="7"/>
        <v>314566.42</v>
      </c>
      <c r="G29" s="47">
        <f t="shared" si="7"/>
        <v>290249.126</v>
      </c>
      <c r="H29" s="95">
        <f t="shared" si="7"/>
        <v>216257.722</v>
      </c>
      <c r="I29" s="43">
        <f t="shared" si="8"/>
        <v>163874.789</v>
      </c>
      <c r="J29" s="43">
        <f t="shared" si="8"/>
        <v>240459.74599999998</v>
      </c>
      <c r="K29" s="43">
        <f t="shared" si="8"/>
        <v>284064.982</v>
      </c>
      <c r="L29" s="43">
        <f t="shared" si="8"/>
        <v>271196.73099999997</v>
      </c>
      <c r="M29" s="43">
        <f t="shared" si="8"/>
        <v>300832.48600000003</v>
      </c>
      <c r="N29" s="43">
        <f t="shared" si="8"/>
        <v>329184.992</v>
      </c>
      <c r="O29" s="160">
        <f t="shared" si="8"/>
        <v>391486.44</v>
      </c>
      <c r="P29" s="26">
        <f t="shared" si="3"/>
        <v>3392072.1070000003</v>
      </c>
    </row>
    <row r="30" spans="1:16" ht="18.75">
      <c r="A30" s="204" t="s">
        <v>0</v>
      </c>
      <c r="B30" s="334" t="s">
        <v>37</v>
      </c>
      <c r="C30" s="211" t="s">
        <v>16</v>
      </c>
      <c r="D30" s="73">
        <v>92.2331</v>
      </c>
      <c r="E30" s="206">
        <v>68.9954</v>
      </c>
      <c r="F30" s="122">
        <v>4.0707</v>
      </c>
      <c r="G30" s="41">
        <v>4.445</v>
      </c>
      <c r="H30" s="123">
        <v>1.326</v>
      </c>
      <c r="I30" s="41">
        <v>20.1686</v>
      </c>
      <c r="J30" s="41">
        <v>1.7425</v>
      </c>
      <c r="K30" s="41">
        <v>0.1909</v>
      </c>
      <c r="L30" s="41">
        <v>0.282</v>
      </c>
      <c r="M30" s="41">
        <v>1.3585</v>
      </c>
      <c r="N30" s="41">
        <v>3.0349</v>
      </c>
      <c r="O30" s="149">
        <v>4.9344</v>
      </c>
      <c r="P30" s="20">
        <f t="shared" si="3"/>
        <v>202.78199999999998</v>
      </c>
    </row>
    <row r="31" spans="1:16" ht="18.75">
      <c r="A31" s="207" t="s">
        <v>38</v>
      </c>
      <c r="B31" s="335"/>
      <c r="C31" s="208" t="s">
        <v>18</v>
      </c>
      <c r="D31" s="72">
        <v>21559.162</v>
      </c>
      <c r="E31" s="209">
        <v>15287.489</v>
      </c>
      <c r="F31" s="120">
        <v>1396.718</v>
      </c>
      <c r="G31" s="40">
        <v>817.656</v>
      </c>
      <c r="H31" s="121">
        <v>305.831</v>
      </c>
      <c r="I31" s="40">
        <v>259.536</v>
      </c>
      <c r="J31" s="40">
        <v>48.714</v>
      </c>
      <c r="K31" s="40">
        <v>59.029</v>
      </c>
      <c r="L31" s="40">
        <v>122.497</v>
      </c>
      <c r="M31" s="40">
        <v>672.962</v>
      </c>
      <c r="N31" s="40">
        <v>2229.399</v>
      </c>
      <c r="O31" s="150">
        <v>4564.298</v>
      </c>
      <c r="P31" s="26">
        <f t="shared" si="3"/>
        <v>47323.291000000005</v>
      </c>
    </row>
    <row r="32" spans="1:16" ht="18.75">
      <c r="A32" s="207" t="s">
        <v>0</v>
      </c>
      <c r="B32" s="334" t="s">
        <v>39</v>
      </c>
      <c r="C32" s="211" t="s">
        <v>16</v>
      </c>
      <c r="D32" s="73">
        <v>0.4285</v>
      </c>
      <c r="E32" s="206">
        <v>0.5418</v>
      </c>
      <c r="F32" s="122">
        <v>0.1158</v>
      </c>
      <c r="G32" s="41">
        <v>0.6771</v>
      </c>
      <c r="H32" s="123">
        <v>0.3333</v>
      </c>
      <c r="I32" s="41">
        <v>0.066</v>
      </c>
      <c r="J32" s="41">
        <v>0.0016</v>
      </c>
      <c r="K32" s="41">
        <v>0.0045</v>
      </c>
      <c r="L32" s="41"/>
      <c r="M32" s="41">
        <v>0.1211</v>
      </c>
      <c r="N32" s="41">
        <v>0.27</v>
      </c>
      <c r="O32" s="149">
        <v>1.0557</v>
      </c>
      <c r="P32" s="20">
        <f t="shared" si="3"/>
        <v>3.6154</v>
      </c>
    </row>
    <row r="33" spans="1:16" ht="18.75">
      <c r="A33" s="207" t="s">
        <v>40</v>
      </c>
      <c r="B33" s="335"/>
      <c r="C33" s="208" t="s">
        <v>18</v>
      </c>
      <c r="D33" s="72">
        <v>178.038</v>
      </c>
      <c r="E33" s="209">
        <v>215.23</v>
      </c>
      <c r="F33" s="120">
        <v>50.228</v>
      </c>
      <c r="G33" s="40">
        <v>105.581</v>
      </c>
      <c r="H33" s="121">
        <v>54.873</v>
      </c>
      <c r="I33" s="40">
        <v>8.724</v>
      </c>
      <c r="J33" s="40">
        <v>0.252</v>
      </c>
      <c r="K33" s="40">
        <v>0.473</v>
      </c>
      <c r="L33" s="40"/>
      <c r="M33" s="40">
        <v>58.087</v>
      </c>
      <c r="N33" s="40">
        <v>113.515</v>
      </c>
      <c r="O33" s="150">
        <v>479.061</v>
      </c>
      <c r="P33" s="26">
        <f t="shared" si="3"/>
        <v>1264.062</v>
      </c>
    </row>
    <row r="34" spans="1:16" ht="18.75">
      <c r="A34" s="207"/>
      <c r="B34" s="210" t="s">
        <v>20</v>
      </c>
      <c r="C34" s="211" t="s">
        <v>16</v>
      </c>
      <c r="D34" s="73"/>
      <c r="E34" s="206"/>
      <c r="F34" s="122"/>
      <c r="G34" s="41"/>
      <c r="H34" s="123"/>
      <c r="I34" s="41"/>
      <c r="J34" s="41"/>
      <c r="K34" s="41"/>
      <c r="L34" s="41"/>
      <c r="M34" s="41"/>
      <c r="N34" s="41"/>
      <c r="O34" s="149"/>
      <c r="P34" s="20">
        <f t="shared" si="3"/>
        <v>0</v>
      </c>
    </row>
    <row r="35" spans="1:16" ht="18.75">
      <c r="A35" s="207" t="s">
        <v>23</v>
      </c>
      <c r="B35" s="212" t="s">
        <v>111</v>
      </c>
      <c r="C35" s="208" t="s">
        <v>18</v>
      </c>
      <c r="D35" s="72"/>
      <c r="E35" s="209"/>
      <c r="F35" s="120"/>
      <c r="G35" s="40"/>
      <c r="H35" s="121"/>
      <c r="I35" s="40"/>
      <c r="J35" s="40"/>
      <c r="K35" s="40"/>
      <c r="L35" s="40"/>
      <c r="M35" s="40"/>
      <c r="N35" s="40"/>
      <c r="O35" s="150"/>
      <c r="P35" s="26">
        <f t="shared" si="3"/>
        <v>0</v>
      </c>
    </row>
    <row r="36" spans="1:16" ht="18.75">
      <c r="A36" s="207"/>
      <c r="B36" s="332" t="s">
        <v>107</v>
      </c>
      <c r="C36" s="211" t="s">
        <v>16</v>
      </c>
      <c r="D36" s="76">
        <f aca="true" t="shared" si="9" ref="D36:F37">D30+D32+D34</f>
        <v>92.66159999999999</v>
      </c>
      <c r="E36" s="221">
        <f t="shared" si="9"/>
        <v>69.5372</v>
      </c>
      <c r="F36" s="126">
        <f t="shared" si="9"/>
        <v>4.1865000000000006</v>
      </c>
      <c r="G36" s="42">
        <f aca="true" t="shared" si="10" ref="G36:I37">G30+G32+G34</f>
        <v>5.1221000000000005</v>
      </c>
      <c r="H36" s="127">
        <f t="shared" si="10"/>
        <v>1.6593</v>
      </c>
      <c r="I36" s="42">
        <f t="shared" si="10"/>
        <v>20.2346</v>
      </c>
      <c r="J36" s="42">
        <f aca="true" t="shared" si="11" ref="J36:O37">J30+J32+J34</f>
        <v>1.7441</v>
      </c>
      <c r="K36" s="42">
        <f t="shared" si="11"/>
        <v>0.1954</v>
      </c>
      <c r="L36" s="42">
        <f t="shared" si="11"/>
        <v>0.282</v>
      </c>
      <c r="M36" s="42">
        <f t="shared" si="11"/>
        <v>1.4796</v>
      </c>
      <c r="N36" s="42">
        <f t="shared" si="11"/>
        <v>3.3049</v>
      </c>
      <c r="O36" s="155">
        <f t="shared" si="11"/>
        <v>5.9901</v>
      </c>
      <c r="P36" s="20">
        <f t="shared" si="3"/>
        <v>206.39740000000003</v>
      </c>
    </row>
    <row r="37" spans="1:16" ht="18.75">
      <c r="A37" s="217"/>
      <c r="B37" s="333"/>
      <c r="C37" s="208" t="s">
        <v>18</v>
      </c>
      <c r="D37" s="77">
        <f t="shared" si="9"/>
        <v>21737.2</v>
      </c>
      <c r="E37" s="218">
        <f t="shared" si="9"/>
        <v>15502.719</v>
      </c>
      <c r="F37" s="128">
        <f t="shared" si="9"/>
        <v>1446.9460000000001</v>
      </c>
      <c r="G37" s="43">
        <f t="shared" si="10"/>
        <v>923.237</v>
      </c>
      <c r="H37" s="129">
        <f t="shared" si="10"/>
        <v>360.704</v>
      </c>
      <c r="I37" s="43">
        <f t="shared" si="10"/>
        <v>268.26</v>
      </c>
      <c r="J37" s="43">
        <f t="shared" si="11"/>
        <v>48.966</v>
      </c>
      <c r="K37" s="43">
        <f t="shared" si="11"/>
        <v>59.502</v>
      </c>
      <c r="L37" s="43">
        <f t="shared" si="11"/>
        <v>122.497</v>
      </c>
      <c r="M37" s="43">
        <f t="shared" si="11"/>
        <v>731.049</v>
      </c>
      <c r="N37" s="43">
        <f t="shared" si="11"/>
        <v>2342.9139999999998</v>
      </c>
      <c r="O37" s="160">
        <f t="shared" si="11"/>
        <v>5043.3589999999995</v>
      </c>
      <c r="P37" s="26">
        <f t="shared" si="3"/>
        <v>48587.353</v>
      </c>
    </row>
    <row r="38" spans="1:16" ht="18.75">
      <c r="A38" s="328" t="s">
        <v>41</v>
      </c>
      <c r="B38" s="329"/>
      <c r="C38" s="211" t="s">
        <v>16</v>
      </c>
      <c r="D38" s="73">
        <v>5.571</v>
      </c>
      <c r="E38" s="206">
        <v>2.4348</v>
      </c>
      <c r="F38" s="122"/>
      <c r="G38" s="41">
        <v>0.031</v>
      </c>
      <c r="H38" s="123">
        <v>0.062</v>
      </c>
      <c r="I38" s="41">
        <v>0.0514</v>
      </c>
      <c r="J38" s="41">
        <v>1.4718</v>
      </c>
      <c r="K38" s="41">
        <v>16.2353</v>
      </c>
      <c r="L38" s="41">
        <v>1.4495</v>
      </c>
      <c r="M38" s="41">
        <v>5.4381</v>
      </c>
      <c r="N38" s="41">
        <v>2.1088</v>
      </c>
      <c r="O38" s="149">
        <v>0.643</v>
      </c>
      <c r="P38" s="20">
        <f t="shared" si="3"/>
        <v>35.496700000000004</v>
      </c>
    </row>
    <row r="39" spans="1:16" ht="18.75">
      <c r="A39" s="330"/>
      <c r="B39" s="331"/>
      <c r="C39" s="208" t="s">
        <v>18</v>
      </c>
      <c r="D39" s="72">
        <v>121.687</v>
      </c>
      <c r="E39" s="209">
        <v>36.522</v>
      </c>
      <c r="F39" s="120"/>
      <c r="G39" s="40">
        <v>32.511</v>
      </c>
      <c r="H39" s="121">
        <v>72.947</v>
      </c>
      <c r="I39" s="40">
        <v>17.337</v>
      </c>
      <c r="J39" s="40">
        <v>398.373</v>
      </c>
      <c r="K39" s="40">
        <v>3094.047</v>
      </c>
      <c r="L39" s="40">
        <v>271.475</v>
      </c>
      <c r="M39" s="40">
        <v>1144.991</v>
      </c>
      <c r="N39" s="40">
        <v>89.709</v>
      </c>
      <c r="O39" s="150">
        <v>15.132</v>
      </c>
      <c r="P39" s="26">
        <f t="shared" si="3"/>
        <v>5294.730999999999</v>
      </c>
    </row>
    <row r="40" spans="1:16" ht="18.75">
      <c r="A40" s="328" t="s">
        <v>42</v>
      </c>
      <c r="B40" s="329"/>
      <c r="C40" s="211" t="s">
        <v>16</v>
      </c>
      <c r="D40" s="73">
        <v>0.2272</v>
      </c>
      <c r="E40" s="206">
        <v>0.2444</v>
      </c>
      <c r="F40" s="122">
        <v>0.4562</v>
      </c>
      <c r="G40" s="41">
        <v>0.277</v>
      </c>
      <c r="H40" s="123">
        <v>0.3929</v>
      </c>
      <c r="I40" s="41">
        <v>7.2732</v>
      </c>
      <c r="J40" s="41">
        <v>5.0422</v>
      </c>
      <c r="K40" s="41">
        <v>57.4322</v>
      </c>
      <c r="L40" s="41">
        <v>32.6628</v>
      </c>
      <c r="M40" s="41">
        <v>128.9841</v>
      </c>
      <c r="N40" s="41">
        <v>25.6243</v>
      </c>
      <c r="O40" s="149">
        <v>18.6713</v>
      </c>
      <c r="P40" s="20">
        <f t="shared" si="3"/>
        <v>277.2878</v>
      </c>
    </row>
    <row r="41" spans="1:16" ht="18.75">
      <c r="A41" s="330"/>
      <c r="B41" s="331"/>
      <c r="C41" s="208" t="s">
        <v>18</v>
      </c>
      <c r="D41" s="72">
        <v>125.61</v>
      </c>
      <c r="E41" s="209">
        <v>159.882</v>
      </c>
      <c r="F41" s="120">
        <v>253.737</v>
      </c>
      <c r="G41" s="40">
        <v>148.16</v>
      </c>
      <c r="H41" s="121">
        <v>195.915</v>
      </c>
      <c r="I41" s="40">
        <v>4624.586</v>
      </c>
      <c r="J41" s="40">
        <v>1898.601</v>
      </c>
      <c r="K41" s="40">
        <v>5566.518</v>
      </c>
      <c r="L41" s="40">
        <v>1949.286</v>
      </c>
      <c r="M41" s="40">
        <v>12655.627</v>
      </c>
      <c r="N41" s="40">
        <v>1087.648</v>
      </c>
      <c r="O41" s="150">
        <v>1477.158</v>
      </c>
      <c r="P41" s="26">
        <f t="shared" si="3"/>
        <v>30142.728</v>
      </c>
    </row>
    <row r="42" spans="1:16" ht="18.75">
      <c r="A42" s="328" t="s">
        <v>43</v>
      </c>
      <c r="B42" s="329"/>
      <c r="C42" s="211" t="s">
        <v>16</v>
      </c>
      <c r="D42" s="73"/>
      <c r="E42" s="206"/>
      <c r="F42" s="122">
        <v>0.08</v>
      </c>
      <c r="G42" s="41">
        <v>0.2</v>
      </c>
      <c r="H42" s="123">
        <v>0.07</v>
      </c>
      <c r="I42" s="41">
        <v>0.02</v>
      </c>
      <c r="J42" s="41"/>
      <c r="K42" s="41"/>
      <c r="L42" s="41"/>
      <c r="M42" s="41"/>
      <c r="N42" s="41"/>
      <c r="O42" s="149">
        <v>0.001</v>
      </c>
      <c r="P42" s="20">
        <f t="shared" si="3"/>
        <v>0.37100000000000005</v>
      </c>
    </row>
    <row r="43" spans="1:16" ht="18.75">
      <c r="A43" s="330"/>
      <c r="B43" s="331"/>
      <c r="C43" s="208" t="s">
        <v>18</v>
      </c>
      <c r="D43" s="72"/>
      <c r="E43" s="209"/>
      <c r="F43" s="120">
        <v>45.255</v>
      </c>
      <c r="G43" s="40">
        <v>92.222</v>
      </c>
      <c r="H43" s="121">
        <v>30.576</v>
      </c>
      <c r="I43" s="40">
        <v>8.61</v>
      </c>
      <c r="J43" s="40"/>
      <c r="K43" s="40"/>
      <c r="L43" s="40"/>
      <c r="M43" s="40"/>
      <c r="N43" s="40"/>
      <c r="O43" s="150">
        <v>3.78</v>
      </c>
      <c r="P43" s="26">
        <f t="shared" si="3"/>
        <v>180.443</v>
      </c>
    </row>
    <row r="44" spans="1:16" ht="18.75">
      <c r="A44" s="328" t="s">
        <v>44</v>
      </c>
      <c r="B44" s="329"/>
      <c r="C44" s="211" t="s">
        <v>16</v>
      </c>
      <c r="D44" s="73">
        <v>0.1047</v>
      </c>
      <c r="E44" s="206">
        <v>0.2506</v>
      </c>
      <c r="F44" s="122">
        <v>0.0927</v>
      </c>
      <c r="G44" s="41">
        <v>0.306</v>
      </c>
      <c r="H44" s="123">
        <v>0.1667</v>
      </c>
      <c r="I44" s="41">
        <v>0.1011</v>
      </c>
      <c r="J44" s="41">
        <v>0</v>
      </c>
      <c r="K44" s="41"/>
      <c r="L44" s="41"/>
      <c r="M44" s="41"/>
      <c r="N44" s="41">
        <v>0.025</v>
      </c>
      <c r="O44" s="149">
        <v>0.0048</v>
      </c>
      <c r="P44" s="20">
        <f t="shared" si="3"/>
        <v>1.0515999999999999</v>
      </c>
    </row>
    <row r="45" spans="1:16" ht="18.75">
      <c r="A45" s="330"/>
      <c r="B45" s="331"/>
      <c r="C45" s="208" t="s">
        <v>18</v>
      </c>
      <c r="D45" s="72">
        <v>67.721</v>
      </c>
      <c r="E45" s="209">
        <v>235.031</v>
      </c>
      <c r="F45" s="120">
        <v>119.863</v>
      </c>
      <c r="G45" s="40">
        <v>280.629</v>
      </c>
      <c r="H45" s="121">
        <v>151.351</v>
      </c>
      <c r="I45" s="40">
        <v>47.455</v>
      </c>
      <c r="J45" s="40">
        <v>0.105</v>
      </c>
      <c r="K45" s="40"/>
      <c r="L45" s="40"/>
      <c r="M45" s="40"/>
      <c r="N45" s="40">
        <v>8.808</v>
      </c>
      <c r="O45" s="150">
        <v>15.477</v>
      </c>
      <c r="P45" s="26">
        <f t="shared" si="3"/>
        <v>926.44</v>
      </c>
    </row>
    <row r="46" spans="1:16" ht="18.75">
      <c r="A46" s="328" t="s">
        <v>45</v>
      </c>
      <c r="B46" s="329"/>
      <c r="C46" s="211" t="s">
        <v>16</v>
      </c>
      <c r="D46" s="73">
        <v>0.4374</v>
      </c>
      <c r="E46" s="206">
        <v>0.2938</v>
      </c>
      <c r="F46" s="122">
        <v>0.0329</v>
      </c>
      <c r="G46" s="41">
        <v>0.0383</v>
      </c>
      <c r="H46" s="123">
        <v>0.2116</v>
      </c>
      <c r="I46" s="41">
        <v>0.0096</v>
      </c>
      <c r="J46" s="41"/>
      <c r="K46" s="41"/>
      <c r="L46" s="41"/>
      <c r="M46" s="41"/>
      <c r="N46" s="41"/>
      <c r="O46" s="149">
        <v>0.0015</v>
      </c>
      <c r="P46" s="20">
        <f t="shared" si="3"/>
        <v>1.0251000000000003</v>
      </c>
    </row>
    <row r="47" spans="1:16" ht="18.75">
      <c r="A47" s="330"/>
      <c r="B47" s="331"/>
      <c r="C47" s="208" t="s">
        <v>18</v>
      </c>
      <c r="D47" s="72">
        <v>311.257</v>
      </c>
      <c r="E47" s="209">
        <v>190.458</v>
      </c>
      <c r="F47" s="120">
        <v>53.127</v>
      </c>
      <c r="G47" s="40">
        <v>66.391</v>
      </c>
      <c r="H47" s="121">
        <v>305.99</v>
      </c>
      <c r="I47" s="40">
        <v>8.593</v>
      </c>
      <c r="J47" s="40"/>
      <c r="K47" s="40"/>
      <c r="L47" s="40"/>
      <c r="M47" s="40"/>
      <c r="N47" s="40"/>
      <c r="O47" s="150">
        <v>7.765</v>
      </c>
      <c r="P47" s="26">
        <f t="shared" si="3"/>
        <v>943.5809999999999</v>
      </c>
    </row>
    <row r="48" spans="1:16" ht="18.75">
      <c r="A48" s="328" t="s">
        <v>46</v>
      </c>
      <c r="B48" s="329"/>
      <c r="C48" s="211" t="s">
        <v>16</v>
      </c>
      <c r="D48" s="73">
        <v>0.0144</v>
      </c>
      <c r="E48" s="206">
        <v>0.015</v>
      </c>
      <c r="F48" s="122"/>
      <c r="G48" s="41">
        <v>0.01</v>
      </c>
      <c r="H48" s="123">
        <v>0.3354</v>
      </c>
      <c r="I48" s="41">
        <v>3.4447</v>
      </c>
      <c r="J48" s="41">
        <v>391.4545</v>
      </c>
      <c r="K48" s="41">
        <v>222.0014</v>
      </c>
      <c r="L48" s="41">
        <v>269.3629</v>
      </c>
      <c r="M48" s="41">
        <v>1495.5837</v>
      </c>
      <c r="N48" s="41">
        <v>283.6298</v>
      </c>
      <c r="O48" s="149">
        <v>854.2612</v>
      </c>
      <c r="P48" s="20">
        <f t="shared" si="3"/>
        <v>3520.113</v>
      </c>
    </row>
    <row r="49" spans="1:16" ht="18.75">
      <c r="A49" s="330"/>
      <c r="B49" s="331"/>
      <c r="C49" s="208" t="s">
        <v>18</v>
      </c>
      <c r="D49" s="72">
        <v>8.175</v>
      </c>
      <c r="E49" s="209">
        <v>0.126</v>
      </c>
      <c r="F49" s="120"/>
      <c r="G49" s="40">
        <v>2.678</v>
      </c>
      <c r="H49" s="121">
        <v>128.893</v>
      </c>
      <c r="I49" s="40">
        <v>645.217</v>
      </c>
      <c r="J49" s="40">
        <v>26272.863</v>
      </c>
      <c r="K49" s="40">
        <v>18752.904</v>
      </c>
      <c r="L49" s="40">
        <v>20788.717</v>
      </c>
      <c r="M49" s="40">
        <v>145226.375</v>
      </c>
      <c r="N49" s="40">
        <v>16959.674</v>
      </c>
      <c r="O49" s="150">
        <v>55547.927</v>
      </c>
      <c r="P49" s="26">
        <f t="shared" si="3"/>
        <v>284333.549</v>
      </c>
    </row>
    <row r="50" spans="1:16" ht="18.75">
      <c r="A50" s="328" t="s">
        <v>47</v>
      </c>
      <c r="B50" s="329"/>
      <c r="C50" s="211" t="s">
        <v>16</v>
      </c>
      <c r="D50" s="73"/>
      <c r="E50" s="206"/>
      <c r="F50" s="122"/>
      <c r="G50" s="41"/>
      <c r="H50" s="123"/>
      <c r="I50" s="41">
        <v>0.2414</v>
      </c>
      <c r="J50" s="41">
        <v>0.1362</v>
      </c>
      <c r="K50" s="41">
        <v>0.329</v>
      </c>
      <c r="L50" s="41">
        <v>1807.7482</v>
      </c>
      <c r="M50" s="41">
        <v>11384.4865</v>
      </c>
      <c r="N50" s="41">
        <v>9105.8353</v>
      </c>
      <c r="O50" s="149">
        <v>2728.554</v>
      </c>
      <c r="P50" s="20">
        <f t="shared" si="3"/>
        <v>25027.3306</v>
      </c>
    </row>
    <row r="51" spans="1:16" ht="18.75">
      <c r="A51" s="330"/>
      <c r="B51" s="331"/>
      <c r="C51" s="208" t="s">
        <v>18</v>
      </c>
      <c r="D51" s="72"/>
      <c r="E51" s="209"/>
      <c r="F51" s="120"/>
      <c r="G51" s="40"/>
      <c r="H51" s="121"/>
      <c r="I51" s="40">
        <v>27.731</v>
      </c>
      <c r="J51" s="40">
        <v>3.427</v>
      </c>
      <c r="K51" s="40">
        <v>63.568</v>
      </c>
      <c r="L51" s="40">
        <v>398630.608</v>
      </c>
      <c r="M51" s="40">
        <v>1206956.182</v>
      </c>
      <c r="N51" s="40">
        <v>931617.982</v>
      </c>
      <c r="O51" s="150">
        <v>227768.105</v>
      </c>
      <c r="P51" s="26">
        <f t="shared" si="3"/>
        <v>2765067.603</v>
      </c>
    </row>
    <row r="52" spans="1:16" ht="18.75">
      <c r="A52" s="328" t="s">
        <v>48</v>
      </c>
      <c r="B52" s="329"/>
      <c r="C52" s="211" t="s">
        <v>16</v>
      </c>
      <c r="D52" s="73">
        <v>26.7141</v>
      </c>
      <c r="E52" s="206">
        <v>0.5619</v>
      </c>
      <c r="F52" s="122">
        <v>1.2621</v>
      </c>
      <c r="G52" s="41">
        <v>9.2162</v>
      </c>
      <c r="H52" s="123">
        <v>15.5712</v>
      </c>
      <c r="I52" s="41">
        <v>2.8681</v>
      </c>
      <c r="J52" s="41">
        <v>0.8068</v>
      </c>
      <c r="K52" s="41">
        <v>0.8799</v>
      </c>
      <c r="L52" s="41">
        <v>6.2098</v>
      </c>
      <c r="M52" s="41">
        <v>326.3528</v>
      </c>
      <c r="N52" s="41">
        <v>473.5034</v>
      </c>
      <c r="O52" s="149">
        <v>342.7706</v>
      </c>
      <c r="P52" s="20">
        <f t="shared" si="3"/>
        <v>1206.7169000000001</v>
      </c>
    </row>
    <row r="53" spans="1:16" ht="18.75">
      <c r="A53" s="330"/>
      <c r="B53" s="331"/>
      <c r="C53" s="208" t="s">
        <v>18</v>
      </c>
      <c r="D53" s="72">
        <v>6004.202</v>
      </c>
      <c r="E53" s="209">
        <v>572.361</v>
      </c>
      <c r="F53" s="120">
        <v>1390.536</v>
      </c>
      <c r="G53" s="40">
        <v>8438.546</v>
      </c>
      <c r="H53" s="121">
        <v>12258.328</v>
      </c>
      <c r="I53" s="40">
        <v>2237.244</v>
      </c>
      <c r="J53" s="40">
        <v>606.127</v>
      </c>
      <c r="K53" s="40">
        <v>456.322</v>
      </c>
      <c r="L53" s="40">
        <v>2318.809</v>
      </c>
      <c r="M53" s="40">
        <v>103638.155</v>
      </c>
      <c r="N53" s="40">
        <v>178625.457</v>
      </c>
      <c r="O53" s="150">
        <v>131889.317</v>
      </c>
      <c r="P53" s="26">
        <f t="shared" si="3"/>
        <v>448435.404</v>
      </c>
    </row>
    <row r="54" spans="1:16" ht="18.75">
      <c r="A54" s="204" t="s">
        <v>0</v>
      </c>
      <c r="B54" s="334" t="s">
        <v>112</v>
      </c>
      <c r="C54" s="211" t="s">
        <v>16</v>
      </c>
      <c r="D54" s="73">
        <v>0.1872</v>
      </c>
      <c r="E54" s="206">
        <v>0.1621</v>
      </c>
      <c r="F54" s="122">
        <v>0.2456</v>
      </c>
      <c r="G54" s="41">
        <v>0.2737</v>
      </c>
      <c r="H54" s="123">
        <v>0.7571</v>
      </c>
      <c r="I54" s="41">
        <v>1.1906</v>
      </c>
      <c r="J54" s="41">
        <v>0.0225</v>
      </c>
      <c r="K54" s="41">
        <v>0.0014</v>
      </c>
      <c r="L54" s="41"/>
      <c r="M54" s="41">
        <v>0.016</v>
      </c>
      <c r="N54" s="41">
        <v>0.0501</v>
      </c>
      <c r="O54" s="149">
        <v>0.0674</v>
      </c>
      <c r="P54" s="20">
        <f t="shared" si="3"/>
        <v>2.9737</v>
      </c>
    </row>
    <row r="55" spans="1:16" ht="18.75">
      <c r="A55" s="207" t="s">
        <v>38</v>
      </c>
      <c r="B55" s="335"/>
      <c r="C55" s="208" t="s">
        <v>18</v>
      </c>
      <c r="D55" s="72">
        <v>119.358</v>
      </c>
      <c r="E55" s="209">
        <v>110.222</v>
      </c>
      <c r="F55" s="120">
        <v>183.715</v>
      </c>
      <c r="G55" s="40">
        <v>170.604</v>
      </c>
      <c r="H55" s="121">
        <v>1131.591</v>
      </c>
      <c r="I55" s="40">
        <v>1421.188</v>
      </c>
      <c r="J55" s="40">
        <v>85.641</v>
      </c>
      <c r="K55" s="40">
        <v>2.778</v>
      </c>
      <c r="L55" s="40"/>
      <c r="M55" s="40">
        <v>23.258</v>
      </c>
      <c r="N55" s="40">
        <v>101.758</v>
      </c>
      <c r="O55" s="150">
        <v>78.68</v>
      </c>
      <c r="P55" s="26">
        <f t="shared" si="3"/>
        <v>3428.792999999999</v>
      </c>
    </row>
    <row r="56" spans="1:16" ht="18.75">
      <c r="A56" s="207" t="s">
        <v>17</v>
      </c>
      <c r="B56" s="210" t="s">
        <v>20</v>
      </c>
      <c r="C56" s="211" t="s">
        <v>16</v>
      </c>
      <c r="D56" s="73">
        <v>0.2964</v>
      </c>
      <c r="E56" s="206">
        <v>0.059</v>
      </c>
      <c r="F56" s="122">
        <v>0.262</v>
      </c>
      <c r="G56" s="41">
        <v>0.0175</v>
      </c>
      <c r="H56" s="123">
        <v>0.0337</v>
      </c>
      <c r="I56" s="41">
        <v>1.7733</v>
      </c>
      <c r="J56" s="41">
        <v>0.5884</v>
      </c>
      <c r="K56" s="41">
        <v>0.956</v>
      </c>
      <c r="L56" s="41">
        <v>0.6625</v>
      </c>
      <c r="M56" s="41">
        <v>0.6789</v>
      </c>
      <c r="N56" s="41">
        <v>0.3612</v>
      </c>
      <c r="O56" s="149">
        <v>0.1459</v>
      </c>
      <c r="P56" s="20">
        <f t="shared" si="3"/>
        <v>5.8347999999999995</v>
      </c>
    </row>
    <row r="57" spans="1:16" ht="18.75">
      <c r="A57" s="207" t="s">
        <v>23</v>
      </c>
      <c r="B57" s="212" t="s">
        <v>113</v>
      </c>
      <c r="C57" s="208" t="s">
        <v>18</v>
      </c>
      <c r="D57" s="72">
        <v>63.758</v>
      </c>
      <c r="E57" s="209">
        <v>7.181</v>
      </c>
      <c r="F57" s="120">
        <v>12.93</v>
      </c>
      <c r="G57" s="40">
        <v>2.858</v>
      </c>
      <c r="H57" s="121">
        <v>21.715</v>
      </c>
      <c r="I57" s="40">
        <v>431.163</v>
      </c>
      <c r="J57" s="40">
        <v>317.138</v>
      </c>
      <c r="K57" s="40">
        <v>742.88</v>
      </c>
      <c r="L57" s="40">
        <v>332.957</v>
      </c>
      <c r="M57" s="40">
        <v>130.082</v>
      </c>
      <c r="N57" s="40">
        <v>66.496</v>
      </c>
      <c r="O57" s="150">
        <v>29.426</v>
      </c>
      <c r="P57" s="26">
        <f t="shared" si="3"/>
        <v>2158.584</v>
      </c>
    </row>
    <row r="58" spans="1:16" ht="18.75">
      <c r="A58" s="220"/>
      <c r="B58" s="332" t="s">
        <v>114</v>
      </c>
      <c r="C58" s="211" t="s">
        <v>16</v>
      </c>
      <c r="D58" s="76">
        <f aca="true" t="shared" si="12" ref="D58:F59">D54+D56</f>
        <v>0.48360000000000003</v>
      </c>
      <c r="E58" s="221">
        <f t="shared" si="12"/>
        <v>0.2211</v>
      </c>
      <c r="F58" s="126">
        <f t="shared" si="12"/>
        <v>0.5076</v>
      </c>
      <c r="G58" s="42">
        <f aca="true" t="shared" si="13" ref="G58:I59">G54+G56</f>
        <v>0.2912</v>
      </c>
      <c r="H58" s="127">
        <f t="shared" si="13"/>
        <v>0.7908</v>
      </c>
      <c r="I58" s="42">
        <f t="shared" si="13"/>
        <v>2.9639</v>
      </c>
      <c r="J58" s="42">
        <f aca="true" t="shared" si="14" ref="J58:O59">J54+J56</f>
        <v>0.6109</v>
      </c>
      <c r="K58" s="42">
        <f t="shared" si="14"/>
        <v>0.9573999999999999</v>
      </c>
      <c r="L58" s="42">
        <f t="shared" si="14"/>
        <v>0.6625</v>
      </c>
      <c r="M58" s="42">
        <f t="shared" si="14"/>
        <v>0.6949</v>
      </c>
      <c r="N58" s="42">
        <f t="shared" si="14"/>
        <v>0.4113</v>
      </c>
      <c r="O58" s="155">
        <f t="shared" si="14"/>
        <v>0.2133</v>
      </c>
      <c r="P58" s="20">
        <f t="shared" si="3"/>
        <v>8.8085</v>
      </c>
    </row>
    <row r="59" spans="1:16" ht="18.75">
      <c r="A59" s="217"/>
      <c r="B59" s="333"/>
      <c r="C59" s="208" t="s">
        <v>18</v>
      </c>
      <c r="D59" s="77">
        <f t="shared" si="12"/>
        <v>183.116</v>
      </c>
      <c r="E59" s="218">
        <f t="shared" si="12"/>
        <v>117.40299999999999</v>
      </c>
      <c r="F59" s="128">
        <f t="shared" si="12"/>
        <v>196.645</v>
      </c>
      <c r="G59" s="43">
        <f t="shared" si="13"/>
        <v>173.46200000000002</v>
      </c>
      <c r="H59" s="129">
        <f t="shared" si="13"/>
        <v>1153.3059999999998</v>
      </c>
      <c r="I59" s="43">
        <f t="shared" si="13"/>
        <v>1852.351</v>
      </c>
      <c r="J59" s="43">
        <f t="shared" si="14"/>
        <v>402.779</v>
      </c>
      <c r="K59" s="43">
        <f t="shared" si="14"/>
        <v>745.658</v>
      </c>
      <c r="L59" s="43">
        <f t="shared" si="14"/>
        <v>332.957</v>
      </c>
      <c r="M59" s="43">
        <f t="shared" si="14"/>
        <v>153.34</v>
      </c>
      <c r="N59" s="43">
        <f t="shared" si="14"/>
        <v>168.254</v>
      </c>
      <c r="O59" s="160">
        <f t="shared" si="14"/>
        <v>108.10600000000001</v>
      </c>
      <c r="P59" s="26">
        <f t="shared" si="3"/>
        <v>5587.377</v>
      </c>
    </row>
    <row r="60" spans="1:16" ht="18.75">
      <c r="A60" s="204" t="s">
        <v>0</v>
      </c>
      <c r="B60" s="334" t="s">
        <v>115</v>
      </c>
      <c r="C60" s="211" t="s">
        <v>16</v>
      </c>
      <c r="D60" s="73">
        <v>9.7255</v>
      </c>
      <c r="E60" s="206">
        <v>2.282</v>
      </c>
      <c r="F60" s="122">
        <v>0.4283</v>
      </c>
      <c r="G60" s="41">
        <v>0.6949</v>
      </c>
      <c r="H60" s="123">
        <v>1.1029</v>
      </c>
      <c r="I60" s="41">
        <v>0.0427</v>
      </c>
      <c r="J60" s="41">
        <v>0.03</v>
      </c>
      <c r="K60" s="41"/>
      <c r="L60" s="41">
        <v>0.7442</v>
      </c>
      <c r="M60" s="41">
        <v>0.273</v>
      </c>
      <c r="N60" s="41">
        <v>0.0234</v>
      </c>
      <c r="O60" s="149">
        <v>0.173</v>
      </c>
      <c r="P60" s="20">
        <f t="shared" si="3"/>
        <v>15.5199</v>
      </c>
    </row>
    <row r="61" spans="1:16" ht="18.75">
      <c r="A61" s="207" t="s">
        <v>49</v>
      </c>
      <c r="B61" s="335"/>
      <c r="C61" s="208" t="s">
        <v>18</v>
      </c>
      <c r="D61" s="72">
        <v>1009.305</v>
      </c>
      <c r="E61" s="209">
        <v>274.054</v>
      </c>
      <c r="F61" s="120">
        <v>59.895</v>
      </c>
      <c r="G61" s="40">
        <v>77.575</v>
      </c>
      <c r="H61" s="121">
        <v>95.471</v>
      </c>
      <c r="I61" s="40">
        <v>4.011</v>
      </c>
      <c r="J61" s="40">
        <v>1.612</v>
      </c>
      <c r="K61" s="40"/>
      <c r="L61" s="40">
        <v>55.258</v>
      </c>
      <c r="M61" s="40">
        <v>21.236</v>
      </c>
      <c r="N61" s="40">
        <v>1.995</v>
      </c>
      <c r="O61" s="150">
        <v>20.663</v>
      </c>
      <c r="P61" s="26">
        <f t="shared" si="3"/>
        <v>1621.075</v>
      </c>
    </row>
    <row r="62" spans="1:16" ht="18.75">
      <c r="A62" s="207" t="s">
        <v>0</v>
      </c>
      <c r="B62" s="210" t="s">
        <v>50</v>
      </c>
      <c r="C62" s="211" t="s">
        <v>16</v>
      </c>
      <c r="D62" s="73">
        <v>394.1821</v>
      </c>
      <c r="E62" s="206">
        <v>410.8633</v>
      </c>
      <c r="F62" s="122">
        <v>394.2827</v>
      </c>
      <c r="G62" s="41">
        <v>406.883</v>
      </c>
      <c r="H62" s="123">
        <v>916.337</v>
      </c>
      <c r="I62" s="41">
        <v>1191.046</v>
      </c>
      <c r="J62" s="41">
        <v>1357.78</v>
      </c>
      <c r="K62" s="41">
        <v>244.8705</v>
      </c>
      <c r="L62" s="41">
        <v>642.5036</v>
      </c>
      <c r="M62" s="41">
        <v>854.4121</v>
      </c>
      <c r="N62" s="41">
        <v>809.0852</v>
      </c>
      <c r="O62" s="149">
        <v>586.2</v>
      </c>
      <c r="P62" s="20">
        <f aca="true" t="shared" si="15" ref="P62:P67">SUM(D62:O62)</f>
        <v>8208.4455</v>
      </c>
    </row>
    <row r="63" spans="1:16" ht="18.75">
      <c r="A63" s="207" t="s">
        <v>51</v>
      </c>
      <c r="B63" s="212" t="s">
        <v>116</v>
      </c>
      <c r="C63" s="208" t="s">
        <v>18</v>
      </c>
      <c r="D63" s="72">
        <v>77529.684</v>
      </c>
      <c r="E63" s="209">
        <v>85000.253</v>
      </c>
      <c r="F63" s="120">
        <v>80783.844</v>
      </c>
      <c r="G63" s="40">
        <v>86160.466</v>
      </c>
      <c r="H63" s="121">
        <v>188917.774</v>
      </c>
      <c r="I63" s="40">
        <v>201585.233</v>
      </c>
      <c r="J63" s="40">
        <v>209463.58</v>
      </c>
      <c r="K63" s="40">
        <v>44255.364</v>
      </c>
      <c r="L63" s="40">
        <v>132805.05</v>
      </c>
      <c r="M63" s="40">
        <v>138815.454</v>
      </c>
      <c r="N63" s="40">
        <v>131863.504</v>
      </c>
      <c r="O63" s="150">
        <v>93083.955</v>
      </c>
      <c r="P63" s="26">
        <f t="shared" si="15"/>
        <v>1470264.1609999998</v>
      </c>
    </row>
    <row r="64" spans="1:16" ht="18.75">
      <c r="A64" s="207" t="s">
        <v>0</v>
      </c>
      <c r="B64" s="334" t="s">
        <v>53</v>
      </c>
      <c r="C64" s="211" t="s">
        <v>16</v>
      </c>
      <c r="D64" s="73">
        <v>142.3538</v>
      </c>
      <c r="E64" s="206">
        <v>220.5141</v>
      </c>
      <c r="F64" s="122">
        <v>120.2341</v>
      </c>
      <c r="G64" s="41">
        <v>186.406</v>
      </c>
      <c r="H64" s="123">
        <v>520.7445</v>
      </c>
      <c r="I64" s="41">
        <v>743.0278</v>
      </c>
      <c r="J64" s="41">
        <v>220.954</v>
      </c>
      <c r="K64" s="41">
        <v>152.555</v>
      </c>
      <c r="L64" s="41">
        <v>58.563</v>
      </c>
      <c r="M64" s="41">
        <v>309.869</v>
      </c>
      <c r="N64" s="41">
        <v>155.254</v>
      </c>
      <c r="O64" s="149">
        <v>118.833</v>
      </c>
      <c r="P64" s="20">
        <f t="shared" si="15"/>
        <v>2949.3083</v>
      </c>
    </row>
    <row r="65" spans="1:16" ht="18.75">
      <c r="A65" s="207" t="s">
        <v>23</v>
      </c>
      <c r="B65" s="335"/>
      <c r="C65" s="208" t="s">
        <v>18</v>
      </c>
      <c r="D65" s="72">
        <v>24028.251</v>
      </c>
      <c r="E65" s="209">
        <v>29818.73</v>
      </c>
      <c r="F65" s="120">
        <v>35535.518</v>
      </c>
      <c r="G65" s="40">
        <v>36680.687</v>
      </c>
      <c r="H65" s="121">
        <v>54682.432</v>
      </c>
      <c r="I65" s="40">
        <v>76506.446</v>
      </c>
      <c r="J65" s="40">
        <v>27114.668</v>
      </c>
      <c r="K65" s="40">
        <v>28082.258</v>
      </c>
      <c r="L65" s="40">
        <v>14678.568</v>
      </c>
      <c r="M65" s="40">
        <v>39736.088</v>
      </c>
      <c r="N65" s="40">
        <v>27721.506</v>
      </c>
      <c r="O65" s="150">
        <v>23902.577</v>
      </c>
      <c r="P65" s="26">
        <f t="shared" si="15"/>
        <v>418487.72899999993</v>
      </c>
    </row>
    <row r="66" spans="1:16" ht="18.75">
      <c r="A66" s="220"/>
      <c r="B66" s="210" t="s">
        <v>20</v>
      </c>
      <c r="C66" s="211" t="s">
        <v>16</v>
      </c>
      <c r="D66" s="73">
        <v>66.8878</v>
      </c>
      <c r="E66" s="206">
        <v>63.0853</v>
      </c>
      <c r="F66" s="122">
        <v>40.4346</v>
      </c>
      <c r="G66" s="41">
        <v>29.3138</v>
      </c>
      <c r="H66" s="123">
        <v>81.6289</v>
      </c>
      <c r="I66" s="41">
        <v>154.254</v>
      </c>
      <c r="J66" s="41">
        <v>154.4582</v>
      </c>
      <c r="K66" s="41">
        <v>52.1043</v>
      </c>
      <c r="L66" s="41">
        <v>53.5036</v>
      </c>
      <c r="M66" s="41">
        <v>65.2589</v>
      </c>
      <c r="N66" s="41">
        <v>48.0966</v>
      </c>
      <c r="O66" s="149">
        <v>22.3884</v>
      </c>
      <c r="P66" s="20">
        <f t="shared" si="15"/>
        <v>831.4144</v>
      </c>
    </row>
    <row r="67" spans="1:16" ht="19.5" thickBot="1">
      <c r="A67" s="222" t="s">
        <v>0</v>
      </c>
      <c r="B67" s="223" t="s">
        <v>116</v>
      </c>
      <c r="C67" s="224" t="s">
        <v>18</v>
      </c>
      <c r="D67" s="78">
        <v>9620.874</v>
      </c>
      <c r="E67" s="225">
        <v>8122.473</v>
      </c>
      <c r="F67" s="130">
        <v>5791.095</v>
      </c>
      <c r="G67" s="82">
        <v>5717.1</v>
      </c>
      <c r="H67" s="131">
        <v>12646.545</v>
      </c>
      <c r="I67" s="82">
        <v>20482.789</v>
      </c>
      <c r="J67" s="82">
        <v>18689.327</v>
      </c>
      <c r="K67" s="82">
        <v>7832.557</v>
      </c>
      <c r="L67" s="82">
        <v>6915.417</v>
      </c>
      <c r="M67" s="82">
        <v>8798.391</v>
      </c>
      <c r="N67" s="82">
        <v>10431.879</v>
      </c>
      <c r="O67" s="159">
        <v>3870.584</v>
      </c>
      <c r="P67" s="27">
        <f t="shared" si="15"/>
        <v>118919.03100000002</v>
      </c>
    </row>
    <row r="68" spans="4:16" ht="18.75">
      <c r="D68" s="226"/>
      <c r="E68" s="226"/>
      <c r="F68" s="227"/>
      <c r="G68" s="226"/>
      <c r="H68" s="226"/>
      <c r="I68" s="226"/>
      <c r="J68" s="226"/>
      <c r="K68" s="226"/>
      <c r="L68" s="226"/>
      <c r="M68" s="226"/>
      <c r="N68" s="226"/>
      <c r="O68" s="226"/>
      <c r="P68" s="11"/>
    </row>
    <row r="69" spans="1:16" ht="19.5" thickBot="1">
      <c r="A69" s="12"/>
      <c r="B69" s="197" t="s">
        <v>81</v>
      </c>
      <c r="C69" s="12"/>
      <c r="D69" s="228"/>
      <c r="E69" s="228"/>
      <c r="F69" s="229"/>
      <c r="G69" s="228"/>
      <c r="H69" s="228"/>
      <c r="I69" s="228"/>
      <c r="J69" s="228"/>
      <c r="K69" s="228"/>
      <c r="L69" s="228"/>
      <c r="M69" s="228"/>
      <c r="N69" s="228"/>
      <c r="O69" s="228"/>
      <c r="P69" s="12"/>
    </row>
    <row r="70" spans="1:16" ht="18.75">
      <c r="A70" s="217"/>
      <c r="B70" s="230"/>
      <c r="C70" s="230"/>
      <c r="D70" s="200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2" t="s">
        <v>11</v>
      </c>
      <c r="N70" s="201" t="s">
        <v>12</v>
      </c>
      <c r="O70" s="200" t="s">
        <v>13</v>
      </c>
      <c r="P70" s="203" t="s">
        <v>14</v>
      </c>
    </row>
    <row r="71" spans="1:16" ht="18.75">
      <c r="A71" s="207" t="s">
        <v>49</v>
      </c>
      <c r="B71" s="332" t="s">
        <v>117</v>
      </c>
      <c r="C71" s="231" t="s">
        <v>16</v>
      </c>
      <c r="D71" s="232">
        <f aca="true" t="shared" si="16" ref="D71:F72">D60+D62+D64+D66</f>
        <v>613.1492</v>
      </c>
      <c r="E71" s="232">
        <f t="shared" si="16"/>
        <v>696.7447</v>
      </c>
      <c r="F71" s="233">
        <f t="shared" si="16"/>
        <v>555.3797</v>
      </c>
      <c r="G71" s="232">
        <f aca="true" t="shared" si="17" ref="G71:I72">G60+G62+G64+G66</f>
        <v>623.2977</v>
      </c>
      <c r="H71" s="132">
        <f t="shared" si="17"/>
        <v>1519.8133</v>
      </c>
      <c r="I71" s="232">
        <f t="shared" si="17"/>
        <v>2088.3705</v>
      </c>
      <c r="J71" s="232">
        <f aca="true" t="shared" si="18" ref="J71:O72">J60+J62+J64+J66</f>
        <v>1733.2222</v>
      </c>
      <c r="K71" s="232">
        <f t="shared" si="18"/>
        <v>449.5298</v>
      </c>
      <c r="L71" s="232">
        <f t="shared" si="18"/>
        <v>755.3144</v>
      </c>
      <c r="M71" s="232">
        <f t="shared" si="18"/>
        <v>1229.813</v>
      </c>
      <c r="N71" s="232">
        <f t="shared" si="18"/>
        <v>1012.4592</v>
      </c>
      <c r="O71" s="232">
        <f t="shared" si="18"/>
        <v>727.5944000000001</v>
      </c>
      <c r="P71" s="20">
        <f aca="true" t="shared" si="19" ref="P71:P102">SUM(D71:O71)</f>
        <v>12004.6881</v>
      </c>
    </row>
    <row r="72" spans="1:16" ht="18.75">
      <c r="A72" s="198" t="s">
        <v>51</v>
      </c>
      <c r="B72" s="333"/>
      <c r="C72" s="212" t="s">
        <v>18</v>
      </c>
      <c r="D72" s="43">
        <f t="shared" si="16"/>
        <v>112188.11399999999</v>
      </c>
      <c r="E72" s="43">
        <f t="shared" si="16"/>
        <v>123215.51</v>
      </c>
      <c r="F72" s="128">
        <f t="shared" si="16"/>
        <v>122170.352</v>
      </c>
      <c r="G72" s="43">
        <f t="shared" si="17"/>
        <v>128635.82800000001</v>
      </c>
      <c r="H72" s="129">
        <f t="shared" si="17"/>
        <v>256342.222</v>
      </c>
      <c r="I72" s="43">
        <f t="shared" si="17"/>
        <v>298578.479</v>
      </c>
      <c r="J72" s="43">
        <f t="shared" si="18"/>
        <v>255269.18699999998</v>
      </c>
      <c r="K72" s="43">
        <f t="shared" si="18"/>
        <v>80170.179</v>
      </c>
      <c r="L72" s="43">
        <f t="shared" si="18"/>
        <v>154454.29299999998</v>
      </c>
      <c r="M72" s="43">
        <f t="shared" si="18"/>
        <v>187371.169</v>
      </c>
      <c r="N72" s="43">
        <f t="shared" si="18"/>
        <v>170018.88399999996</v>
      </c>
      <c r="O72" s="43">
        <f t="shared" si="18"/>
        <v>120877.77900000001</v>
      </c>
      <c r="P72" s="26">
        <f t="shared" si="19"/>
        <v>2009291.9960000003</v>
      </c>
    </row>
    <row r="73" spans="1:16" ht="18.75">
      <c r="A73" s="204" t="s">
        <v>0</v>
      </c>
      <c r="B73" s="334" t="s">
        <v>54</v>
      </c>
      <c r="C73" s="234" t="s">
        <v>16</v>
      </c>
      <c r="D73" s="41">
        <v>0.4374</v>
      </c>
      <c r="E73" s="41">
        <v>0.275</v>
      </c>
      <c r="F73" s="118">
        <v>0.2974</v>
      </c>
      <c r="G73" s="41">
        <v>0.1704</v>
      </c>
      <c r="H73" s="123">
        <v>1.0426</v>
      </c>
      <c r="I73" s="41">
        <v>2.4937</v>
      </c>
      <c r="J73" s="41">
        <v>0.8966</v>
      </c>
      <c r="K73" s="41">
        <v>0.758</v>
      </c>
      <c r="L73" s="41">
        <v>0.5106</v>
      </c>
      <c r="M73" s="41">
        <v>0.9796</v>
      </c>
      <c r="N73" s="41">
        <v>1.6725</v>
      </c>
      <c r="O73" s="41">
        <v>1.2352</v>
      </c>
      <c r="P73" s="20">
        <f t="shared" si="19"/>
        <v>10.769</v>
      </c>
    </row>
    <row r="74" spans="1:16" ht="18.75">
      <c r="A74" s="204" t="s">
        <v>34</v>
      </c>
      <c r="B74" s="335"/>
      <c r="C74" s="212" t="s">
        <v>18</v>
      </c>
      <c r="D74" s="40">
        <v>789.471</v>
      </c>
      <c r="E74" s="40">
        <v>511.075</v>
      </c>
      <c r="F74" s="120">
        <v>607.495</v>
      </c>
      <c r="G74" s="40">
        <v>457.233</v>
      </c>
      <c r="H74" s="121">
        <v>1436.416</v>
      </c>
      <c r="I74" s="40">
        <v>2081.435</v>
      </c>
      <c r="J74" s="40">
        <v>1254.081</v>
      </c>
      <c r="K74" s="40">
        <v>1115.275</v>
      </c>
      <c r="L74" s="40">
        <v>934.12</v>
      </c>
      <c r="M74" s="40">
        <v>1377.485</v>
      </c>
      <c r="N74" s="40">
        <v>1693.785</v>
      </c>
      <c r="O74" s="40">
        <v>1798.943</v>
      </c>
      <c r="P74" s="26">
        <f t="shared" si="19"/>
        <v>14056.814</v>
      </c>
    </row>
    <row r="75" spans="1:16" ht="18.75">
      <c r="A75" s="204" t="s">
        <v>0</v>
      </c>
      <c r="B75" s="334" t="s">
        <v>55</v>
      </c>
      <c r="C75" s="234" t="s">
        <v>16</v>
      </c>
      <c r="D75" s="41"/>
      <c r="E75" s="41"/>
      <c r="F75" s="122"/>
      <c r="G75" s="41">
        <v>0.0735</v>
      </c>
      <c r="H75" s="123">
        <v>0.006</v>
      </c>
      <c r="I75" s="41">
        <v>0.0024</v>
      </c>
      <c r="J75" s="41">
        <v>0.0036</v>
      </c>
      <c r="K75" s="41"/>
      <c r="L75" s="41"/>
      <c r="M75" s="41"/>
      <c r="N75" s="41">
        <v>0.0088</v>
      </c>
      <c r="O75" s="41">
        <v>0.0047</v>
      </c>
      <c r="P75" s="20">
        <f t="shared" si="19"/>
        <v>0.099</v>
      </c>
    </row>
    <row r="76" spans="1:16" ht="18.75">
      <c r="A76" s="204" t="s">
        <v>0</v>
      </c>
      <c r="B76" s="335"/>
      <c r="C76" s="212" t="s">
        <v>18</v>
      </c>
      <c r="D76" s="40"/>
      <c r="E76" s="40"/>
      <c r="F76" s="120"/>
      <c r="G76" s="40">
        <v>35.486</v>
      </c>
      <c r="H76" s="121">
        <v>3.869</v>
      </c>
      <c r="I76" s="40">
        <v>2.52</v>
      </c>
      <c r="J76" s="40">
        <v>1.898</v>
      </c>
      <c r="K76" s="40"/>
      <c r="L76" s="40"/>
      <c r="M76" s="40"/>
      <c r="N76" s="40">
        <v>2.886</v>
      </c>
      <c r="O76" s="40">
        <v>4.492</v>
      </c>
      <c r="P76" s="26">
        <f t="shared" si="19"/>
        <v>51.151</v>
      </c>
    </row>
    <row r="77" spans="1:16" ht="18.75">
      <c r="A77" s="204" t="s">
        <v>56</v>
      </c>
      <c r="B77" s="210" t="s">
        <v>57</v>
      </c>
      <c r="C77" s="234" t="s">
        <v>16</v>
      </c>
      <c r="D77" s="41"/>
      <c r="E77" s="41"/>
      <c r="F77" s="122"/>
      <c r="G77" s="41"/>
      <c r="H77" s="123"/>
      <c r="I77" s="41"/>
      <c r="J77" s="41"/>
      <c r="K77" s="41"/>
      <c r="L77" s="41"/>
      <c r="M77" s="41"/>
      <c r="N77" s="41"/>
      <c r="O77" s="41"/>
      <c r="P77" s="20">
        <f t="shared" si="19"/>
        <v>0</v>
      </c>
    </row>
    <row r="78" spans="1:16" ht="18.75">
      <c r="A78" s="220"/>
      <c r="B78" s="212" t="s">
        <v>58</v>
      </c>
      <c r="C78" s="212" t="s">
        <v>18</v>
      </c>
      <c r="D78" s="40"/>
      <c r="E78" s="40"/>
      <c r="F78" s="120"/>
      <c r="G78" s="40"/>
      <c r="H78" s="121"/>
      <c r="I78" s="40"/>
      <c r="J78" s="40"/>
      <c r="K78" s="40"/>
      <c r="L78" s="40"/>
      <c r="M78" s="40"/>
      <c r="N78" s="40"/>
      <c r="O78" s="40"/>
      <c r="P78" s="26">
        <f t="shared" si="19"/>
        <v>0</v>
      </c>
    </row>
    <row r="79" spans="1:16" ht="18.75">
      <c r="A79" s="220"/>
      <c r="B79" s="334" t="s">
        <v>59</v>
      </c>
      <c r="C79" s="234" t="s">
        <v>16</v>
      </c>
      <c r="D79" s="41"/>
      <c r="E79" s="41"/>
      <c r="F79" s="122"/>
      <c r="G79" s="41"/>
      <c r="H79" s="123"/>
      <c r="I79" s="41"/>
      <c r="J79" s="41"/>
      <c r="K79" s="41"/>
      <c r="L79" s="41"/>
      <c r="M79" s="41"/>
      <c r="N79" s="41"/>
      <c r="O79" s="41"/>
      <c r="P79" s="20">
        <f t="shared" si="19"/>
        <v>0</v>
      </c>
    </row>
    <row r="80" spans="1:16" ht="18.75">
      <c r="A80" s="204" t="s">
        <v>17</v>
      </c>
      <c r="B80" s="335"/>
      <c r="C80" s="212" t="s">
        <v>18</v>
      </c>
      <c r="D80" s="40"/>
      <c r="E80" s="40"/>
      <c r="F80" s="120"/>
      <c r="G80" s="40"/>
      <c r="H80" s="121"/>
      <c r="I80" s="40"/>
      <c r="J80" s="40"/>
      <c r="K80" s="40"/>
      <c r="L80" s="40"/>
      <c r="M80" s="40"/>
      <c r="N80" s="40"/>
      <c r="O80" s="40"/>
      <c r="P80" s="26">
        <f t="shared" si="19"/>
        <v>0</v>
      </c>
    </row>
    <row r="81" spans="1:16" ht="18.75">
      <c r="A81" s="220"/>
      <c r="B81" s="210" t="s">
        <v>20</v>
      </c>
      <c r="C81" s="234" t="s">
        <v>16</v>
      </c>
      <c r="D81" s="41">
        <v>4.7659</v>
      </c>
      <c r="E81" s="41">
        <v>6.0107</v>
      </c>
      <c r="F81" s="122">
        <v>7.9273</v>
      </c>
      <c r="G81" s="41">
        <v>6.901</v>
      </c>
      <c r="H81" s="123">
        <v>2.3939</v>
      </c>
      <c r="I81" s="41">
        <v>2.7166</v>
      </c>
      <c r="J81" s="41">
        <v>1.1163</v>
      </c>
      <c r="K81" s="41">
        <v>1.0115</v>
      </c>
      <c r="L81" s="41">
        <v>0.9245</v>
      </c>
      <c r="M81" s="41">
        <v>0.67</v>
      </c>
      <c r="N81" s="41">
        <v>0.7754</v>
      </c>
      <c r="O81" s="41">
        <v>5.2459</v>
      </c>
      <c r="P81" s="20">
        <f t="shared" si="19"/>
        <v>40.458999999999996</v>
      </c>
    </row>
    <row r="82" spans="1:16" ht="18.75">
      <c r="A82" s="220"/>
      <c r="B82" s="212" t="s">
        <v>60</v>
      </c>
      <c r="C82" s="212" t="s">
        <v>18</v>
      </c>
      <c r="D82" s="40">
        <v>3828.976</v>
      </c>
      <c r="E82" s="40">
        <v>4352.379</v>
      </c>
      <c r="F82" s="120">
        <v>5810.121</v>
      </c>
      <c r="G82" s="40">
        <v>4375.826</v>
      </c>
      <c r="H82" s="121">
        <v>1877.862</v>
      </c>
      <c r="I82" s="40">
        <v>1964.652</v>
      </c>
      <c r="J82" s="40">
        <v>1665.626</v>
      </c>
      <c r="K82" s="40">
        <v>1498.991</v>
      </c>
      <c r="L82" s="40">
        <v>789.735</v>
      </c>
      <c r="M82" s="40">
        <v>805.293</v>
      </c>
      <c r="N82" s="40">
        <v>944.876</v>
      </c>
      <c r="O82" s="40">
        <v>9518.399</v>
      </c>
      <c r="P82" s="26">
        <f t="shared" si="19"/>
        <v>37432.736</v>
      </c>
    </row>
    <row r="83" spans="1:16" ht="18.75">
      <c r="A83" s="204" t="s">
        <v>23</v>
      </c>
      <c r="B83" s="332" t="s">
        <v>107</v>
      </c>
      <c r="C83" s="234" t="s">
        <v>16</v>
      </c>
      <c r="D83" s="42">
        <f aca="true" t="shared" si="20" ref="D83:F84">D73+D75+D77+D79+D81</f>
        <v>5.2033000000000005</v>
      </c>
      <c r="E83" s="42">
        <f t="shared" si="20"/>
        <v>6.2857</v>
      </c>
      <c r="F83" s="126">
        <f t="shared" si="20"/>
        <v>8.2247</v>
      </c>
      <c r="G83" s="42">
        <f aca="true" t="shared" si="21" ref="G83:I84">G73+G75+G77+G79+G81</f>
        <v>7.1449</v>
      </c>
      <c r="H83" s="127">
        <f t="shared" si="21"/>
        <v>3.4425</v>
      </c>
      <c r="I83" s="42">
        <f t="shared" si="21"/>
        <v>5.2127</v>
      </c>
      <c r="J83" s="42">
        <f aca="true" t="shared" si="22" ref="J83:O84">J73+J75+J77+J79+J81</f>
        <v>2.0165</v>
      </c>
      <c r="K83" s="42">
        <f t="shared" si="22"/>
        <v>1.7695</v>
      </c>
      <c r="L83" s="42">
        <f t="shared" si="22"/>
        <v>1.4351</v>
      </c>
      <c r="M83" s="42">
        <f t="shared" si="22"/>
        <v>1.6496</v>
      </c>
      <c r="N83" s="42">
        <f t="shared" si="22"/>
        <v>2.4567</v>
      </c>
      <c r="O83" s="42">
        <f t="shared" si="22"/>
        <v>6.485799999999999</v>
      </c>
      <c r="P83" s="20">
        <f t="shared" si="19"/>
        <v>51.327</v>
      </c>
    </row>
    <row r="84" spans="1:16" ht="18.75">
      <c r="A84" s="217"/>
      <c r="B84" s="333"/>
      <c r="C84" s="212" t="s">
        <v>18</v>
      </c>
      <c r="D84" s="43">
        <f t="shared" si="20"/>
        <v>4618.447</v>
      </c>
      <c r="E84" s="43">
        <f t="shared" si="20"/>
        <v>4863.454</v>
      </c>
      <c r="F84" s="128">
        <f t="shared" si="20"/>
        <v>6417.616</v>
      </c>
      <c r="G84" s="43">
        <f t="shared" si="21"/>
        <v>4868.545</v>
      </c>
      <c r="H84" s="129">
        <f t="shared" si="21"/>
        <v>3318.147</v>
      </c>
      <c r="I84" s="43">
        <f t="shared" si="21"/>
        <v>4048.607</v>
      </c>
      <c r="J84" s="43">
        <f t="shared" si="22"/>
        <v>2921.6049999999996</v>
      </c>
      <c r="K84" s="43">
        <f t="shared" si="22"/>
        <v>2614.266</v>
      </c>
      <c r="L84" s="43">
        <f t="shared" si="22"/>
        <v>1723.855</v>
      </c>
      <c r="M84" s="43">
        <f t="shared" si="22"/>
        <v>2182.778</v>
      </c>
      <c r="N84" s="43">
        <f t="shared" si="22"/>
        <v>2641.547</v>
      </c>
      <c r="O84" s="43">
        <f t="shared" si="22"/>
        <v>11321.833999999999</v>
      </c>
      <c r="P84" s="26">
        <f t="shared" si="19"/>
        <v>51540.701</v>
      </c>
    </row>
    <row r="85" spans="1:16" ht="18.75">
      <c r="A85" s="328" t="s">
        <v>118</v>
      </c>
      <c r="B85" s="329"/>
      <c r="C85" s="234" t="s">
        <v>16</v>
      </c>
      <c r="D85" s="41">
        <v>2.0163</v>
      </c>
      <c r="E85" s="41">
        <v>0.719</v>
      </c>
      <c r="F85" s="122">
        <v>0.5664</v>
      </c>
      <c r="G85" s="41">
        <v>0.093</v>
      </c>
      <c r="H85" s="123">
        <v>0.849</v>
      </c>
      <c r="I85" s="41">
        <v>3.3754</v>
      </c>
      <c r="J85" s="41">
        <v>5.3355</v>
      </c>
      <c r="K85" s="41">
        <v>4.3155</v>
      </c>
      <c r="L85" s="41">
        <v>4.2114</v>
      </c>
      <c r="M85" s="41">
        <v>4.4067</v>
      </c>
      <c r="N85" s="41">
        <v>5.6256</v>
      </c>
      <c r="O85" s="41">
        <v>3.2795</v>
      </c>
      <c r="P85" s="20">
        <f t="shared" si="19"/>
        <v>34.7933</v>
      </c>
    </row>
    <row r="86" spans="1:16" ht="18.75">
      <c r="A86" s="330"/>
      <c r="B86" s="331"/>
      <c r="C86" s="212" t="s">
        <v>18</v>
      </c>
      <c r="D86" s="40">
        <v>1474.294</v>
      </c>
      <c r="E86" s="40">
        <v>814.114</v>
      </c>
      <c r="F86" s="120">
        <v>1158.64</v>
      </c>
      <c r="G86" s="40">
        <v>257.02</v>
      </c>
      <c r="H86" s="121">
        <v>1266.97</v>
      </c>
      <c r="I86" s="40">
        <v>2561.06</v>
      </c>
      <c r="J86" s="40">
        <v>3702.494</v>
      </c>
      <c r="K86" s="40">
        <v>3785.512</v>
      </c>
      <c r="L86" s="40">
        <v>3174.616</v>
      </c>
      <c r="M86" s="40">
        <v>2736.844</v>
      </c>
      <c r="N86" s="40">
        <v>2443.99</v>
      </c>
      <c r="O86" s="40">
        <v>1564.533</v>
      </c>
      <c r="P86" s="26">
        <f t="shared" si="19"/>
        <v>24940.087000000003</v>
      </c>
    </row>
    <row r="87" spans="1:16" ht="18.75">
      <c r="A87" s="328" t="s">
        <v>61</v>
      </c>
      <c r="B87" s="329"/>
      <c r="C87" s="234" t="s">
        <v>16</v>
      </c>
      <c r="D87" s="41">
        <v>0.1328</v>
      </c>
      <c r="E87" s="41">
        <v>0.7408</v>
      </c>
      <c r="F87" s="122">
        <v>5.223</v>
      </c>
      <c r="G87" s="41">
        <v>1.643</v>
      </c>
      <c r="H87" s="123">
        <v>1.0495</v>
      </c>
      <c r="I87" s="41">
        <v>0.048</v>
      </c>
      <c r="J87" s="41">
        <v>0.14</v>
      </c>
      <c r="K87" s="41">
        <v>0.006</v>
      </c>
      <c r="L87" s="41"/>
      <c r="M87" s="41"/>
      <c r="N87" s="41"/>
      <c r="O87" s="41">
        <v>0.114</v>
      </c>
      <c r="P87" s="20">
        <f t="shared" si="19"/>
        <v>9.097100000000001</v>
      </c>
    </row>
    <row r="88" spans="1:16" ht="18.75">
      <c r="A88" s="330"/>
      <c r="B88" s="331"/>
      <c r="C88" s="212" t="s">
        <v>18</v>
      </c>
      <c r="D88" s="40">
        <v>66.887</v>
      </c>
      <c r="E88" s="40">
        <v>84.157</v>
      </c>
      <c r="F88" s="120">
        <v>374.248</v>
      </c>
      <c r="G88" s="40">
        <v>540.81</v>
      </c>
      <c r="H88" s="121">
        <v>334.129</v>
      </c>
      <c r="I88" s="40">
        <v>45.36</v>
      </c>
      <c r="J88" s="40">
        <v>37.066</v>
      </c>
      <c r="K88" s="40">
        <v>3.36</v>
      </c>
      <c r="L88" s="40"/>
      <c r="M88" s="40"/>
      <c r="N88" s="40"/>
      <c r="O88" s="40">
        <v>20.57</v>
      </c>
      <c r="P88" s="26">
        <f t="shared" si="19"/>
        <v>1506.5869999999995</v>
      </c>
    </row>
    <row r="89" spans="1:16" ht="18.75">
      <c r="A89" s="328" t="s">
        <v>119</v>
      </c>
      <c r="B89" s="329"/>
      <c r="C89" s="234" t="s">
        <v>16</v>
      </c>
      <c r="D89" s="41">
        <v>0.0121</v>
      </c>
      <c r="E89" s="41">
        <v>0.0409</v>
      </c>
      <c r="F89" s="122">
        <v>0.006</v>
      </c>
      <c r="G89" s="41">
        <v>0.046</v>
      </c>
      <c r="H89" s="123">
        <v>0.0237</v>
      </c>
      <c r="I89" s="41"/>
      <c r="J89" s="41"/>
      <c r="K89" s="41"/>
      <c r="L89" s="41">
        <v>0.0012</v>
      </c>
      <c r="M89" s="41">
        <v>0</v>
      </c>
      <c r="N89" s="41"/>
      <c r="O89" s="41">
        <v>0</v>
      </c>
      <c r="P89" s="20">
        <f t="shared" si="19"/>
        <v>0.1299</v>
      </c>
    </row>
    <row r="90" spans="1:16" ht="18.75">
      <c r="A90" s="330"/>
      <c r="B90" s="331"/>
      <c r="C90" s="212" t="s">
        <v>18</v>
      </c>
      <c r="D90" s="40">
        <v>25.745</v>
      </c>
      <c r="E90" s="40">
        <v>101.449</v>
      </c>
      <c r="F90" s="120">
        <v>16.589</v>
      </c>
      <c r="G90" s="40">
        <v>122.945</v>
      </c>
      <c r="H90" s="121">
        <v>46.716</v>
      </c>
      <c r="I90" s="40"/>
      <c r="J90" s="40"/>
      <c r="K90" s="40"/>
      <c r="L90" s="40">
        <v>2.747</v>
      </c>
      <c r="M90" s="40">
        <v>4.757</v>
      </c>
      <c r="N90" s="40"/>
      <c r="O90" s="40">
        <v>1.869</v>
      </c>
      <c r="P90" s="26">
        <f t="shared" si="19"/>
        <v>322.81700000000006</v>
      </c>
    </row>
    <row r="91" spans="1:16" ht="18.75">
      <c r="A91" s="328" t="s">
        <v>120</v>
      </c>
      <c r="B91" s="329"/>
      <c r="C91" s="234" t="s">
        <v>16</v>
      </c>
      <c r="D91" s="41">
        <v>0.0082</v>
      </c>
      <c r="E91" s="41">
        <v>0.0268</v>
      </c>
      <c r="F91" s="122">
        <v>0.0124</v>
      </c>
      <c r="G91" s="41">
        <v>0.1075</v>
      </c>
      <c r="H91" s="123">
        <v>0.0055</v>
      </c>
      <c r="I91" s="41">
        <v>0.05</v>
      </c>
      <c r="J91" s="41">
        <v>0.0273</v>
      </c>
      <c r="K91" s="41">
        <v>0.04</v>
      </c>
      <c r="L91" s="41">
        <v>0.015</v>
      </c>
      <c r="M91" s="41">
        <v>0.02</v>
      </c>
      <c r="N91" s="41">
        <v>0.075</v>
      </c>
      <c r="O91" s="41">
        <v>0.0704</v>
      </c>
      <c r="P91" s="20">
        <f t="shared" si="19"/>
        <v>0.45810000000000006</v>
      </c>
    </row>
    <row r="92" spans="1:16" ht="18.75">
      <c r="A92" s="330"/>
      <c r="B92" s="331"/>
      <c r="C92" s="212" t="s">
        <v>18</v>
      </c>
      <c r="D92" s="40">
        <v>16.013</v>
      </c>
      <c r="E92" s="40">
        <v>33.602</v>
      </c>
      <c r="F92" s="120">
        <v>37.993</v>
      </c>
      <c r="G92" s="40">
        <v>181.698</v>
      </c>
      <c r="H92" s="121">
        <v>13.705</v>
      </c>
      <c r="I92" s="40">
        <v>31.6</v>
      </c>
      <c r="J92" s="40">
        <v>89.718</v>
      </c>
      <c r="K92" s="40">
        <v>151.305</v>
      </c>
      <c r="L92" s="40">
        <v>44.316</v>
      </c>
      <c r="M92" s="40">
        <v>46.085</v>
      </c>
      <c r="N92" s="40">
        <v>229.606</v>
      </c>
      <c r="O92" s="40">
        <v>175.475</v>
      </c>
      <c r="P92" s="26">
        <f t="shared" si="19"/>
        <v>1051.116</v>
      </c>
    </row>
    <row r="93" spans="1:16" ht="18.75">
      <c r="A93" s="328" t="s">
        <v>63</v>
      </c>
      <c r="B93" s="329"/>
      <c r="C93" s="234" t="s">
        <v>16</v>
      </c>
      <c r="D93" s="41">
        <v>0.05</v>
      </c>
      <c r="E93" s="41">
        <v>0.03</v>
      </c>
      <c r="F93" s="122">
        <v>0.002</v>
      </c>
      <c r="G93" s="41"/>
      <c r="H93" s="123">
        <v>0.006</v>
      </c>
      <c r="I93" s="41">
        <v>0.0078</v>
      </c>
      <c r="J93" s="41"/>
      <c r="K93" s="41"/>
      <c r="L93" s="41"/>
      <c r="M93" s="41"/>
      <c r="N93" s="41"/>
      <c r="O93" s="41">
        <v>0.0108</v>
      </c>
      <c r="P93" s="20">
        <f t="shared" si="19"/>
        <v>0.10660000000000001</v>
      </c>
    </row>
    <row r="94" spans="1:16" ht="18.75">
      <c r="A94" s="330"/>
      <c r="B94" s="331"/>
      <c r="C94" s="212" t="s">
        <v>18</v>
      </c>
      <c r="D94" s="40">
        <v>16.917</v>
      </c>
      <c r="E94" s="40">
        <v>10.586</v>
      </c>
      <c r="F94" s="120">
        <v>3.57</v>
      </c>
      <c r="G94" s="40"/>
      <c r="H94" s="121">
        <v>4.536</v>
      </c>
      <c r="I94" s="40">
        <v>6.692</v>
      </c>
      <c r="J94" s="40"/>
      <c r="K94" s="40"/>
      <c r="L94" s="40"/>
      <c r="M94" s="40"/>
      <c r="N94" s="40"/>
      <c r="O94" s="40">
        <v>6.909</v>
      </c>
      <c r="P94" s="26">
        <f t="shared" si="19"/>
        <v>49.21</v>
      </c>
    </row>
    <row r="95" spans="1:16" ht="18.75">
      <c r="A95" s="328" t="s">
        <v>121</v>
      </c>
      <c r="B95" s="329"/>
      <c r="C95" s="234" t="s">
        <v>16</v>
      </c>
      <c r="D95" s="41">
        <v>0.0398</v>
      </c>
      <c r="E95" s="41">
        <v>0.0169</v>
      </c>
      <c r="F95" s="122">
        <v>0.0617</v>
      </c>
      <c r="G95" s="41">
        <v>0.551</v>
      </c>
      <c r="H95" s="123">
        <v>3.258</v>
      </c>
      <c r="I95" s="41">
        <v>0.9494</v>
      </c>
      <c r="J95" s="41">
        <v>0.3907</v>
      </c>
      <c r="K95" s="41">
        <v>0.4307</v>
      </c>
      <c r="L95" s="41">
        <v>0.2237</v>
      </c>
      <c r="M95" s="41">
        <v>0.3841</v>
      </c>
      <c r="N95" s="41">
        <v>3.0865</v>
      </c>
      <c r="O95" s="41">
        <v>0.1804</v>
      </c>
      <c r="P95" s="20">
        <f t="shared" si="19"/>
        <v>9.5729</v>
      </c>
    </row>
    <row r="96" spans="1:16" ht="18.75">
      <c r="A96" s="330"/>
      <c r="B96" s="331"/>
      <c r="C96" s="212" t="s">
        <v>18</v>
      </c>
      <c r="D96" s="40">
        <v>16.583</v>
      </c>
      <c r="E96" s="40">
        <v>14.937</v>
      </c>
      <c r="F96" s="120">
        <v>38.208</v>
      </c>
      <c r="G96" s="40">
        <v>738.461</v>
      </c>
      <c r="H96" s="121">
        <v>1798.163</v>
      </c>
      <c r="I96" s="40">
        <v>790.808</v>
      </c>
      <c r="J96" s="40">
        <v>710.49</v>
      </c>
      <c r="K96" s="40">
        <v>883.738</v>
      </c>
      <c r="L96" s="40">
        <v>415.731</v>
      </c>
      <c r="M96" s="40">
        <v>441.443</v>
      </c>
      <c r="N96" s="40">
        <v>1712.642</v>
      </c>
      <c r="O96" s="40">
        <v>91.909</v>
      </c>
      <c r="P96" s="26">
        <f t="shared" si="19"/>
        <v>7653.112999999999</v>
      </c>
    </row>
    <row r="97" spans="1:16" ht="18.75">
      <c r="A97" s="328" t="s">
        <v>64</v>
      </c>
      <c r="B97" s="329"/>
      <c r="C97" s="234" t="s">
        <v>16</v>
      </c>
      <c r="D97" s="41">
        <v>177.2734</v>
      </c>
      <c r="E97" s="41">
        <v>9.4871</v>
      </c>
      <c r="F97" s="122">
        <v>22.4119</v>
      </c>
      <c r="G97" s="41">
        <v>12.0142</v>
      </c>
      <c r="H97" s="123">
        <v>175.0997</v>
      </c>
      <c r="I97" s="41">
        <v>346.9187</v>
      </c>
      <c r="J97" s="41">
        <v>211.7232</v>
      </c>
      <c r="K97" s="41">
        <v>100.8224</v>
      </c>
      <c r="L97" s="41">
        <v>105.7393</v>
      </c>
      <c r="M97" s="41">
        <v>101.1883</v>
      </c>
      <c r="N97" s="41">
        <v>49.3192</v>
      </c>
      <c r="O97" s="41">
        <v>53.137</v>
      </c>
      <c r="P97" s="20">
        <f t="shared" si="19"/>
        <v>1365.1343999999997</v>
      </c>
    </row>
    <row r="98" spans="1:16" ht="18.75">
      <c r="A98" s="330"/>
      <c r="B98" s="331"/>
      <c r="C98" s="212" t="s">
        <v>18</v>
      </c>
      <c r="D98" s="40">
        <v>15506.069</v>
      </c>
      <c r="E98" s="40">
        <v>7431.971</v>
      </c>
      <c r="F98" s="120">
        <v>15011.613</v>
      </c>
      <c r="G98" s="40">
        <v>11774.935</v>
      </c>
      <c r="H98" s="121">
        <v>58570.454</v>
      </c>
      <c r="I98" s="40">
        <v>57965.206</v>
      </c>
      <c r="J98" s="40">
        <v>35420.489</v>
      </c>
      <c r="K98" s="40">
        <v>20832.028</v>
      </c>
      <c r="L98" s="40">
        <v>12677.022</v>
      </c>
      <c r="M98" s="40">
        <v>8756.818</v>
      </c>
      <c r="N98" s="40">
        <v>11169.551</v>
      </c>
      <c r="O98" s="40">
        <v>8998.29</v>
      </c>
      <c r="P98" s="26">
        <f t="shared" si="19"/>
        <v>264114.446</v>
      </c>
    </row>
    <row r="99" spans="1:16" ht="18.75">
      <c r="A99" s="336" t="s">
        <v>65</v>
      </c>
      <c r="B99" s="337"/>
      <c r="C99" s="234" t="s">
        <v>16</v>
      </c>
      <c r="D99" s="48">
        <f aca="true" t="shared" si="23" ref="D99:F100">D8+D10+D22+D28+D36+D38+D40+D42+D44+D46+D48+D50+D52+D58+D71+D83+D85+D87+D89+D91+D93+D95+D97</f>
        <v>1473.7423000000001</v>
      </c>
      <c r="E99" s="48">
        <f t="shared" si="23"/>
        <v>1312.0545000000002</v>
      </c>
      <c r="F99" s="133">
        <f t="shared" si="23"/>
        <v>1246.9350000000002</v>
      </c>
      <c r="G99" s="48">
        <f aca="true" t="shared" si="24" ref="G99:I100">G8+G10+G22+G28+G36+G38+G40+G42+G44+G46+G48+G50+G52+G58+G71+G83+G85+G87+G89+G91+G93+G95+G97</f>
        <v>1130.865</v>
      </c>
      <c r="H99" s="94">
        <f t="shared" si="24"/>
        <v>2209.3677000000002</v>
      </c>
      <c r="I99" s="48">
        <f t="shared" si="24"/>
        <v>7360.473600000001</v>
      </c>
      <c r="J99" s="48">
        <f aca="true" t="shared" si="25" ref="J99:O100">J8+J10+J22+J28+J36+J38+J40+J42+J44+J46+J48+J50+J52+J58+J71+J83+J85+J87+J89+J91+J93+J95+J97</f>
        <v>16808.7154</v>
      </c>
      <c r="K99" s="48">
        <f t="shared" si="25"/>
        <v>12214.6537</v>
      </c>
      <c r="L99" s="48">
        <f t="shared" si="25"/>
        <v>10453.0864</v>
      </c>
      <c r="M99" s="48">
        <f t="shared" si="25"/>
        <v>20703.0774</v>
      </c>
      <c r="N99" s="48">
        <f t="shared" si="25"/>
        <v>15053.851299999998</v>
      </c>
      <c r="O99" s="48">
        <f t="shared" si="25"/>
        <v>5708.873999999999</v>
      </c>
      <c r="P99" s="20">
        <f t="shared" si="19"/>
        <v>95675.6963</v>
      </c>
    </row>
    <row r="100" spans="1:16" ht="18.75">
      <c r="A100" s="338"/>
      <c r="B100" s="339"/>
      <c r="C100" s="212" t="s">
        <v>18</v>
      </c>
      <c r="D100" s="47">
        <f t="shared" si="23"/>
        <v>591220.725</v>
      </c>
      <c r="E100" s="47">
        <f t="shared" si="23"/>
        <v>637829.1159999999</v>
      </c>
      <c r="F100" s="134">
        <f t="shared" si="23"/>
        <v>742285.742</v>
      </c>
      <c r="G100" s="47">
        <f t="shared" si="24"/>
        <v>598661.935</v>
      </c>
      <c r="H100" s="95">
        <f t="shared" si="24"/>
        <v>718162.7049999998</v>
      </c>
      <c r="I100" s="47">
        <f t="shared" si="24"/>
        <v>1777584.6430000006</v>
      </c>
      <c r="J100" s="47">
        <f t="shared" si="25"/>
        <v>3414901.736</v>
      </c>
      <c r="K100" s="47">
        <f t="shared" si="25"/>
        <v>2583017.4289999995</v>
      </c>
      <c r="L100" s="47">
        <f t="shared" si="25"/>
        <v>2859448.04</v>
      </c>
      <c r="M100" s="47">
        <f t="shared" si="25"/>
        <v>3668902.1010000003</v>
      </c>
      <c r="N100" s="47">
        <f t="shared" si="25"/>
        <v>2888611.9830000005</v>
      </c>
      <c r="O100" s="47">
        <f t="shared" si="25"/>
        <v>1279603.2310000004</v>
      </c>
      <c r="P100" s="26">
        <f t="shared" si="19"/>
        <v>21760229.385999996</v>
      </c>
    </row>
    <row r="101" spans="1:16" ht="18.75">
      <c r="A101" s="204" t="s">
        <v>0</v>
      </c>
      <c r="B101" s="334" t="s">
        <v>122</v>
      </c>
      <c r="C101" s="234" t="s">
        <v>16</v>
      </c>
      <c r="D101" s="41">
        <v>0.2432</v>
      </c>
      <c r="E101" s="41">
        <v>1.733</v>
      </c>
      <c r="F101" s="122">
        <v>5.536</v>
      </c>
      <c r="G101" s="41">
        <v>2.5848</v>
      </c>
      <c r="H101" s="123"/>
      <c r="I101" s="41"/>
      <c r="J101" s="41"/>
      <c r="K101" s="41"/>
      <c r="L101" s="41"/>
      <c r="M101" s="41"/>
      <c r="N101" s="41"/>
      <c r="O101" s="41"/>
      <c r="P101" s="20">
        <f t="shared" si="19"/>
        <v>10.097</v>
      </c>
    </row>
    <row r="102" spans="1:16" ht="18.75">
      <c r="A102" s="204" t="s">
        <v>0</v>
      </c>
      <c r="B102" s="335"/>
      <c r="C102" s="212" t="s">
        <v>18</v>
      </c>
      <c r="D102" s="40">
        <v>1014.671</v>
      </c>
      <c r="E102" s="40">
        <v>224.2</v>
      </c>
      <c r="F102" s="120">
        <v>842.575</v>
      </c>
      <c r="G102" s="40">
        <v>3410.371</v>
      </c>
      <c r="H102" s="121"/>
      <c r="I102" s="40"/>
      <c r="J102" s="40"/>
      <c r="K102" s="40"/>
      <c r="L102" s="40"/>
      <c r="M102" s="40"/>
      <c r="N102" s="40"/>
      <c r="O102" s="40"/>
      <c r="P102" s="26">
        <f t="shared" si="19"/>
        <v>5491.817</v>
      </c>
    </row>
    <row r="103" spans="1:16" ht="18.75">
      <c r="A103" s="204" t="s">
        <v>66</v>
      </c>
      <c r="B103" s="334" t="s">
        <v>123</v>
      </c>
      <c r="C103" s="234" t="s">
        <v>16</v>
      </c>
      <c r="D103" s="41">
        <v>6.379</v>
      </c>
      <c r="E103" s="41">
        <v>4.62</v>
      </c>
      <c r="F103" s="122">
        <v>4.09</v>
      </c>
      <c r="G103" s="41">
        <v>4.5544</v>
      </c>
      <c r="H103" s="123">
        <v>11.4917</v>
      </c>
      <c r="I103" s="41">
        <v>20.6098</v>
      </c>
      <c r="J103" s="41">
        <v>22.7205</v>
      </c>
      <c r="K103" s="41">
        <v>10.4873</v>
      </c>
      <c r="L103" s="41">
        <v>3.613</v>
      </c>
      <c r="M103" s="41">
        <v>2.6613</v>
      </c>
      <c r="N103" s="41">
        <v>9.0011</v>
      </c>
      <c r="O103" s="41">
        <v>9.6582</v>
      </c>
      <c r="P103" s="20">
        <f aca="true" t="shared" si="26" ref="P103:P112">SUM(D103:O103)</f>
        <v>109.8863</v>
      </c>
    </row>
    <row r="104" spans="1:16" ht="18.75">
      <c r="A104" s="204" t="s">
        <v>0</v>
      </c>
      <c r="B104" s="335"/>
      <c r="C104" s="212" t="s">
        <v>18</v>
      </c>
      <c r="D104" s="40">
        <v>3304.778</v>
      </c>
      <c r="E104" s="40">
        <v>2702.691</v>
      </c>
      <c r="F104" s="120">
        <v>3078.289</v>
      </c>
      <c r="G104" s="40">
        <v>3528.295</v>
      </c>
      <c r="H104" s="121">
        <v>6529.644</v>
      </c>
      <c r="I104" s="40">
        <v>7448.935</v>
      </c>
      <c r="J104" s="40">
        <v>7391.1</v>
      </c>
      <c r="K104" s="40">
        <v>4849.211</v>
      </c>
      <c r="L104" s="40">
        <v>2428.707</v>
      </c>
      <c r="M104" s="40">
        <v>2183.711</v>
      </c>
      <c r="N104" s="40">
        <v>4600.376</v>
      </c>
      <c r="O104" s="40">
        <v>7205.452</v>
      </c>
      <c r="P104" s="26">
        <f t="shared" si="26"/>
        <v>55251.189000000006</v>
      </c>
    </row>
    <row r="105" spans="1:16" ht="18.75">
      <c r="A105" s="204" t="s">
        <v>0</v>
      </c>
      <c r="B105" s="334" t="s">
        <v>124</v>
      </c>
      <c r="C105" s="234" t="s">
        <v>16</v>
      </c>
      <c r="D105" s="41">
        <v>14.8487</v>
      </c>
      <c r="E105" s="41">
        <v>2.5484</v>
      </c>
      <c r="F105" s="122">
        <v>2.6326</v>
      </c>
      <c r="G105" s="41">
        <v>0.9097</v>
      </c>
      <c r="H105" s="123">
        <v>2.62</v>
      </c>
      <c r="I105" s="41">
        <v>80.1731</v>
      </c>
      <c r="J105" s="41">
        <v>113.3714</v>
      </c>
      <c r="K105" s="41">
        <v>82.1783</v>
      </c>
      <c r="L105" s="41">
        <v>65.5998</v>
      </c>
      <c r="M105" s="41">
        <v>23.0672</v>
      </c>
      <c r="N105" s="41">
        <v>7.1364</v>
      </c>
      <c r="O105" s="41">
        <v>24.1379</v>
      </c>
      <c r="P105" s="20">
        <f t="shared" si="26"/>
        <v>419.2235</v>
      </c>
    </row>
    <row r="106" spans="1:16" ht="18.75">
      <c r="A106" s="220"/>
      <c r="B106" s="335"/>
      <c r="C106" s="212" t="s">
        <v>18</v>
      </c>
      <c r="D106" s="40">
        <v>5786.031</v>
      </c>
      <c r="E106" s="40">
        <v>1860.641</v>
      </c>
      <c r="F106" s="120">
        <v>1580.339</v>
      </c>
      <c r="G106" s="40">
        <v>817.105</v>
      </c>
      <c r="H106" s="121">
        <v>1672.843</v>
      </c>
      <c r="I106" s="40">
        <v>13795.031</v>
      </c>
      <c r="J106" s="40">
        <v>24559.797</v>
      </c>
      <c r="K106" s="40">
        <v>26871.721</v>
      </c>
      <c r="L106" s="40">
        <v>21609.094</v>
      </c>
      <c r="M106" s="40">
        <v>8763.398</v>
      </c>
      <c r="N106" s="40">
        <v>3585.376</v>
      </c>
      <c r="O106" s="40">
        <v>11173.669</v>
      </c>
      <c r="P106" s="26">
        <f t="shared" si="26"/>
        <v>122075.045</v>
      </c>
    </row>
    <row r="107" spans="1:16" ht="18.75">
      <c r="A107" s="204" t="s">
        <v>67</v>
      </c>
      <c r="B107" s="334" t="s">
        <v>125</v>
      </c>
      <c r="C107" s="234" t="s">
        <v>16</v>
      </c>
      <c r="D107" s="41">
        <v>0.0184</v>
      </c>
      <c r="E107" s="41">
        <v>0.0374</v>
      </c>
      <c r="F107" s="122">
        <v>0.1626</v>
      </c>
      <c r="G107" s="41">
        <v>0.155</v>
      </c>
      <c r="H107" s="123">
        <v>0.1328</v>
      </c>
      <c r="I107" s="41">
        <v>0.066</v>
      </c>
      <c r="J107" s="41">
        <v>0.0242</v>
      </c>
      <c r="K107" s="41">
        <v>0.0035</v>
      </c>
      <c r="L107" s="41">
        <v>0.006</v>
      </c>
      <c r="M107" s="41">
        <v>0.012</v>
      </c>
      <c r="N107" s="41">
        <v>0.0118</v>
      </c>
      <c r="O107" s="41">
        <v>0.002</v>
      </c>
      <c r="P107" s="20">
        <f t="shared" si="26"/>
        <v>0.6317</v>
      </c>
    </row>
    <row r="108" spans="1:16" ht="18.75">
      <c r="A108" s="220"/>
      <c r="B108" s="335"/>
      <c r="C108" s="212" t="s">
        <v>18</v>
      </c>
      <c r="D108" s="40">
        <v>40.321</v>
      </c>
      <c r="E108" s="40">
        <v>53.614</v>
      </c>
      <c r="F108" s="120">
        <v>182.042</v>
      </c>
      <c r="G108" s="40">
        <v>159.33</v>
      </c>
      <c r="H108" s="121">
        <v>185.862</v>
      </c>
      <c r="I108" s="40">
        <v>79.284</v>
      </c>
      <c r="J108" s="40">
        <v>17.599</v>
      </c>
      <c r="K108" s="40">
        <v>6.079</v>
      </c>
      <c r="L108" s="40">
        <v>5.173</v>
      </c>
      <c r="M108" s="40">
        <v>4.977</v>
      </c>
      <c r="N108" s="40">
        <v>10.641</v>
      </c>
      <c r="O108" s="40">
        <v>3.957</v>
      </c>
      <c r="P108" s="26">
        <f t="shared" si="26"/>
        <v>748.8789999999999</v>
      </c>
    </row>
    <row r="109" spans="1:16" ht="18.75">
      <c r="A109" s="220"/>
      <c r="B109" s="334" t="s">
        <v>126</v>
      </c>
      <c r="C109" s="234" t="s">
        <v>16</v>
      </c>
      <c r="D109" s="41">
        <v>3.2068</v>
      </c>
      <c r="E109" s="41">
        <v>4.1613</v>
      </c>
      <c r="F109" s="122">
        <v>2.832</v>
      </c>
      <c r="G109" s="41">
        <v>7.1235</v>
      </c>
      <c r="H109" s="123">
        <v>3.5944</v>
      </c>
      <c r="I109" s="41">
        <v>3.2658</v>
      </c>
      <c r="J109" s="41">
        <v>2.7376</v>
      </c>
      <c r="K109" s="41">
        <v>1.9321</v>
      </c>
      <c r="L109" s="41">
        <v>0.9329</v>
      </c>
      <c r="M109" s="41">
        <v>1.9188</v>
      </c>
      <c r="N109" s="41">
        <v>0.7415</v>
      </c>
      <c r="O109" s="41">
        <v>2.4937</v>
      </c>
      <c r="P109" s="20">
        <f t="shared" si="26"/>
        <v>34.9404</v>
      </c>
    </row>
    <row r="110" spans="1:16" ht="18.75">
      <c r="A110" s="220"/>
      <c r="B110" s="335"/>
      <c r="C110" s="212" t="s">
        <v>18</v>
      </c>
      <c r="D110" s="40">
        <v>3034.321</v>
      </c>
      <c r="E110" s="40">
        <v>3713.443</v>
      </c>
      <c r="F110" s="120">
        <v>3332.393</v>
      </c>
      <c r="G110" s="40">
        <v>6518.898</v>
      </c>
      <c r="H110" s="121">
        <v>3354.439</v>
      </c>
      <c r="I110" s="40">
        <v>2563.79</v>
      </c>
      <c r="J110" s="40">
        <v>1826.972</v>
      </c>
      <c r="K110" s="40">
        <v>1186.922</v>
      </c>
      <c r="L110" s="40">
        <v>635.673</v>
      </c>
      <c r="M110" s="40">
        <v>1575.752</v>
      </c>
      <c r="N110" s="40">
        <v>680.343</v>
      </c>
      <c r="O110" s="40">
        <v>2547.952</v>
      </c>
      <c r="P110" s="26">
        <f t="shared" si="26"/>
        <v>30970.898</v>
      </c>
    </row>
    <row r="111" spans="1:16" ht="18.75">
      <c r="A111" s="204" t="s">
        <v>68</v>
      </c>
      <c r="B111" s="334" t="s">
        <v>127</v>
      </c>
      <c r="C111" s="234" t="s">
        <v>16</v>
      </c>
      <c r="D111" s="41"/>
      <c r="E111" s="41"/>
      <c r="F111" s="122">
        <v>3894.36</v>
      </c>
      <c r="G111" s="41">
        <v>3201.66</v>
      </c>
      <c r="H111" s="123"/>
      <c r="I111" s="41"/>
      <c r="J111" s="41"/>
      <c r="K111" s="41"/>
      <c r="L111" s="41"/>
      <c r="M111" s="41"/>
      <c r="N111" s="41"/>
      <c r="O111" s="41"/>
      <c r="P111" s="20">
        <f t="shared" si="26"/>
        <v>7096.02</v>
      </c>
    </row>
    <row r="112" spans="1:16" ht="18.75">
      <c r="A112" s="220"/>
      <c r="B112" s="335"/>
      <c r="C112" s="212" t="s">
        <v>18</v>
      </c>
      <c r="D112" s="40"/>
      <c r="E112" s="40"/>
      <c r="F112" s="120">
        <v>222596.836</v>
      </c>
      <c r="G112" s="40">
        <v>194985.9</v>
      </c>
      <c r="H112" s="121"/>
      <c r="I112" s="40"/>
      <c r="J112" s="40"/>
      <c r="K112" s="40"/>
      <c r="L112" s="40"/>
      <c r="M112" s="40"/>
      <c r="N112" s="40"/>
      <c r="O112" s="40"/>
      <c r="P112" s="26">
        <f t="shared" si="26"/>
        <v>417582.73600000003</v>
      </c>
    </row>
    <row r="113" spans="1:16" ht="18.75">
      <c r="A113" s="220"/>
      <c r="B113" s="334" t="s">
        <v>128</v>
      </c>
      <c r="C113" s="234" t="s">
        <v>16</v>
      </c>
      <c r="D113" s="41">
        <v>0.5861</v>
      </c>
      <c r="E113" s="41">
        <v>0.5823</v>
      </c>
      <c r="F113" s="122">
        <v>0.455</v>
      </c>
      <c r="G113" s="41">
        <v>0.0145</v>
      </c>
      <c r="H113" s="123"/>
      <c r="I113" s="41"/>
      <c r="J113" s="41"/>
      <c r="K113" s="41"/>
      <c r="L113" s="41"/>
      <c r="M113" s="41"/>
      <c r="N113" s="41">
        <v>0.143</v>
      </c>
      <c r="O113" s="41">
        <v>0.3565</v>
      </c>
      <c r="P113" s="20">
        <f aca="true" t="shared" si="27" ref="P113:P126">SUM(D113:O113)</f>
        <v>2.1374</v>
      </c>
    </row>
    <row r="114" spans="1:16" ht="18.75">
      <c r="A114" s="220"/>
      <c r="B114" s="335"/>
      <c r="C114" s="212" t="s">
        <v>18</v>
      </c>
      <c r="D114" s="40">
        <v>518.683</v>
      </c>
      <c r="E114" s="40">
        <v>576.881</v>
      </c>
      <c r="F114" s="120">
        <v>543.129</v>
      </c>
      <c r="G114" s="40">
        <v>19.797</v>
      </c>
      <c r="H114" s="121"/>
      <c r="I114" s="40"/>
      <c r="J114" s="40"/>
      <c r="K114" s="40"/>
      <c r="L114" s="40"/>
      <c r="M114" s="40"/>
      <c r="N114" s="40">
        <v>113.641</v>
      </c>
      <c r="O114" s="40">
        <v>583.96</v>
      </c>
      <c r="P114" s="26">
        <f t="shared" si="27"/>
        <v>2356.091</v>
      </c>
    </row>
    <row r="115" spans="1:16" ht="18.75">
      <c r="A115" s="204" t="s">
        <v>70</v>
      </c>
      <c r="B115" s="334" t="s">
        <v>129</v>
      </c>
      <c r="C115" s="234" t="s">
        <v>16</v>
      </c>
      <c r="D115" s="41">
        <v>0.0045</v>
      </c>
      <c r="E115" s="41"/>
      <c r="F115" s="122"/>
      <c r="G115" s="41"/>
      <c r="H115" s="123"/>
      <c r="I115" s="41"/>
      <c r="J115" s="41"/>
      <c r="K115" s="41"/>
      <c r="L115" s="41"/>
      <c r="M115" s="41"/>
      <c r="N115" s="41">
        <v>0.0008</v>
      </c>
      <c r="O115" s="41">
        <v>0.008</v>
      </c>
      <c r="P115" s="20">
        <f t="shared" si="27"/>
        <v>0.0133</v>
      </c>
    </row>
    <row r="116" spans="1:16" ht="18.75">
      <c r="A116" s="220"/>
      <c r="B116" s="335"/>
      <c r="C116" s="212" t="s">
        <v>18</v>
      </c>
      <c r="D116" s="40">
        <v>3.151</v>
      </c>
      <c r="E116" s="40"/>
      <c r="F116" s="120"/>
      <c r="G116" s="40"/>
      <c r="H116" s="121"/>
      <c r="I116" s="40"/>
      <c r="J116" s="40"/>
      <c r="K116" s="40"/>
      <c r="L116" s="40"/>
      <c r="M116" s="40"/>
      <c r="N116" s="40">
        <v>0.504</v>
      </c>
      <c r="O116" s="40">
        <v>6.3</v>
      </c>
      <c r="P116" s="26">
        <f t="shared" si="27"/>
        <v>9.955</v>
      </c>
    </row>
    <row r="117" spans="1:16" ht="18.75">
      <c r="A117" s="220"/>
      <c r="B117" s="334" t="s">
        <v>72</v>
      </c>
      <c r="C117" s="234" t="s">
        <v>16</v>
      </c>
      <c r="D117" s="41">
        <v>2.6681</v>
      </c>
      <c r="E117" s="41">
        <v>2.9926</v>
      </c>
      <c r="F117" s="122">
        <v>12.0732</v>
      </c>
      <c r="G117" s="41">
        <v>7.8243</v>
      </c>
      <c r="H117" s="123">
        <v>6.8048</v>
      </c>
      <c r="I117" s="41">
        <v>5.8743</v>
      </c>
      <c r="J117" s="41">
        <v>7.1918</v>
      </c>
      <c r="K117" s="41">
        <v>6.7345</v>
      </c>
      <c r="L117" s="41">
        <v>3.9598</v>
      </c>
      <c r="M117" s="41">
        <v>4.1527</v>
      </c>
      <c r="N117" s="41">
        <v>3.0559</v>
      </c>
      <c r="O117" s="41">
        <v>4.5329</v>
      </c>
      <c r="P117" s="20">
        <f t="shared" si="27"/>
        <v>67.8649</v>
      </c>
    </row>
    <row r="118" spans="1:16" ht="18.75">
      <c r="A118" s="220"/>
      <c r="B118" s="335"/>
      <c r="C118" s="212" t="s">
        <v>18</v>
      </c>
      <c r="D118" s="40">
        <v>2638.574</v>
      </c>
      <c r="E118" s="40">
        <v>2768.872</v>
      </c>
      <c r="F118" s="120">
        <v>4780.238</v>
      </c>
      <c r="G118" s="40">
        <v>6189.443</v>
      </c>
      <c r="H118" s="121">
        <v>6016.934</v>
      </c>
      <c r="I118" s="40">
        <v>5032.588</v>
      </c>
      <c r="J118" s="40">
        <v>7365.018</v>
      </c>
      <c r="K118" s="40">
        <v>7904.718</v>
      </c>
      <c r="L118" s="40">
        <v>5045.402</v>
      </c>
      <c r="M118" s="40">
        <v>4941.63</v>
      </c>
      <c r="N118" s="40">
        <v>3957.151</v>
      </c>
      <c r="O118" s="40">
        <v>6456.531</v>
      </c>
      <c r="P118" s="26">
        <f t="shared" si="27"/>
        <v>63097.099</v>
      </c>
    </row>
    <row r="119" spans="1:16" ht="18.75">
      <c r="A119" s="204" t="s">
        <v>23</v>
      </c>
      <c r="B119" s="334" t="s">
        <v>130</v>
      </c>
      <c r="C119" s="234" t="s">
        <v>16</v>
      </c>
      <c r="D119" s="41">
        <v>0.41</v>
      </c>
      <c r="E119" s="41">
        <v>0.4016</v>
      </c>
      <c r="F119" s="122">
        <v>0.2818</v>
      </c>
      <c r="G119" s="41">
        <v>0.7799</v>
      </c>
      <c r="H119" s="123">
        <v>0.9598</v>
      </c>
      <c r="I119" s="41">
        <v>1.408</v>
      </c>
      <c r="J119" s="41">
        <v>11.901</v>
      </c>
      <c r="K119" s="41">
        <v>5.8919</v>
      </c>
      <c r="L119" s="41">
        <v>0.1992</v>
      </c>
      <c r="M119" s="41">
        <v>0.2283</v>
      </c>
      <c r="N119" s="41">
        <v>0.2367</v>
      </c>
      <c r="O119" s="41">
        <v>0.5055</v>
      </c>
      <c r="P119" s="20">
        <f t="shared" si="27"/>
        <v>23.2037</v>
      </c>
    </row>
    <row r="120" spans="1:16" ht="18.75">
      <c r="A120" s="220"/>
      <c r="B120" s="335"/>
      <c r="C120" s="212" t="s">
        <v>18</v>
      </c>
      <c r="D120" s="40">
        <v>114.668</v>
      </c>
      <c r="E120" s="40">
        <v>134.498</v>
      </c>
      <c r="F120" s="120">
        <v>133.053</v>
      </c>
      <c r="G120" s="40">
        <v>369.152</v>
      </c>
      <c r="H120" s="121">
        <v>392.113</v>
      </c>
      <c r="I120" s="40">
        <v>390.065</v>
      </c>
      <c r="J120" s="40">
        <v>1993.63</v>
      </c>
      <c r="K120" s="40">
        <v>1102.879</v>
      </c>
      <c r="L120" s="40">
        <v>56.002</v>
      </c>
      <c r="M120" s="40">
        <v>65.662</v>
      </c>
      <c r="N120" s="40">
        <v>98.304</v>
      </c>
      <c r="O120" s="40">
        <v>168.646</v>
      </c>
      <c r="P120" s="26">
        <f t="shared" si="27"/>
        <v>5018.6720000000005</v>
      </c>
    </row>
    <row r="121" spans="1:16" ht="18.75">
      <c r="A121" s="220"/>
      <c r="B121" s="210" t="s">
        <v>20</v>
      </c>
      <c r="C121" s="234" t="s">
        <v>16</v>
      </c>
      <c r="D121" s="41"/>
      <c r="E121" s="41">
        <v>0.024</v>
      </c>
      <c r="F121" s="122">
        <v>2.394</v>
      </c>
      <c r="G121" s="41">
        <v>5.761</v>
      </c>
      <c r="H121" s="123">
        <v>10.0675</v>
      </c>
      <c r="I121" s="41">
        <v>18.2065</v>
      </c>
      <c r="J121" s="41">
        <v>16.9585</v>
      </c>
      <c r="K121" s="41">
        <v>17.141</v>
      </c>
      <c r="L121" s="41">
        <v>2.876</v>
      </c>
      <c r="M121" s="41">
        <v>0.2</v>
      </c>
      <c r="N121" s="41">
        <v>0</v>
      </c>
      <c r="O121" s="41">
        <v>0</v>
      </c>
      <c r="P121" s="20">
        <f t="shared" si="27"/>
        <v>73.62850000000002</v>
      </c>
    </row>
    <row r="122" spans="1:16" ht="18.75">
      <c r="A122" s="220"/>
      <c r="B122" s="212" t="s">
        <v>73</v>
      </c>
      <c r="C122" s="212" t="s">
        <v>18</v>
      </c>
      <c r="D122" s="40"/>
      <c r="E122" s="40">
        <v>8.904</v>
      </c>
      <c r="F122" s="120">
        <v>571.706</v>
      </c>
      <c r="G122" s="40">
        <v>1356.881</v>
      </c>
      <c r="H122" s="121">
        <v>2926.676</v>
      </c>
      <c r="I122" s="40">
        <v>4367.767</v>
      </c>
      <c r="J122" s="40">
        <v>4486.445</v>
      </c>
      <c r="K122" s="40">
        <v>4672.505</v>
      </c>
      <c r="L122" s="40">
        <v>697.87</v>
      </c>
      <c r="M122" s="40">
        <v>6.639</v>
      </c>
      <c r="N122" s="40">
        <v>1.998</v>
      </c>
      <c r="O122" s="40">
        <v>0.422</v>
      </c>
      <c r="P122" s="26">
        <f t="shared" si="27"/>
        <v>19097.812999999995</v>
      </c>
    </row>
    <row r="123" spans="1:16" ht="18.75">
      <c r="A123" s="220"/>
      <c r="B123" s="332" t="s">
        <v>114</v>
      </c>
      <c r="C123" s="234" t="s">
        <v>16</v>
      </c>
      <c r="D123" s="42">
        <f aca="true" t="shared" si="28" ref="D123:F124">D101+D103+D105+D107+D109+D111+D113+D115+D117+D119+D121</f>
        <v>28.3648</v>
      </c>
      <c r="E123" s="42">
        <f t="shared" si="28"/>
        <v>17.100599999999996</v>
      </c>
      <c r="F123" s="126">
        <f t="shared" si="28"/>
        <v>3924.8172</v>
      </c>
      <c r="G123" s="42">
        <f aca="true" t="shared" si="29" ref="G123:J124">G101+G103+G105+G107+G109+G111+G113+G115+G117+G119+G121</f>
        <v>3231.3671000000004</v>
      </c>
      <c r="H123" s="127">
        <f t="shared" si="29"/>
        <v>35.671</v>
      </c>
      <c r="I123" s="42">
        <f t="shared" si="29"/>
        <v>129.60350000000003</v>
      </c>
      <c r="J123" s="42">
        <f t="shared" si="29"/>
        <v>174.90500000000003</v>
      </c>
      <c r="K123" s="42">
        <v>124.3686</v>
      </c>
      <c r="L123" s="42">
        <f aca="true" t="shared" si="30" ref="L123:O124">L101+L103+L105+L107+L109+L111+L113+L115+L117+L119+L121</f>
        <v>77.18670000000002</v>
      </c>
      <c r="M123" s="42">
        <f t="shared" si="30"/>
        <v>32.240300000000005</v>
      </c>
      <c r="N123" s="42">
        <f t="shared" si="30"/>
        <v>20.3272</v>
      </c>
      <c r="O123" s="42">
        <f t="shared" si="30"/>
        <v>41.69469999999999</v>
      </c>
      <c r="P123" s="20">
        <f t="shared" si="27"/>
        <v>7837.6467</v>
      </c>
    </row>
    <row r="124" spans="1:16" ht="18.75">
      <c r="A124" s="217"/>
      <c r="B124" s="333"/>
      <c r="C124" s="212" t="s">
        <v>18</v>
      </c>
      <c r="D124" s="43">
        <f t="shared" si="28"/>
        <v>16455.198</v>
      </c>
      <c r="E124" s="43">
        <f t="shared" si="28"/>
        <v>12043.743999999999</v>
      </c>
      <c r="F124" s="128">
        <f t="shared" si="28"/>
        <v>237640.60000000003</v>
      </c>
      <c r="G124" s="43">
        <f t="shared" si="29"/>
        <v>217355.172</v>
      </c>
      <c r="H124" s="129">
        <f t="shared" si="29"/>
        <v>21078.511000000002</v>
      </c>
      <c r="I124" s="43">
        <f t="shared" si="29"/>
        <v>33677.46</v>
      </c>
      <c r="J124" s="43">
        <f t="shared" si="29"/>
        <v>47640.56099999999</v>
      </c>
      <c r="K124" s="43">
        <v>45594.035</v>
      </c>
      <c r="L124" s="43">
        <f t="shared" si="30"/>
        <v>30477.921</v>
      </c>
      <c r="M124" s="43">
        <f t="shared" si="30"/>
        <v>17541.769</v>
      </c>
      <c r="N124" s="43">
        <f t="shared" si="30"/>
        <v>13048.334</v>
      </c>
      <c r="O124" s="43">
        <f t="shared" si="30"/>
        <v>28146.888999999996</v>
      </c>
      <c r="P124" s="26">
        <f t="shared" si="27"/>
        <v>720700.194</v>
      </c>
    </row>
    <row r="125" spans="1:16" ht="18.75">
      <c r="A125" s="204" t="s">
        <v>0</v>
      </c>
      <c r="B125" s="334" t="s">
        <v>74</v>
      </c>
      <c r="C125" s="234" t="s">
        <v>16</v>
      </c>
      <c r="D125" s="41"/>
      <c r="E125" s="41"/>
      <c r="F125" s="122"/>
      <c r="G125" s="41">
        <v>0.2346</v>
      </c>
      <c r="H125" s="123"/>
      <c r="I125" s="41"/>
      <c r="J125" s="41"/>
      <c r="K125" s="41"/>
      <c r="L125" s="41"/>
      <c r="M125" s="41"/>
      <c r="N125" s="41"/>
      <c r="O125" s="41">
        <v>0.0048</v>
      </c>
      <c r="P125" s="20">
        <f t="shared" si="27"/>
        <v>0.2394</v>
      </c>
    </row>
    <row r="126" spans="1:16" ht="18.75">
      <c r="A126" s="204" t="s">
        <v>0</v>
      </c>
      <c r="B126" s="335"/>
      <c r="C126" s="212" t="s">
        <v>18</v>
      </c>
      <c r="D126" s="40"/>
      <c r="E126" s="40"/>
      <c r="F126" s="120"/>
      <c r="G126" s="40">
        <v>15.08</v>
      </c>
      <c r="H126" s="121"/>
      <c r="I126" s="40"/>
      <c r="J126" s="40"/>
      <c r="K126" s="40"/>
      <c r="L126" s="40"/>
      <c r="M126" s="40"/>
      <c r="N126" s="40"/>
      <c r="O126" s="40">
        <v>6.983</v>
      </c>
      <c r="P126" s="26">
        <f t="shared" si="27"/>
        <v>22.063</v>
      </c>
    </row>
    <row r="127" spans="1:16" ht="18.75">
      <c r="A127" s="204" t="s">
        <v>75</v>
      </c>
      <c r="B127" s="334" t="s">
        <v>76</v>
      </c>
      <c r="C127" s="234" t="s">
        <v>16</v>
      </c>
      <c r="D127" s="41">
        <v>31.07</v>
      </c>
      <c r="E127" s="41">
        <v>29.3393</v>
      </c>
      <c r="F127" s="122">
        <v>16.2493</v>
      </c>
      <c r="G127" s="41">
        <v>7.9725</v>
      </c>
      <c r="H127" s="123">
        <v>2.995</v>
      </c>
      <c r="I127" s="41">
        <v>0.4858</v>
      </c>
      <c r="J127" s="41">
        <v>0.157</v>
      </c>
      <c r="K127" s="41">
        <v>0.152</v>
      </c>
      <c r="L127" s="41">
        <v>0.984</v>
      </c>
      <c r="M127" s="41">
        <v>0.236</v>
      </c>
      <c r="N127" s="41">
        <v>0.054</v>
      </c>
      <c r="O127" s="41">
        <v>1.2475</v>
      </c>
      <c r="P127" s="20">
        <f aca="true" t="shared" si="31" ref="P127:P137">SUM(D127:O127)</f>
        <v>90.9424</v>
      </c>
    </row>
    <row r="128" spans="1:16" ht="18.75">
      <c r="A128" s="220"/>
      <c r="B128" s="335"/>
      <c r="C128" s="212" t="s">
        <v>18</v>
      </c>
      <c r="D128" s="40">
        <v>5578.1</v>
      </c>
      <c r="E128" s="40">
        <v>3525.902</v>
      </c>
      <c r="F128" s="120">
        <v>2942.285</v>
      </c>
      <c r="G128" s="40">
        <v>1599.067</v>
      </c>
      <c r="H128" s="121">
        <v>645.413</v>
      </c>
      <c r="I128" s="40">
        <v>248.761</v>
      </c>
      <c r="J128" s="40">
        <v>134.4</v>
      </c>
      <c r="K128" s="40">
        <v>125.58</v>
      </c>
      <c r="L128" s="40">
        <v>71.82</v>
      </c>
      <c r="M128" s="40">
        <v>58.653</v>
      </c>
      <c r="N128" s="40">
        <v>40.32</v>
      </c>
      <c r="O128" s="40">
        <v>391.213</v>
      </c>
      <c r="P128" s="26">
        <f t="shared" si="31"/>
        <v>15361.514</v>
      </c>
    </row>
    <row r="129" spans="1:16" ht="18.75">
      <c r="A129" s="204" t="s">
        <v>77</v>
      </c>
      <c r="B129" s="210" t="s">
        <v>20</v>
      </c>
      <c r="C129" s="210" t="s">
        <v>16</v>
      </c>
      <c r="D129" s="49">
        <v>0.0055</v>
      </c>
      <c r="E129" s="49">
        <v>1.5502</v>
      </c>
      <c r="F129" s="135">
        <v>1.8899</v>
      </c>
      <c r="G129" s="136">
        <v>0.4275</v>
      </c>
      <c r="H129" s="137">
        <v>0.1677</v>
      </c>
      <c r="I129" s="49">
        <v>0.0572</v>
      </c>
      <c r="J129" s="49">
        <v>0.0259</v>
      </c>
      <c r="K129" s="49">
        <v>0.0826</v>
      </c>
      <c r="L129" s="49">
        <v>0.0192</v>
      </c>
      <c r="M129" s="49">
        <v>0.0216</v>
      </c>
      <c r="N129" s="49"/>
      <c r="O129" s="49">
        <v>0.0194</v>
      </c>
      <c r="P129" s="64">
        <f t="shared" si="31"/>
        <v>4.2667</v>
      </c>
    </row>
    <row r="130" spans="1:16" ht="18.75">
      <c r="A130" s="220"/>
      <c r="B130" s="210" t="s">
        <v>78</v>
      </c>
      <c r="C130" s="234" t="s">
        <v>79</v>
      </c>
      <c r="D130" s="41"/>
      <c r="E130" s="41"/>
      <c r="F130" s="122"/>
      <c r="G130" s="41"/>
      <c r="H130" s="123"/>
      <c r="I130" s="41"/>
      <c r="J130" s="41"/>
      <c r="K130" s="41"/>
      <c r="L130" s="41"/>
      <c r="M130" s="41"/>
      <c r="N130" s="41"/>
      <c r="O130" s="41"/>
      <c r="P130" s="20">
        <f t="shared" si="31"/>
        <v>0</v>
      </c>
    </row>
    <row r="131" spans="1:16" ht="18.75">
      <c r="A131" s="204" t="s">
        <v>23</v>
      </c>
      <c r="B131" s="2"/>
      <c r="C131" s="212" t="s">
        <v>18</v>
      </c>
      <c r="D131" s="40">
        <v>10.07</v>
      </c>
      <c r="E131" s="40">
        <v>1617.841</v>
      </c>
      <c r="F131" s="120">
        <v>1817.707</v>
      </c>
      <c r="G131" s="40">
        <v>388.39</v>
      </c>
      <c r="H131" s="121">
        <v>119.679</v>
      </c>
      <c r="I131" s="40">
        <v>41.306</v>
      </c>
      <c r="J131" s="40">
        <v>20.616</v>
      </c>
      <c r="K131" s="40">
        <v>44.921</v>
      </c>
      <c r="L131" s="40">
        <v>14.501</v>
      </c>
      <c r="M131" s="40">
        <v>6.091</v>
      </c>
      <c r="N131" s="40"/>
      <c r="O131" s="40">
        <v>14.282</v>
      </c>
      <c r="P131" s="26">
        <f t="shared" si="31"/>
        <v>4095.404</v>
      </c>
    </row>
    <row r="132" spans="1:16" ht="18.75">
      <c r="A132" s="220"/>
      <c r="B132" s="235" t="s">
        <v>0</v>
      </c>
      <c r="C132" s="210" t="s">
        <v>16</v>
      </c>
      <c r="D132" s="83">
        <f aca="true" t="shared" si="32" ref="D132:I132">D125+D127+D129</f>
        <v>31.0755</v>
      </c>
      <c r="E132" s="83">
        <f t="shared" si="32"/>
        <v>30.8895</v>
      </c>
      <c r="F132" s="138">
        <f t="shared" si="32"/>
        <v>18.139200000000002</v>
      </c>
      <c r="G132" s="83">
        <f t="shared" si="32"/>
        <v>8.6346</v>
      </c>
      <c r="H132" s="139">
        <f t="shared" si="32"/>
        <v>3.1627</v>
      </c>
      <c r="I132" s="83">
        <f t="shared" si="32"/>
        <v>0.543</v>
      </c>
      <c r="J132" s="83">
        <f aca="true" t="shared" si="33" ref="J132:O132">J125+J127+J129</f>
        <v>0.1829</v>
      </c>
      <c r="K132" s="83">
        <f t="shared" si="33"/>
        <v>0.2346</v>
      </c>
      <c r="L132" s="83">
        <f t="shared" si="33"/>
        <v>1.0032</v>
      </c>
      <c r="M132" s="83">
        <f t="shared" si="33"/>
        <v>0.2576</v>
      </c>
      <c r="N132" s="83">
        <f t="shared" si="33"/>
        <v>0.054</v>
      </c>
      <c r="O132" s="83">
        <f t="shared" si="33"/>
        <v>1.2717</v>
      </c>
      <c r="P132" s="64">
        <f t="shared" si="31"/>
        <v>95.44850000000002</v>
      </c>
    </row>
    <row r="133" spans="1:16" ht="18.75">
      <c r="A133" s="220"/>
      <c r="B133" s="236" t="s">
        <v>131</v>
      </c>
      <c r="C133" s="234" t="s">
        <v>79</v>
      </c>
      <c r="D133" s="42">
        <f aca="true" t="shared" si="34" ref="D133:I133">D130</f>
        <v>0</v>
      </c>
      <c r="E133" s="42">
        <f t="shared" si="34"/>
        <v>0</v>
      </c>
      <c r="F133" s="126">
        <f t="shared" si="34"/>
        <v>0</v>
      </c>
      <c r="G133" s="42">
        <f t="shared" si="34"/>
        <v>0</v>
      </c>
      <c r="H133" s="94">
        <f t="shared" si="34"/>
        <v>0</v>
      </c>
      <c r="I133" s="42">
        <f t="shared" si="34"/>
        <v>0</v>
      </c>
      <c r="J133" s="42">
        <f aca="true" t="shared" si="35" ref="J133:O133">J130</f>
        <v>0</v>
      </c>
      <c r="K133" s="42">
        <f t="shared" si="35"/>
        <v>0</v>
      </c>
      <c r="L133" s="42">
        <f t="shared" si="35"/>
        <v>0</v>
      </c>
      <c r="M133" s="42">
        <f t="shared" si="35"/>
        <v>0</v>
      </c>
      <c r="N133" s="42">
        <f t="shared" si="35"/>
        <v>0</v>
      </c>
      <c r="O133" s="42">
        <f t="shared" si="35"/>
        <v>0</v>
      </c>
      <c r="P133" s="20">
        <f t="shared" si="31"/>
        <v>0</v>
      </c>
    </row>
    <row r="134" spans="1:16" ht="18.75">
      <c r="A134" s="217"/>
      <c r="B134" s="2"/>
      <c r="C134" s="212" t="s">
        <v>18</v>
      </c>
      <c r="D134" s="43">
        <f aca="true" t="shared" si="36" ref="D134:I134">D126+D128+D131</f>
        <v>5588.17</v>
      </c>
      <c r="E134" s="43">
        <f t="shared" si="36"/>
        <v>5143.743</v>
      </c>
      <c r="F134" s="128">
        <f t="shared" si="36"/>
        <v>4759.992</v>
      </c>
      <c r="G134" s="43">
        <f t="shared" si="36"/>
        <v>2002.5369999999998</v>
      </c>
      <c r="H134" s="95">
        <f t="shared" si="36"/>
        <v>765.092</v>
      </c>
      <c r="I134" s="43">
        <f t="shared" si="36"/>
        <v>290.067</v>
      </c>
      <c r="J134" s="43">
        <f aca="true" t="shared" si="37" ref="J134:O134">J126+J128+J131</f>
        <v>155.01600000000002</v>
      </c>
      <c r="K134" s="43">
        <f t="shared" si="37"/>
        <v>170.501</v>
      </c>
      <c r="L134" s="43">
        <f t="shared" si="37"/>
        <v>86.321</v>
      </c>
      <c r="M134" s="43">
        <f t="shared" si="37"/>
        <v>64.744</v>
      </c>
      <c r="N134" s="43">
        <f t="shared" si="37"/>
        <v>40.32</v>
      </c>
      <c r="O134" s="43">
        <f t="shared" si="37"/>
        <v>412.478</v>
      </c>
      <c r="P134" s="26">
        <f t="shared" si="31"/>
        <v>19478.980999999996</v>
      </c>
    </row>
    <row r="135" spans="1:16" s="241" customFormat="1" ht="18.75">
      <c r="A135" s="237"/>
      <c r="B135" s="238" t="s">
        <v>0</v>
      </c>
      <c r="C135" s="239" t="s">
        <v>16</v>
      </c>
      <c r="D135" s="106">
        <f aca="true" t="shared" si="38" ref="D135:O135">D132+D123+D99</f>
        <v>1533.1826</v>
      </c>
      <c r="E135" s="106">
        <f t="shared" si="38"/>
        <v>1360.0446000000002</v>
      </c>
      <c r="F135" s="240">
        <f t="shared" si="38"/>
        <v>5189.8914</v>
      </c>
      <c r="G135" s="106">
        <f t="shared" si="38"/>
        <v>4370.8667000000005</v>
      </c>
      <c r="H135" s="139">
        <f t="shared" si="38"/>
        <v>2248.2014000000004</v>
      </c>
      <c r="I135" s="106">
        <f t="shared" si="38"/>
        <v>7490.620100000001</v>
      </c>
      <c r="J135" s="106">
        <f t="shared" si="38"/>
        <v>16983.8033</v>
      </c>
      <c r="K135" s="106">
        <f t="shared" si="38"/>
        <v>12339.2569</v>
      </c>
      <c r="L135" s="106">
        <f t="shared" si="38"/>
        <v>10531.2763</v>
      </c>
      <c r="M135" s="106">
        <f t="shared" si="38"/>
        <v>20735.575299999997</v>
      </c>
      <c r="N135" s="106">
        <f t="shared" si="38"/>
        <v>15074.232499999998</v>
      </c>
      <c r="O135" s="106">
        <f t="shared" si="38"/>
        <v>5751.840399999999</v>
      </c>
      <c r="P135" s="65">
        <f t="shared" si="31"/>
        <v>103608.79149999999</v>
      </c>
    </row>
    <row r="136" spans="1:16" s="241" customFormat="1" ht="18.75">
      <c r="A136" s="237"/>
      <c r="B136" s="242" t="s">
        <v>132</v>
      </c>
      <c r="C136" s="243" t="s">
        <v>79</v>
      </c>
      <c r="D136" s="48">
        <f aca="true" t="shared" si="39" ref="D136:O136">D133</f>
        <v>0</v>
      </c>
      <c r="E136" s="48">
        <f t="shared" si="39"/>
        <v>0</v>
      </c>
      <c r="F136" s="244">
        <f t="shared" si="39"/>
        <v>0</v>
      </c>
      <c r="G136" s="48">
        <f t="shared" si="39"/>
        <v>0</v>
      </c>
      <c r="H136" s="94">
        <f t="shared" si="39"/>
        <v>0</v>
      </c>
      <c r="I136" s="48">
        <f t="shared" si="39"/>
        <v>0</v>
      </c>
      <c r="J136" s="48">
        <f t="shared" si="39"/>
        <v>0</v>
      </c>
      <c r="K136" s="48">
        <f t="shared" si="39"/>
        <v>0</v>
      </c>
      <c r="L136" s="48">
        <f t="shared" si="39"/>
        <v>0</v>
      </c>
      <c r="M136" s="48">
        <f t="shared" si="39"/>
        <v>0</v>
      </c>
      <c r="N136" s="48">
        <f t="shared" si="39"/>
        <v>0</v>
      </c>
      <c r="O136" s="48">
        <f t="shared" si="39"/>
        <v>0</v>
      </c>
      <c r="P136" s="66">
        <f t="shared" si="31"/>
        <v>0</v>
      </c>
    </row>
    <row r="137" spans="1:16" s="241" customFormat="1" ht="19.5" thickBot="1">
      <c r="A137" s="245"/>
      <c r="B137" s="246"/>
      <c r="C137" s="247" t="s">
        <v>18</v>
      </c>
      <c r="D137" s="248">
        <f aca="true" t="shared" si="40" ref="D137:I137">D134+D124+D100</f>
        <v>613264.093</v>
      </c>
      <c r="E137" s="248">
        <f t="shared" si="40"/>
        <v>655016.6029999999</v>
      </c>
      <c r="F137" s="249">
        <f t="shared" si="40"/>
        <v>984686.334</v>
      </c>
      <c r="G137" s="248">
        <f t="shared" si="40"/>
        <v>818019.6440000001</v>
      </c>
      <c r="H137" s="250">
        <f t="shared" si="40"/>
        <v>740006.3079999998</v>
      </c>
      <c r="I137" s="248">
        <f t="shared" si="40"/>
        <v>1811552.1700000006</v>
      </c>
      <c r="J137" s="248">
        <f aca="true" t="shared" si="41" ref="J137:O137">J134+J124+J100</f>
        <v>3462697.313</v>
      </c>
      <c r="K137" s="248">
        <f t="shared" si="41"/>
        <v>2628781.9649999994</v>
      </c>
      <c r="L137" s="248">
        <f t="shared" si="41"/>
        <v>2890012.282</v>
      </c>
      <c r="M137" s="248">
        <f t="shared" si="41"/>
        <v>3686508.614</v>
      </c>
      <c r="N137" s="248">
        <f t="shared" si="41"/>
        <v>2901700.6370000006</v>
      </c>
      <c r="O137" s="248">
        <f t="shared" si="41"/>
        <v>1308162.5980000005</v>
      </c>
      <c r="P137" s="67">
        <f t="shared" si="31"/>
        <v>22500408.561</v>
      </c>
    </row>
    <row r="138" spans="15:16" ht="18.75">
      <c r="O138" s="251"/>
      <c r="P138" s="252" t="s">
        <v>92</v>
      </c>
    </row>
    <row r="140" spans="5:9" ht="18.75">
      <c r="E140" s="253"/>
      <c r="F140" s="140"/>
      <c r="G140" s="140"/>
      <c r="H140" s="140"/>
      <c r="I140" s="253"/>
    </row>
    <row r="141" spans="5:9" ht="18.75">
      <c r="E141" s="140"/>
      <c r="F141" s="140"/>
      <c r="G141" s="140"/>
      <c r="H141" s="140"/>
      <c r="I141" s="253"/>
    </row>
    <row r="142" spans="5:9" ht="18.75">
      <c r="E142" s="253"/>
      <c r="F142" s="253"/>
      <c r="G142" s="253"/>
      <c r="H142" s="253"/>
      <c r="I142" s="253"/>
    </row>
    <row r="143" spans="5:9" ht="18.75">
      <c r="E143" s="253"/>
      <c r="F143" s="253"/>
      <c r="G143" s="253"/>
      <c r="H143" s="253"/>
      <c r="I143" s="253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55" zoomScaleNormal="75" zoomScaleSheetLayoutView="55" zoomScalePageLayoutView="0" workbookViewId="0" topLeftCell="A1">
      <pane xSplit="3" ySplit="3" topLeftCell="D100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1" customWidth="1"/>
  </cols>
  <sheetData>
    <row r="1" ht="18.75">
      <c r="B1" s="194" t="s">
        <v>0</v>
      </c>
    </row>
    <row r="2" spans="1:15" ht="19.5" thickBot="1">
      <c r="A2" s="12" t="s">
        <v>82</v>
      </c>
      <c r="B2" s="197"/>
      <c r="C2" s="12"/>
      <c r="O2" s="12" t="s">
        <v>90</v>
      </c>
    </row>
    <row r="3" spans="1:16" ht="18.75">
      <c r="A3" s="198"/>
      <c r="B3" s="199"/>
      <c r="C3" s="200"/>
      <c r="D3" s="201" t="s">
        <v>2</v>
      </c>
      <c r="E3" s="200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2" t="s">
        <v>11</v>
      </c>
      <c r="N3" s="201" t="s">
        <v>12</v>
      </c>
      <c r="O3" s="200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71">
        <v>0.348</v>
      </c>
      <c r="E4" s="71">
        <v>0.029</v>
      </c>
      <c r="F4" s="71">
        <v>0.002</v>
      </c>
      <c r="G4" s="71">
        <v>0.001</v>
      </c>
      <c r="H4" s="141">
        <v>1.483</v>
      </c>
      <c r="I4" s="71">
        <v>436.219</v>
      </c>
      <c r="J4" s="71">
        <v>37.03</v>
      </c>
      <c r="K4" s="71">
        <v>2317.444</v>
      </c>
      <c r="L4" s="71">
        <v>122.301</v>
      </c>
      <c r="M4" s="71">
        <v>5.798</v>
      </c>
      <c r="N4" s="71">
        <v>442.374</v>
      </c>
      <c r="O4" s="71">
        <v>18.234</v>
      </c>
      <c r="P4" s="8">
        <f>SUM(D4:O4)</f>
        <v>3381.2629999999995</v>
      </c>
    </row>
    <row r="5" spans="1:16" ht="18.75">
      <c r="A5" s="204" t="s">
        <v>17</v>
      </c>
      <c r="B5" s="335"/>
      <c r="C5" s="212" t="s">
        <v>18</v>
      </c>
      <c r="D5" s="72">
        <v>143.548</v>
      </c>
      <c r="E5" s="72">
        <v>6.258</v>
      </c>
      <c r="F5" s="72">
        <v>1.575</v>
      </c>
      <c r="G5" s="72">
        <v>1.176</v>
      </c>
      <c r="H5" s="142">
        <v>350.92</v>
      </c>
      <c r="I5" s="72">
        <v>34845.292</v>
      </c>
      <c r="J5" s="72">
        <v>15362.337</v>
      </c>
      <c r="K5" s="72">
        <v>216168.355</v>
      </c>
      <c r="L5" s="72">
        <v>21477.493</v>
      </c>
      <c r="M5" s="72">
        <v>329.42</v>
      </c>
      <c r="N5" s="72">
        <v>39875.826</v>
      </c>
      <c r="O5" s="72">
        <v>835.028</v>
      </c>
      <c r="P5" s="9">
        <f>SUM(D5:O5)</f>
        <v>329397.228</v>
      </c>
    </row>
    <row r="6" spans="1:16" ht="18.75">
      <c r="A6" s="204" t="s">
        <v>19</v>
      </c>
      <c r="B6" s="210" t="s">
        <v>20</v>
      </c>
      <c r="C6" s="234" t="s">
        <v>16</v>
      </c>
      <c r="D6" s="73">
        <v>513.833</v>
      </c>
      <c r="E6" s="73"/>
      <c r="F6" s="73"/>
      <c r="G6" s="73">
        <v>3.291</v>
      </c>
      <c r="H6" s="143">
        <v>1929.617</v>
      </c>
      <c r="I6" s="73">
        <v>2620.902</v>
      </c>
      <c r="J6" s="73">
        <v>1587.025</v>
      </c>
      <c r="K6" s="73">
        <v>147.486</v>
      </c>
      <c r="L6" s="73">
        <v>99.386</v>
      </c>
      <c r="M6" s="73">
        <v>326.753</v>
      </c>
      <c r="N6" s="73">
        <v>312.211</v>
      </c>
      <c r="O6" s="73">
        <v>1562.168</v>
      </c>
      <c r="P6" s="8">
        <f>SUM(D6:O6)</f>
        <v>9102.672</v>
      </c>
    </row>
    <row r="7" spans="1:16" ht="18.75">
      <c r="A7" s="204" t="s">
        <v>21</v>
      </c>
      <c r="B7" s="212" t="s">
        <v>22</v>
      </c>
      <c r="C7" s="212" t="s">
        <v>18</v>
      </c>
      <c r="D7" s="72">
        <v>14401.204</v>
      </c>
      <c r="E7" s="72"/>
      <c r="F7" s="72"/>
      <c r="G7" s="72">
        <v>69.2</v>
      </c>
      <c r="H7" s="142">
        <v>82022.403</v>
      </c>
      <c r="I7" s="72">
        <v>87355.674</v>
      </c>
      <c r="J7" s="72">
        <v>47623.706</v>
      </c>
      <c r="K7" s="72">
        <v>4373.862</v>
      </c>
      <c r="L7" s="72">
        <v>2505.161</v>
      </c>
      <c r="M7" s="72">
        <v>7750.857</v>
      </c>
      <c r="N7" s="72">
        <v>8678.701</v>
      </c>
      <c r="O7" s="72">
        <v>46974.799</v>
      </c>
      <c r="P7" s="9">
        <f>SUM(D7:O7)</f>
        <v>301755.567</v>
      </c>
    </row>
    <row r="8" spans="1:16" ht="18.75">
      <c r="A8" s="204" t="s">
        <v>23</v>
      </c>
      <c r="B8" s="332" t="s">
        <v>107</v>
      </c>
      <c r="C8" s="234" t="s">
        <v>16</v>
      </c>
      <c r="D8" s="213">
        <f aca="true" t="shared" si="0" ref="D8:O9">D4+D6</f>
        <v>514.1809999999999</v>
      </c>
      <c r="E8" s="213">
        <f t="shared" si="0"/>
        <v>0.029</v>
      </c>
      <c r="F8" s="74">
        <f t="shared" si="0"/>
        <v>0.002</v>
      </c>
      <c r="G8" s="213">
        <f t="shared" si="0"/>
        <v>3.292</v>
      </c>
      <c r="H8" s="144">
        <f t="shared" si="0"/>
        <v>1931.1</v>
      </c>
      <c r="I8" s="213">
        <f t="shared" si="0"/>
        <v>3057.121</v>
      </c>
      <c r="J8" s="213">
        <f t="shared" si="0"/>
        <v>1624.055</v>
      </c>
      <c r="K8" s="213">
        <f t="shared" si="0"/>
        <v>2464.93</v>
      </c>
      <c r="L8" s="213">
        <f t="shared" si="0"/>
        <v>221.687</v>
      </c>
      <c r="M8" s="213">
        <f t="shared" si="0"/>
        <v>332.551</v>
      </c>
      <c r="N8" s="213">
        <f t="shared" si="0"/>
        <v>754.585</v>
      </c>
      <c r="O8" s="213">
        <f t="shared" si="0"/>
        <v>1580.4019999999998</v>
      </c>
      <c r="P8" s="8">
        <f aca="true" t="shared" si="1" ref="P8:P33">SUM(D8:O8)</f>
        <v>12483.935</v>
      </c>
    </row>
    <row r="9" spans="1:16" ht="18.75">
      <c r="A9" s="217"/>
      <c r="B9" s="333"/>
      <c r="C9" s="212" t="s">
        <v>18</v>
      </c>
      <c r="D9" s="77">
        <f t="shared" si="0"/>
        <v>14544.752</v>
      </c>
      <c r="E9" s="77">
        <f t="shared" si="0"/>
        <v>6.258</v>
      </c>
      <c r="F9" s="75">
        <f t="shared" si="0"/>
        <v>1.575</v>
      </c>
      <c r="G9" s="77">
        <f t="shared" si="0"/>
        <v>70.376</v>
      </c>
      <c r="H9" s="145">
        <f t="shared" si="0"/>
        <v>82373.323</v>
      </c>
      <c r="I9" s="77">
        <f t="shared" si="0"/>
        <v>122200.966</v>
      </c>
      <c r="J9" s="77">
        <f t="shared" si="0"/>
        <v>62986.043</v>
      </c>
      <c r="K9" s="77">
        <f t="shared" si="0"/>
        <v>220542.217</v>
      </c>
      <c r="L9" s="77">
        <f t="shared" si="0"/>
        <v>23982.654</v>
      </c>
      <c r="M9" s="77">
        <f t="shared" si="0"/>
        <v>8080.277</v>
      </c>
      <c r="N9" s="77">
        <f t="shared" si="0"/>
        <v>48554.527</v>
      </c>
      <c r="O9" s="77">
        <f t="shared" si="0"/>
        <v>47809.827</v>
      </c>
      <c r="P9" s="9">
        <f t="shared" si="1"/>
        <v>631152.795</v>
      </c>
    </row>
    <row r="10" spans="1:16" ht="18.75">
      <c r="A10" s="328" t="s">
        <v>25</v>
      </c>
      <c r="B10" s="329"/>
      <c r="C10" s="234" t="s">
        <v>16</v>
      </c>
      <c r="D10" s="73">
        <v>247.506</v>
      </c>
      <c r="E10" s="73">
        <v>0.737</v>
      </c>
      <c r="F10" s="73">
        <v>0.944</v>
      </c>
      <c r="G10" s="73">
        <v>1.668</v>
      </c>
      <c r="H10" s="143">
        <v>8.544</v>
      </c>
      <c r="I10" s="73">
        <v>3317.366</v>
      </c>
      <c r="J10" s="73">
        <v>10060.46</v>
      </c>
      <c r="K10" s="73">
        <v>7779.541</v>
      </c>
      <c r="L10" s="73">
        <v>1885.575</v>
      </c>
      <c r="M10" s="73">
        <v>0.08</v>
      </c>
      <c r="N10" s="73">
        <v>0.003</v>
      </c>
      <c r="O10" s="73"/>
      <c r="P10" s="8">
        <f t="shared" si="1"/>
        <v>23302.424000000003</v>
      </c>
    </row>
    <row r="11" spans="1:16" ht="18.75">
      <c r="A11" s="330"/>
      <c r="B11" s="331"/>
      <c r="C11" s="212" t="s">
        <v>18</v>
      </c>
      <c r="D11" s="72">
        <v>24224.353</v>
      </c>
      <c r="E11" s="72">
        <v>280.099</v>
      </c>
      <c r="F11" s="72">
        <v>320.907</v>
      </c>
      <c r="G11" s="72">
        <v>435.043</v>
      </c>
      <c r="H11" s="142">
        <v>1522.141</v>
      </c>
      <c r="I11" s="72">
        <v>599881.471</v>
      </c>
      <c r="J11" s="72">
        <v>1516048.828</v>
      </c>
      <c r="K11" s="72">
        <v>1114196.723</v>
      </c>
      <c r="L11" s="72">
        <v>299460.328</v>
      </c>
      <c r="M11" s="72">
        <v>74.22</v>
      </c>
      <c r="N11" s="72">
        <v>1.575</v>
      </c>
      <c r="O11" s="72"/>
      <c r="P11" s="9">
        <f t="shared" si="1"/>
        <v>3556445.6880000005</v>
      </c>
    </row>
    <row r="12" spans="1:16" ht="18.75">
      <c r="A12" s="220"/>
      <c r="B12" s="334" t="s">
        <v>26</v>
      </c>
      <c r="C12" s="234" t="s">
        <v>16</v>
      </c>
      <c r="D12" s="73"/>
      <c r="E12" s="73"/>
      <c r="F12" s="73"/>
      <c r="G12" s="73"/>
      <c r="H12" s="143">
        <v>0.221</v>
      </c>
      <c r="I12" s="73">
        <v>2.201</v>
      </c>
      <c r="J12" s="73">
        <v>1.12</v>
      </c>
      <c r="K12" s="73">
        <v>0.543</v>
      </c>
      <c r="L12" s="73">
        <v>0.222</v>
      </c>
      <c r="M12" s="73">
        <v>0.369</v>
      </c>
      <c r="N12" s="73">
        <v>0.113</v>
      </c>
      <c r="O12" s="73"/>
      <c r="P12" s="8">
        <f t="shared" si="1"/>
        <v>4.789000000000001</v>
      </c>
    </row>
    <row r="13" spans="1:16" ht="18.75">
      <c r="A13" s="204" t="s">
        <v>0</v>
      </c>
      <c r="B13" s="335"/>
      <c r="C13" s="212" t="s">
        <v>18</v>
      </c>
      <c r="D13" s="72"/>
      <c r="E13" s="72"/>
      <c r="F13" s="72"/>
      <c r="G13" s="72"/>
      <c r="H13" s="142">
        <v>545.917</v>
      </c>
      <c r="I13" s="72">
        <v>4391.217</v>
      </c>
      <c r="J13" s="72">
        <v>2776.679</v>
      </c>
      <c r="K13" s="72">
        <v>1179.478</v>
      </c>
      <c r="L13" s="72">
        <v>556.877</v>
      </c>
      <c r="M13" s="72">
        <v>511.622</v>
      </c>
      <c r="N13" s="72">
        <v>244.813</v>
      </c>
      <c r="O13" s="72"/>
      <c r="P13" s="9">
        <f t="shared" si="1"/>
        <v>10206.603000000001</v>
      </c>
    </row>
    <row r="14" spans="1:16" ht="18.75">
      <c r="A14" s="204" t="s">
        <v>27</v>
      </c>
      <c r="B14" s="334" t="s">
        <v>28</v>
      </c>
      <c r="C14" s="234" t="s">
        <v>16</v>
      </c>
      <c r="D14" s="73">
        <v>0.044</v>
      </c>
      <c r="E14" s="73"/>
      <c r="F14" s="73"/>
      <c r="G14" s="73"/>
      <c r="H14" s="143">
        <v>0.03</v>
      </c>
      <c r="I14" s="73">
        <v>7.051</v>
      </c>
      <c r="J14" s="73">
        <v>67.89</v>
      </c>
      <c r="K14" s="73">
        <v>5.675</v>
      </c>
      <c r="L14" s="73">
        <v>1.769</v>
      </c>
      <c r="M14" s="73">
        <v>0.778</v>
      </c>
      <c r="N14" s="73">
        <v>4.072</v>
      </c>
      <c r="O14" s="73">
        <v>0.192</v>
      </c>
      <c r="P14" s="8">
        <f t="shared" si="1"/>
        <v>87.501</v>
      </c>
    </row>
    <row r="15" spans="1:16" ht="18.75">
      <c r="A15" s="204" t="s">
        <v>0</v>
      </c>
      <c r="B15" s="335"/>
      <c r="C15" s="212" t="s">
        <v>18</v>
      </c>
      <c r="D15" s="72">
        <v>65.862</v>
      </c>
      <c r="E15" s="72"/>
      <c r="F15" s="72"/>
      <c r="G15" s="72"/>
      <c r="H15" s="142">
        <v>60.197</v>
      </c>
      <c r="I15" s="72">
        <v>8157.853</v>
      </c>
      <c r="J15" s="72">
        <v>43690.809</v>
      </c>
      <c r="K15" s="72">
        <v>10148.631</v>
      </c>
      <c r="L15" s="72">
        <v>3315.961</v>
      </c>
      <c r="M15" s="72">
        <v>1352.612</v>
      </c>
      <c r="N15" s="72">
        <v>6616.26</v>
      </c>
      <c r="O15" s="72">
        <v>455.575</v>
      </c>
      <c r="P15" s="9">
        <f t="shared" si="1"/>
        <v>73863.76</v>
      </c>
    </row>
    <row r="16" spans="1:16" ht="18.75">
      <c r="A16" s="204" t="s">
        <v>29</v>
      </c>
      <c r="B16" s="334" t="s">
        <v>30</v>
      </c>
      <c r="C16" s="234" t="s">
        <v>16</v>
      </c>
      <c r="D16" s="73">
        <v>11.297</v>
      </c>
      <c r="E16" s="73"/>
      <c r="F16" s="73"/>
      <c r="G16" s="73"/>
      <c r="H16" s="143"/>
      <c r="I16" s="73">
        <v>1.162</v>
      </c>
      <c r="J16" s="73">
        <v>57.648</v>
      </c>
      <c r="K16" s="73">
        <v>137.719</v>
      </c>
      <c r="L16" s="73"/>
      <c r="M16" s="73"/>
      <c r="N16" s="73"/>
      <c r="O16" s="73"/>
      <c r="P16" s="8">
        <f t="shared" si="1"/>
        <v>207.826</v>
      </c>
    </row>
    <row r="17" spans="1:16" ht="18.75">
      <c r="A17" s="220"/>
      <c r="B17" s="335"/>
      <c r="C17" s="212" t="s">
        <v>18</v>
      </c>
      <c r="D17" s="72">
        <v>1207.579</v>
      </c>
      <c r="E17" s="72"/>
      <c r="F17" s="72"/>
      <c r="G17" s="72"/>
      <c r="H17" s="142"/>
      <c r="I17" s="72">
        <v>1026.948</v>
      </c>
      <c r="J17" s="72">
        <v>18981.235</v>
      </c>
      <c r="K17" s="72">
        <v>35164.983</v>
      </c>
      <c r="L17" s="72"/>
      <c r="M17" s="72"/>
      <c r="N17" s="72"/>
      <c r="O17" s="72"/>
      <c r="P17" s="9">
        <f t="shared" si="1"/>
        <v>56380.745</v>
      </c>
    </row>
    <row r="18" spans="1:16" ht="18.75">
      <c r="A18" s="204" t="s">
        <v>31</v>
      </c>
      <c r="B18" s="210" t="s">
        <v>108</v>
      </c>
      <c r="C18" s="234" t="s">
        <v>16</v>
      </c>
      <c r="D18" s="73">
        <v>103.733</v>
      </c>
      <c r="E18" s="73"/>
      <c r="F18" s="73"/>
      <c r="G18" s="73"/>
      <c r="H18" s="143">
        <v>0.072</v>
      </c>
      <c r="I18" s="73">
        <v>21.076</v>
      </c>
      <c r="J18" s="73">
        <v>71.626</v>
      </c>
      <c r="K18" s="73">
        <v>191.726</v>
      </c>
      <c r="L18" s="73">
        <v>0.951</v>
      </c>
      <c r="M18" s="73">
        <v>0.032</v>
      </c>
      <c r="N18" s="73"/>
      <c r="O18" s="73"/>
      <c r="P18" s="8">
        <f t="shared" si="1"/>
        <v>389.216</v>
      </c>
    </row>
    <row r="19" spans="1:16" ht="18.75">
      <c r="A19" s="220"/>
      <c r="B19" s="212" t="s">
        <v>109</v>
      </c>
      <c r="C19" s="212" t="s">
        <v>18</v>
      </c>
      <c r="D19" s="72">
        <v>18096.685</v>
      </c>
      <c r="E19" s="72"/>
      <c r="F19" s="72"/>
      <c r="G19" s="72"/>
      <c r="H19" s="142">
        <v>21</v>
      </c>
      <c r="I19" s="72">
        <v>11982.303</v>
      </c>
      <c r="J19" s="72">
        <v>35292.062</v>
      </c>
      <c r="K19" s="72">
        <v>73906.94</v>
      </c>
      <c r="L19" s="72">
        <v>392.019</v>
      </c>
      <c r="M19" s="72">
        <v>8.4</v>
      </c>
      <c r="N19" s="72"/>
      <c r="O19" s="72"/>
      <c r="P19" s="9">
        <f t="shared" si="1"/>
        <v>139699.40899999999</v>
      </c>
    </row>
    <row r="20" spans="1:16" ht="18.75">
      <c r="A20" s="204" t="s">
        <v>23</v>
      </c>
      <c r="B20" s="334" t="s">
        <v>32</v>
      </c>
      <c r="C20" s="234" t="s">
        <v>16</v>
      </c>
      <c r="D20" s="73"/>
      <c r="E20" s="73"/>
      <c r="F20" s="73">
        <v>0.625</v>
      </c>
      <c r="G20" s="73">
        <v>0.449</v>
      </c>
      <c r="H20" s="143">
        <v>1.353</v>
      </c>
      <c r="I20" s="73">
        <v>15.171</v>
      </c>
      <c r="J20" s="73">
        <v>120.092</v>
      </c>
      <c r="K20" s="73">
        <v>0.94</v>
      </c>
      <c r="L20" s="73"/>
      <c r="M20" s="73"/>
      <c r="N20" s="73"/>
      <c r="O20" s="73"/>
      <c r="P20" s="8">
        <f t="shared" si="1"/>
        <v>138.63</v>
      </c>
    </row>
    <row r="21" spans="1:16" ht="18.75">
      <c r="A21" s="220"/>
      <c r="B21" s="335"/>
      <c r="C21" s="212" t="s">
        <v>18</v>
      </c>
      <c r="D21" s="72"/>
      <c r="E21" s="72"/>
      <c r="F21" s="72">
        <v>237.632</v>
      </c>
      <c r="G21" s="72">
        <v>136.76</v>
      </c>
      <c r="H21" s="142">
        <v>382.448</v>
      </c>
      <c r="I21" s="72">
        <v>3378.002</v>
      </c>
      <c r="J21" s="72">
        <v>38050.224</v>
      </c>
      <c r="K21" s="72">
        <v>266.49</v>
      </c>
      <c r="L21" s="72"/>
      <c r="M21" s="72"/>
      <c r="N21" s="72"/>
      <c r="O21" s="72"/>
      <c r="P21" s="9">
        <f t="shared" si="1"/>
        <v>42451.556</v>
      </c>
    </row>
    <row r="22" spans="1:16" ht="18.75">
      <c r="A22" s="220"/>
      <c r="B22" s="332" t="s">
        <v>107</v>
      </c>
      <c r="C22" s="234" t="s">
        <v>16</v>
      </c>
      <c r="D22" s="76">
        <f aca="true" t="shared" si="2" ref="D22:O23">D12+D14+D16+D18+D20</f>
        <v>115.07400000000001</v>
      </c>
      <c r="E22" s="76">
        <f t="shared" si="2"/>
        <v>0</v>
      </c>
      <c r="F22" s="76">
        <f t="shared" si="2"/>
        <v>0.625</v>
      </c>
      <c r="G22" s="213">
        <f t="shared" si="2"/>
        <v>0.449</v>
      </c>
      <c r="H22" s="146">
        <f t="shared" si="2"/>
        <v>1.676</v>
      </c>
      <c r="I22" s="76">
        <f t="shared" si="2"/>
        <v>46.661</v>
      </c>
      <c r="J22" s="76">
        <f t="shared" si="2"/>
        <v>318.37600000000003</v>
      </c>
      <c r="K22" s="76">
        <f t="shared" si="2"/>
        <v>336.603</v>
      </c>
      <c r="L22" s="76">
        <f t="shared" si="2"/>
        <v>2.9419999999999997</v>
      </c>
      <c r="M22" s="76">
        <f t="shared" si="2"/>
        <v>1.179</v>
      </c>
      <c r="N22" s="76">
        <f t="shared" si="2"/>
        <v>4.1850000000000005</v>
      </c>
      <c r="O22" s="76">
        <f t="shared" si="2"/>
        <v>0.192</v>
      </c>
      <c r="P22" s="8">
        <f t="shared" si="1"/>
        <v>827.962</v>
      </c>
    </row>
    <row r="23" spans="1:16" ht="18.75">
      <c r="A23" s="217"/>
      <c r="B23" s="333"/>
      <c r="C23" s="212" t="s">
        <v>18</v>
      </c>
      <c r="D23" s="77">
        <f t="shared" si="2"/>
        <v>19370.126</v>
      </c>
      <c r="E23" s="77">
        <f t="shared" si="2"/>
        <v>0</v>
      </c>
      <c r="F23" s="77">
        <f t="shared" si="2"/>
        <v>237.632</v>
      </c>
      <c r="G23" s="77">
        <f t="shared" si="2"/>
        <v>136.76</v>
      </c>
      <c r="H23" s="147">
        <f t="shared" si="2"/>
        <v>1009.562</v>
      </c>
      <c r="I23" s="77">
        <f t="shared" si="2"/>
        <v>28936.323</v>
      </c>
      <c r="J23" s="77">
        <f t="shared" si="2"/>
        <v>138791.00900000002</v>
      </c>
      <c r="K23" s="77">
        <f t="shared" si="2"/>
        <v>120666.52200000001</v>
      </c>
      <c r="L23" s="77">
        <f t="shared" si="2"/>
        <v>4264.857</v>
      </c>
      <c r="M23" s="77">
        <f t="shared" si="2"/>
        <v>1872.6340000000002</v>
      </c>
      <c r="N23" s="77">
        <f t="shared" si="2"/>
        <v>6861.073</v>
      </c>
      <c r="O23" s="77">
        <f t="shared" si="2"/>
        <v>455.575</v>
      </c>
      <c r="P23" s="9">
        <f t="shared" si="1"/>
        <v>322602.07300000003</v>
      </c>
    </row>
    <row r="24" spans="1:16" ht="18.75">
      <c r="A24" s="204" t="s">
        <v>0</v>
      </c>
      <c r="B24" s="334" t="s">
        <v>33</v>
      </c>
      <c r="C24" s="234" t="s">
        <v>16</v>
      </c>
      <c r="D24" s="73"/>
      <c r="E24" s="73"/>
      <c r="F24" s="73"/>
      <c r="G24" s="73"/>
      <c r="H24" s="143"/>
      <c r="I24" s="73">
        <v>0.18</v>
      </c>
      <c r="J24" s="73"/>
      <c r="K24" s="73">
        <v>0.154</v>
      </c>
      <c r="L24" s="73">
        <v>0.152</v>
      </c>
      <c r="M24" s="73">
        <v>0.45</v>
      </c>
      <c r="N24" s="73">
        <v>0.351</v>
      </c>
      <c r="O24" s="73"/>
      <c r="P24" s="8">
        <f t="shared" si="1"/>
        <v>1.287</v>
      </c>
    </row>
    <row r="25" spans="1:16" ht="18.75">
      <c r="A25" s="204" t="s">
        <v>34</v>
      </c>
      <c r="B25" s="335"/>
      <c r="C25" s="212" t="s">
        <v>18</v>
      </c>
      <c r="D25" s="72"/>
      <c r="E25" s="72"/>
      <c r="F25" s="72"/>
      <c r="G25" s="72"/>
      <c r="H25" s="142"/>
      <c r="I25" s="72">
        <v>94.5</v>
      </c>
      <c r="J25" s="72"/>
      <c r="K25" s="72">
        <v>173.667</v>
      </c>
      <c r="L25" s="72">
        <v>99.729</v>
      </c>
      <c r="M25" s="72">
        <v>315.756</v>
      </c>
      <c r="N25" s="72">
        <v>386.498</v>
      </c>
      <c r="O25" s="72"/>
      <c r="P25" s="9">
        <f t="shared" si="1"/>
        <v>1070.15</v>
      </c>
    </row>
    <row r="26" spans="1:16" ht="18.75">
      <c r="A26" s="204" t="s">
        <v>35</v>
      </c>
      <c r="B26" s="210" t="s">
        <v>20</v>
      </c>
      <c r="C26" s="234" t="s">
        <v>16</v>
      </c>
      <c r="D26" s="73">
        <v>0.1</v>
      </c>
      <c r="E26" s="73"/>
      <c r="F26" s="73"/>
      <c r="G26" s="73"/>
      <c r="H26" s="143"/>
      <c r="I26" s="73">
        <v>0.711</v>
      </c>
      <c r="J26" s="73">
        <v>2.593</v>
      </c>
      <c r="K26" s="73">
        <v>2.803</v>
      </c>
      <c r="L26" s="73">
        <v>0.919</v>
      </c>
      <c r="M26" s="73"/>
      <c r="N26" s="73"/>
      <c r="O26" s="73"/>
      <c r="P26" s="8">
        <f t="shared" si="1"/>
        <v>7.1259999999999994</v>
      </c>
    </row>
    <row r="27" spans="1:16" ht="18.75">
      <c r="A27" s="204" t="s">
        <v>36</v>
      </c>
      <c r="B27" s="212" t="s">
        <v>110</v>
      </c>
      <c r="C27" s="212" t="s">
        <v>18</v>
      </c>
      <c r="D27" s="72">
        <v>3.15</v>
      </c>
      <c r="E27" s="72"/>
      <c r="F27" s="72"/>
      <c r="G27" s="72"/>
      <c r="H27" s="142"/>
      <c r="I27" s="72">
        <v>58.464</v>
      </c>
      <c r="J27" s="72">
        <v>149.155</v>
      </c>
      <c r="K27" s="72">
        <v>357.783</v>
      </c>
      <c r="L27" s="72">
        <v>110.855</v>
      </c>
      <c r="M27" s="72"/>
      <c r="N27" s="72"/>
      <c r="O27" s="72"/>
      <c r="P27" s="9">
        <f t="shared" si="1"/>
        <v>679.407</v>
      </c>
    </row>
    <row r="28" spans="1:16" ht="18.75">
      <c r="A28" s="204" t="s">
        <v>23</v>
      </c>
      <c r="B28" s="332" t="s">
        <v>107</v>
      </c>
      <c r="C28" s="231" t="s">
        <v>16</v>
      </c>
      <c r="D28" s="301">
        <f aca="true" t="shared" si="3" ref="D28:O29">D24+D26</f>
        <v>0.1</v>
      </c>
      <c r="E28" s="301">
        <f t="shared" si="3"/>
        <v>0</v>
      </c>
      <c r="F28" s="74">
        <f t="shared" si="3"/>
        <v>0</v>
      </c>
      <c r="G28" s="301">
        <f t="shared" si="3"/>
        <v>0</v>
      </c>
      <c r="H28" s="144">
        <f t="shared" si="3"/>
        <v>0</v>
      </c>
      <c r="I28" s="301">
        <f t="shared" si="3"/>
        <v>0.891</v>
      </c>
      <c r="J28" s="301">
        <f t="shared" si="3"/>
        <v>2.593</v>
      </c>
      <c r="K28" s="301">
        <f t="shared" si="3"/>
        <v>2.957</v>
      </c>
      <c r="L28" s="301">
        <f t="shared" si="3"/>
        <v>1.071</v>
      </c>
      <c r="M28" s="301">
        <f t="shared" si="3"/>
        <v>0.45</v>
      </c>
      <c r="N28" s="301">
        <f t="shared" si="3"/>
        <v>0.351</v>
      </c>
      <c r="O28" s="301">
        <f t="shared" si="3"/>
        <v>0</v>
      </c>
      <c r="P28" s="8">
        <f t="shared" si="1"/>
        <v>8.413</v>
      </c>
    </row>
    <row r="29" spans="1:16" ht="18.75">
      <c r="A29" s="217"/>
      <c r="B29" s="333"/>
      <c r="C29" s="212" t="s">
        <v>18</v>
      </c>
      <c r="D29" s="75">
        <f t="shared" si="3"/>
        <v>3.15</v>
      </c>
      <c r="E29" s="75">
        <f t="shared" si="3"/>
        <v>0</v>
      </c>
      <c r="F29" s="75">
        <f t="shared" si="3"/>
        <v>0</v>
      </c>
      <c r="G29" s="75">
        <f t="shared" si="3"/>
        <v>0</v>
      </c>
      <c r="H29" s="145">
        <f t="shared" si="3"/>
        <v>0</v>
      </c>
      <c r="I29" s="75">
        <f t="shared" si="3"/>
        <v>152.964</v>
      </c>
      <c r="J29" s="75">
        <f t="shared" si="3"/>
        <v>149.155</v>
      </c>
      <c r="K29" s="75">
        <f t="shared" si="3"/>
        <v>531.45</v>
      </c>
      <c r="L29" s="75">
        <f t="shared" si="3"/>
        <v>210.584</v>
      </c>
      <c r="M29" s="75">
        <f t="shared" si="3"/>
        <v>315.756</v>
      </c>
      <c r="N29" s="75">
        <f t="shared" si="3"/>
        <v>386.498</v>
      </c>
      <c r="O29" s="75">
        <f t="shared" si="3"/>
        <v>0</v>
      </c>
      <c r="P29" s="9">
        <f t="shared" si="1"/>
        <v>1749.5570000000002</v>
      </c>
    </row>
    <row r="30" spans="1:16" ht="18.75">
      <c r="A30" s="204" t="s">
        <v>0</v>
      </c>
      <c r="B30" s="334" t="s">
        <v>37</v>
      </c>
      <c r="C30" s="234" t="s">
        <v>16</v>
      </c>
      <c r="D30" s="73">
        <v>619.672</v>
      </c>
      <c r="E30" s="73">
        <v>575.41</v>
      </c>
      <c r="F30" s="73">
        <v>544.252</v>
      </c>
      <c r="G30" s="73">
        <v>614.297</v>
      </c>
      <c r="H30" s="143">
        <v>369.93</v>
      </c>
      <c r="I30" s="73">
        <v>340.275</v>
      </c>
      <c r="J30" s="73">
        <v>125.356</v>
      </c>
      <c r="K30" s="73">
        <v>143.082</v>
      </c>
      <c r="L30" s="73">
        <v>307.517</v>
      </c>
      <c r="M30" s="73">
        <v>463.87</v>
      </c>
      <c r="N30" s="73">
        <v>349.205</v>
      </c>
      <c r="O30" s="73">
        <v>234.598</v>
      </c>
      <c r="P30" s="8">
        <f t="shared" si="1"/>
        <v>4687.464</v>
      </c>
    </row>
    <row r="31" spans="1:16" ht="18.75">
      <c r="A31" s="204" t="s">
        <v>38</v>
      </c>
      <c r="B31" s="335"/>
      <c r="C31" s="212" t="s">
        <v>18</v>
      </c>
      <c r="D31" s="72">
        <v>129942.248</v>
      </c>
      <c r="E31" s="72">
        <v>102340.477</v>
      </c>
      <c r="F31" s="72">
        <v>113198.827</v>
      </c>
      <c r="G31" s="72">
        <v>103754.125</v>
      </c>
      <c r="H31" s="142">
        <v>69561.92</v>
      </c>
      <c r="I31" s="72">
        <v>66379.581</v>
      </c>
      <c r="J31" s="72">
        <v>39876.282</v>
      </c>
      <c r="K31" s="72">
        <v>44164.294</v>
      </c>
      <c r="L31" s="72">
        <v>77992.622</v>
      </c>
      <c r="M31" s="72">
        <v>132550.957</v>
      </c>
      <c r="N31" s="72">
        <v>137179.099</v>
      </c>
      <c r="O31" s="72">
        <v>101578.336</v>
      </c>
      <c r="P31" s="9">
        <f t="shared" si="1"/>
        <v>1118518.768</v>
      </c>
    </row>
    <row r="32" spans="1:16" ht="18.75">
      <c r="A32" s="204" t="s">
        <v>0</v>
      </c>
      <c r="B32" s="334" t="s">
        <v>39</v>
      </c>
      <c r="C32" s="234" t="s">
        <v>16</v>
      </c>
      <c r="D32" s="73">
        <v>28.061</v>
      </c>
      <c r="E32" s="73">
        <v>38.003</v>
      </c>
      <c r="F32" s="73">
        <v>143.008</v>
      </c>
      <c r="G32" s="73">
        <v>83.523</v>
      </c>
      <c r="H32" s="143">
        <v>129.26</v>
      </c>
      <c r="I32" s="73">
        <v>72.84</v>
      </c>
      <c r="J32" s="73">
        <v>7.531</v>
      </c>
      <c r="K32" s="73">
        <v>44.643</v>
      </c>
      <c r="L32" s="73">
        <v>160.804</v>
      </c>
      <c r="M32" s="73">
        <v>165.6</v>
      </c>
      <c r="N32" s="73">
        <v>47.563</v>
      </c>
      <c r="O32" s="73">
        <v>43.261</v>
      </c>
      <c r="P32" s="8">
        <f t="shared" si="1"/>
        <v>964.097</v>
      </c>
    </row>
    <row r="33" spans="1:16" ht="18.75">
      <c r="A33" s="204" t="s">
        <v>40</v>
      </c>
      <c r="B33" s="335"/>
      <c r="C33" s="212" t="s">
        <v>18</v>
      </c>
      <c r="D33" s="72">
        <v>3074.021</v>
      </c>
      <c r="E33" s="72">
        <v>3456.589</v>
      </c>
      <c r="F33" s="72">
        <v>11657.58</v>
      </c>
      <c r="G33" s="72">
        <v>6220.228</v>
      </c>
      <c r="H33" s="142">
        <v>9488.937</v>
      </c>
      <c r="I33" s="72">
        <v>6050.804</v>
      </c>
      <c r="J33" s="72">
        <v>1603.423</v>
      </c>
      <c r="K33" s="72">
        <v>3038.364</v>
      </c>
      <c r="L33" s="72">
        <v>8857.995</v>
      </c>
      <c r="M33" s="72">
        <v>8867.423</v>
      </c>
      <c r="N33" s="72">
        <v>3826.581</v>
      </c>
      <c r="O33" s="72">
        <v>3721.366</v>
      </c>
      <c r="P33" s="9">
        <f t="shared" si="1"/>
        <v>69863.311</v>
      </c>
    </row>
    <row r="34" spans="1:16" ht="18.75">
      <c r="A34" s="220"/>
      <c r="B34" s="210" t="s">
        <v>20</v>
      </c>
      <c r="C34" s="234" t="s">
        <v>16</v>
      </c>
      <c r="D34" s="73">
        <v>1330.37</v>
      </c>
      <c r="E34" s="73">
        <v>2340.966</v>
      </c>
      <c r="F34" s="73">
        <v>2746.047</v>
      </c>
      <c r="G34" s="73">
        <v>2201.922</v>
      </c>
      <c r="H34" s="143">
        <v>3037.57</v>
      </c>
      <c r="I34" s="73">
        <v>1711.477</v>
      </c>
      <c r="J34" s="73">
        <v>23.028</v>
      </c>
      <c r="K34" s="73">
        <v>0.948</v>
      </c>
      <c r="L34" s="73">
        <v>759.012</v>
      </c>
      <c r="M34" s="73">
        <v>807.051</v>
      </c>
      <c r="N34" s="73">
        <v>1793.902</v>
      </c>
      <c r="O34" s="73">
        <v>1157.909</v>
      </c>
      <c r="P34" s="8">
        <f>SUM(D34:O34)</f>
        <v>17910.202</v>
      </c>
    </row>
    <row r="35" spans="1:16" ht="18.75">
      <c r="A35" s="204" t="s">
        <v>23</v>
      </c>
      <c r="B35" s="212" t="s">
        <v>111</v>
      </c>
      <c r="C35" s="212" t="s">
        <v>18</v>
      </c>
      <c r="D35" s="72">
        <v>62438</v>
      </c>
      <c r="E35" s="72">
        <v>144012.722</v>
      </c>
      <c r="F35" s="72">
        <v>176064.426</v>
      </c>
      <c r="G35" s="72">
        <v>133899.02</v>
      </c>
      <c r="H35" s="142">
        <v>167915.127</v>
      </c>
      <c r="I35" s="72">
        <v>78437.8</v>
      </c>
      <c r="J35" s="72">
        <v>1023.538</v>
      </c>
      <c r="K35" s="72">
        <v>20.475</v>
      </c>
      <c r="L35" s="72">
        <v>31148.539</v>
      </c>
      <c r="M35" s="72">
        <v>31661.094</v>
      </c>
      <c r="N35" s="72">
        <v>59275.756</v>
      </c>
      <c r="O35" s="72">
        <v>36729.521</v>
      </c>
      <c r="P35" s="9">
        <f>SUM(D35:O35)</f>
        <v>922626.018</v>
      </c>
    </row>
    <row r="36" spans="1:16" ht="18.75">
      <c r="A36" s="220"/>
      <c r="B36" s="332" t="s">
        <v>107</v>
      </c>
      <c r="C36" s="234" t="s">
        <v>16</v>
      </c>
      <c r="D36" s="76">
        <f aca="true" t="shared" si="4" ref="D36:O37">D30+D32+D34</f>
        <v>1978.103</v>
      </c>
      <c r="E36" s="76">
        <f t="shared" si="4"/>
        <v>2954.379</v>
      </c>
      <c r="F36" s="76">
        <f t="shared" si="4"/>
        <v>3433.307</v>
      </c>
      <c r="G36" s="76">
        <f t="shared" si="4"/>
        <v>2899.742</v>
      </c>
      <c r="H36" s="146">
        <f t="shared" si="4"/>
        <v>3536.76</v>
      </c>
      <c r="I36" s="76">
        <f t="shared" si="4"/>
        <v>2124.592</v>
      </c>
      <c r="J36" s="76">
        <f t="shared" si="4"/>
        <v>155.915</v>
      </c>
      <c r="K36" s="76">
        <f t="shared" si="4"/>
        <v>188.673</v>
      </c>
      <c r="L36" s="76">
        <f t="shared" si="4"/>
        <v>1227.333</v>
      </c>
      <c r="M36" s="76">
        <f t="shared" si="4"/>
        <v>1436.5210000000002</v>
      </c>
      <c r="N36" s="76">
        <f t="shared" si="4"/>
        <v>2190.67</v>
      </c>
      <c r="O36" s="76">
        <f t="shared" si="4"/>
        <v>1435.768</v>
      </c>
      <c r="P36" s="8">
        <f aca="true" t="shared" si="5" ref="P36:P51">SUM(D36:O36)</f>
        <v>23561.763000000003</v>
      </c>
    </row>
    <row r="37" spans="1:16" ht="18.75">
      <c r="A37" s="217"/>
      <c r="B37" s="333"/>
      <c r="C37" s="212" t="s">
        <v>18</v>
      </c>
      <c r="D37" s="77">
        <f t="shared" si="4"/>
        <v>195454.269</v>
      </c>
      <c r="E37" s="77">
        <f t="shared" si="4"/>
        <v>249809.788</v>
      </c>
      <c r="F37" s="77">
        <f t="shared" si="4"/>
        <v>300920.833</v>
      </c>
      <c r="G37" s="262">
        <f t="shared" si="4"/>
        <v>243873.373</v>
      </c>
      <c r="H37" s="147">
        <f t="shared" si="4"/>
        <v>246965.984</v>
      </c>
      <c r="I37" s="77">
        <f t="shared" si="4"/>
        <v>150868.185</v>
      </c>
      <c r="J37" s="77">
        <f t="shared" si="4"/>
        <v>42503.243</v>
      </c>
      <c r="K37" s="77">
        <f t="shared" si="4"/>
        <v>47223.133</v>
      </c>
      <c r="L37" s="77">
        <f t="shared" si="4"/>
        <v>117999.156</v>
      </c>
      <c r="M37" s="77">
        <f t="shared" si="4"/>
        <v>173079.47400000002</v>
      </c>
      <c r="N37" s="77">
        <f t="shared" si="4"/>
        <v>200281.436</v>
      </c>
      <c r="O37" s="77">
        <f t="shared" si="4"/>
        <v>142029.223</v>
      </c>
      <c r="P37" s="9">
        <f t="shared" si="5"/>
        <v>2111008.097</v>
      </c>
    </row>
    <row r="38" spans="1:16" ht="18.75">
      <c r="A38" s="328" t="s">
        <v>41</v>
      </c>
      <c r="B38" s="329"/>
      <c r="C38" s="234" t="s">
        <v>16</v>
      </c>
      <c r="D38" s="73">
        <v>10.963</v>
      </c>
      <c r="E38" s="73">
        <v>1.73</v>
      </c>
      <c r="F38" s="73">
        <v>0.034</v>
      </c>
      <c r="G38" s="73"/>
      <c r="H38" s="143">
        <v>0.695</v>
      </c>
      <c r="I38" s="73">
        <v>29.382</v>
      </c>
      <c r="J38" s="73">
        <v>37.433</v>
      </c>
      <c r="K38" s="73">
        <v>47.221</v>
      </c>
      <c r="L38" s="73">
        <v>16.626</v>
      </c>
      <c r="M38" s="73">
        <v>23.477</v>
      </c>
      <c r="N38" s="73">
        <v>33.545</v>
      </c>
      <c r="O38" s="73">
        <v>4.896</v>
      </c>
      <c r="P38" s="8">
        <f t="shared" si="5"/>
        <v>206.00199999999998</v>
      </c>
    </row>
    <row r="39" spans="1:16" ht="18.75">
      <c r="A39" s="330"/>
      <c r="B39" s="331"/>
      <c r="C39" s="212" t="s">
        <v>18</v>
      </c>
      <c r="D39" s="72">
        <v>263.636</v>
      </c>
      <c r="E39" s="72">
        <v>269.508</v>
      </c>
      <c r="F39" s="72">
        <v>5.198</v>
      </c>
      <c r="G39" s="72"/>
      <c r="H39" s="142">
        <v>417.488</v>
      </c>
      <c r="I39" s="72">
        <v>6541.05</v>
      </c>
      <c r="J39" s="72">
        <v>11404.096</v>
      </c>
      <c r="K39" s="72">
        <v>13031.618</v>
      </c>
      <c r="L39" s="72">
        <v>3348.818</v>
      </c>
      <c r="M39" s="72">
        <v>2409.12</v>
      </c>
      <c r="N39" s="72">
        <v>3395.367</v>
      </c>
      <c r="O39" s="72">
        <v>932.124</v>
      </c>
      <c r="P39" s="9">
        <f t="shared" si="5"/>
        <v>42018.023</v>
      </c>
    </row>
    <row r="40" spans="1:16" ht="18.75">
      <c r="A40" s="328" t="s">
        <v>42</v>
      </c>
      <c r="B40" s="329"/>
      <c r="C40" s="234" t="s">
        <v>16</v>
      </c>
      <c r="D40" s="73">
        <v>0.083</v>
      </c>
      <c r="E40" s="73">
        <v>0.011</v>
      </c>
      <c r="F40" s="73">
        <v>0.634</v>
      </c>
      <c r="G40" s="73">
        <v>1.124</v>
      </c>
      <c r="H40" s="143">
        <v>0.424</v>
      </c>
      <c r="I40" s="73">
        <v>13.634</v>
      </c>
      <c r="J40" s="73">
        <v>62.209</v>
      </c>
      <c r="K40" s="73">
        <v>264.855</v>
      </c>
      <c r="L40" s="73">
        <v>43.494</v>
      </c>
      <c r="M40" s="73">
        <v>204.147</v>
      </c>
      <c r="N40" s="73">
        <v>121.878</v>
      </c>
      <c r="O40" s="73">
        <v>1169.432</v>
      </c>
      <c r="P40" s="8">
        <f t="shared" si="5"/>
        <v>1881.9250000000002</v>
      </c>
    </row>
    <row r="41" spans="1:16" ht="18.75">
      <c r="A41" s="330"/>
      <c r="B41" s="331"/>
      <c r="C41" s="212" t="s">
        <v>18</v>
      </c>
      <c r="D41" s="72">
        <v>61.152</v>
      </c>
      <c r="E41" s="72">
        <v>4.746</v>
      </c>
      <c r="F41" s="72">
        <v>291.399</v>
      </c>
      <c r="G41" s="72">
        <v>370.829</v>
      </c>
      <c r="H41" s="142">
        <v>147.666</v>
      </c>
      <c r="I41" s="72">
        <v>5249.737</v>
      </c>
      <c r="J41" s="72">
        <v>22256.15</v>
      </c>
      <c r="K41" s="72">
        <v>46059.156</v>
      </c>
      <c r="L41" s="72">
        <v>8257.984</v>
      </c>
      <c r="M41" s="72">
        <v>30100.627</v>
      </c>
      <c r="N41" s="72">
        <v>19543.218</v>
      </c>
      <c r="O41" s="72">
        <v>163221.343</v>
      </c>
      <c r="P41" s="9">
        <f t="shared" si="5"/>
        <v>295564.007</v>
      </c>
    </row>
    <row r="42" spans="1:16" ht="18.75">
      <c r="A42" s="328" t="s">
        <v>43</v>
      </c>
      <c r="B42" s="329"/>
      <c r="C42" s="234" t="s">
        <v>16</v>
      </c>
      <c r="D42" s="73">
        <v>0.019</v>
      </c>
      <c r="E42" s="73">
        <v>0.139</v>
      </c>
      <c r="F42" s="73">
        <v>0.108</v>
      </c>
      <c r="G42" s="73">
        <v>0.037</v>
      </c>
      <c r="H42" s="143">
        <v>0.003</v>
      </c>
      <c r="I42" s="73">
        <v>0.037</v>
      </c>
      <c r="J42" s="73">
        <v>0.096</v>
      </c>
      <c r="K42" s="73">
        <v>0.057</v>
      </c>
      <c r="L42" s="73">
        <v>0.137</v>
      </c>
      <c r="M42" s="73">
        <v>0.076</v>
      </c>
      <c r="N42" s="73">
        <v>0.076</v>
      </c>
      <c r="O42" s="73">
        <v>0.073</v>
      </c>
      <c r="P42" s="8">
        <f t="shared" si="5"/>
        <v>0.8579999999999999</v>
      </c>
    </row>
    <row r="43" spans="1:16" ht="18.75">
      <c r="A43" s="330"/>
      <c r="B43" s="331"/>
      <c r="C43" s="212" t="s">
        <v>18</v>
      </c>
      <c r="D43" s="72">
        <v>21.714</v>
      </c>
      <c r="E43" s="72">
        <v>127.113</v>
      </c>
      <c r="F43" s="72">
        <v>107.184</v>
      </c>
      <c r="G43" s="72">
        <v>42.735</v>
      </c>
      <c r="H43" s="142">
        <v>6.72</v>
      </c>
      <c r="I43" s="72">
        <v>42.966</v>
      </c>
      <c r="J43" s="72">
        <v>109.956</v>
      </c>
      <c r="K43" s="72">
        <v>65.604</v>
      </c>
      <c r="L43" s="72">
        <v>166.562</v>
      </c>
      <c r="M43" s="72">
        <v>87.087</v>
      </c>
      <c r="N43" s="72">
        <v>79.8</v>
      </c>
      <c r="O43" s="72">
        <v>90.699</v>
      </c>
      <c r="P43" s="9">
        <f t="shared" si="5"/>
        <v>948.14</v>
      </c>
    </row>
    <row r="44" spans="1:16" ht="18.75">
      <c r="A44" s="328" t="s">
        <v>44</v>
      </c>
      <c r="B44" s="329"/>
      <c r="C44" s="234" t="s">
        <v>16</v>
      </c>
      <c r="D44" s="73">
        <v>4.984</v>
      </c>
      <c r="E44" s="73">
        <v>0.959</v>
      </c>
      <c r="F44" s="73">
        <v>0.402</v>
      </c>
      <c r="G44" s="73">
        <v>0.467</v>
      </c>
      <c r="H44" s="143">
        <v>0.17</v>
      </c>
      <c r="I44" s="73">
        <v>0.655</v>
      </c>
      <c r="J44" s="73">
        <v>0.112</v>
      </c>
      <c r="K44" s="73">
        <v>0.096</v>
      </c>
      <c r="L44" s="73">
        <v>0.1</v>
      </c>
      <c r="M44" s="73">
        <v>0.001</v>
      </c>
      <c r="N44" s="73">
        <v>0.409</v>
      </c>
      <c r="O44" s="73">
        <v>0.736</v>
      </c>
      <c r="P44" s="8">
        <f t="shared" si="5"/>
        <v>9.091000000000001</v>
      </c>
    </row>
    <row r="45" spans="1:16" ht="18.75">
      <c r="A45" s="330"/>
      <c r="B45" s="331"/>
      <c r="C45" s="212" t="s">
        <v>18</v>
      </c>
      <c r="D45" s="72">
        <v>699.161</v>
      </c>
      <c r="E45" s="72">
        <v>354.761</v>
      </c>
      <c r="F45" s="72">
        <v>253.664</v>
      </c>
      <c r="G45" s="72">
        <v>292.443</v>
      </c>
      <c r="H45" s="142">
        <v>125.277</v>
      </c>
      <c r="I45" s="72">
        <v>239.821</v>
      </c>
      <c r="J45" s="72">
        <v>36.351</v>
      </c>
      <c r="K45" s="72">
        <v>27.038</v>
      </c>
      <c r="L45" s="72">
        <v>29.233</v>
      </c>
      <c r="M45" s="72">
        <v>2.121</v>
      </c>
      <c r="N45" s="72">
        <v>136.76</v>
      </c>
      <c r="O45" s="72">
        <v>192.589</v>
      </c>
      <c r="P45" s="9">
        <f t="shared" si="5"/>
        <v>2389.219</v>
      </c>
    </row>
    <row r="46" spans="1:16" ht="18.75">
      <c r="A46" s="328" t="s">
        <v>45</v>
      </c>
      <c r="B46" s="329"/>
      <c r="C46" s="234" t="s">
        <v>16</v>
      </c>
      <c r="D46" s="73">
        <v>0.764</v>
      </c>
      <c r="E46" s="73">
        <v>1.046</v>
      </c>
      <c r="F46" s="73">
        <v>0.826</v>
      </c>
      <c r="G46" s="73">
        <v>3.029</v>
      </c>
      <c r="H46" s="143">
        <v>4.304</v>
      </c>
      <c r="I46" s="73">
        <v>4.355</v>
      </c>
      <c r="J46" s="73">
        <v>1.098</v>
      </c>
      <c r="K46" s="73">
        <v>0.134</v>
      </c>
      <c r="L46" s="73">
        <v>0.14</v>
      </c>
      <c r="M46" s="73">
        <v>0.138</v>
      </c>
      <c r="N46" s="73">
        <v>0.253</v>
      </c>
      <c r="O46" s="73">
        <v>0.093</v>
      </c>
      <c r="P46" s="8">
        <f t="shared" si="5"/>
        <v>16.180000000000003</v>
      </c>
    </row>
    <row r="47" spans="1:16" ht="18.75">
      <c r="A47" s="330"/>
      <c r="B47" s="331"/>
      <c r="C47" s="212" t="s">
        <v>18</v>
      </c>
      <c r="D47" s="72">
        <v>823.323</v>
      </c>
      <c r="E47" s="72">
        <v>1016.891</v>
      </c>
      <c r="F47" s="72">
        <v>1177.733</v>
      </c>
      <c r="G47" s="72">
        <v>4214.21</v>
      </c>
      <c r="H47" s="142">
        <v>4500.897</v>
      </c>
      <c r="I47" s="72">
        <v>340.182</v>
      </c>
      <c r="J47" s="72">
        <v>100.458</v>
      </c>
      <c r="K47" s="72">
        <v>19.879</v>
      </c>
      <c r="L47" s="72">
        <v>73.617</v>
      </c>
      <c r="M47" s="72">
        <v>69.69</v>
      </c>
      <c r="N47" s="72">
        <v>63.16</v>
      </c>
      <c r="O47" s="72">
        <v>68.083</v>
      </c>
      <c r="P47" s="9">
        <f t="shared" si="5"/>
        <v>12468.123000000003</v>
      </c>
    </row>
    <row r="48" spans="1:16" ht="18.75">
      <c r="A48" s="328" t="s">
        <v>46</v>
      </c>
      <c r="B48" s="329"/>
      <c r="C48" s="234" t="s">
        <v>16</v>
      </c>
      <c r="D48" s="73">
        <v>3493.096</v>
      </c>
      <c r="E48" s="73">
        <v>536.885</v>
      </c>
      <c r="F48" s="73">
        <v>0.02</v>
      </c>
      <c r="G48" s="73">
        <v>0.03</v>
      </c>
      <c r="H48" s="143">
        <v>0.048</v>
      </c>
      <c r="I48" s="73">
        <v>40.867</v>
      </c>
      <c r="J48" s="73">
        <v>2786.783</v>
      </c>
      <c r="K48" s="73">
        <v>2399.019</v>
      </c>
      <c r="L48" s="73">
        <v>3307.976</v>
      </c>
      <c r="M48" s="73">
        <v>7618.734</v>
      </c>
      <c r="N48" s="73">
        <v>7243.664</v>
      </c>
      <c r="O48" s="73">
        <v>7365.728</v>
      </c>
      <c r="P48" s="8">
        <f t="shared" si="5"/>
        <v>34792.85</v>
      </c>
    </row>
    <row r="49" spans="1:16" ht="18.75">
      <c r="A49" s="330"/>
      <c r="B49" s="331"/>
      <c r="C49" s="212" t="s">
        <v>18</v>
      </c>
      <c r="D49" s="72">
        <v>114871.744</v>
      </c>
      <c r="E49" s="72">
        <v>28172.035</v>
      </c>
      <c r="F49" s="72">
        <v>16.8</v>
      </c>
      <c r="G49" s="72">
        <v>11.55</v>
      </c>
      <c r="H49" s="142">
        <v>8.946</v>
      </c>
      <c r="I49" s="72">
        <v>6969.623</v>
      </c>
      <c r="J49" s="72">
        <v>255347.162</v>
      </c>
      <c r="K49" s="72">
        <v>230988.895</v>
      </c>
      <c r="L49" s="72">
        <v>272131.59</v>
      </c>
      <c r="M49" s="72">
        <v>709433.745</v>
      </c>
      <c r="N49" s="72">
        <v>630061.319</v>
      </c>
      <c r="O49" s="72">
        <v>496195.461</v>
      </c>
      <c r="P49" s="9">
        <f t="shared" si="5"/>
        <v>2744208.87</v>
      </c>
    </row>
    <row r="50" spans="1:16" ht="18.75">
      <c r="A50" s="328" t="s">
        <v>47</v>
      </c>
      <c r="B50" s="329"/>
      <c r="C50" s="234" t="s">
        <v>16</v>
      </c>
      <c r="D50" s="73"/>
      <c r="E50" s="73"/>
      <c r="F50" s="73"/>
      <c r="G50" s="73"/>
      <c r="H50" s="143"/>
      <c r="I50" s="73">
        <v>0.464</v>
      </c>
      <c r="J50" s="73">
        <v>0.322</v>
      </c>
      <c r="K50" s="73">
        <v>0.792</v>
      </c>
      <c r="L50" s="73">
        <v>16.155</v>
      </c>
      <c r="M50" s="73">
        <v>4.686</v>
      </c>
      <c r="N50" s="73">
        <v>2.647</v>
      </c>
      <c r="O50" s="73">
        <v>388.765</v>
      </c>
      <c r="P50" s="8">
        <f t="shared" si="5"/>
        <v>413.83099999999996</v>
      </c>
    </row>
    <row r="51" spans="1:16" ht="18.75">
      <c r="A51" s="330"/>
      <c r="B51" s="331"/>
      <c r="C51" s="212" t="s">
        <v>18</v>
      </c>
      <c r="D51" s="72"/>
      <c r="E51" s="72"/>
      <c r="F51" s="72"/>
      <c r="G51" s="72"/>
      <c r="H51" s="142"/>
      <c r="I51" s="72">
        <v>102.462</v>
      </c>
      <c r="J51" s="72">
        <v>316.26</v>
      </c>
      <c r="K51" s="72">
        <v>564.858</v>
      </c>
      <c r="L51" s="72">
        <v>5441.143</v>
      </c>
      <c r="M51" s="72">
        <v>1655.804</v>
      </c>
      <c r="N51" s="72">
        <v>577.198</v>
      </c>
      <c r="O51" s="72">
        <v>26597.837</v>
      </c>
      <c r="P51" s="9">
        <f t="shared" si="5"/>
        <v>35255.562</v>
      </c>
    </row>
    <row r="52" spans="1:16" ht="18.75">
      <c r="A52" s="328" t="s">
        <v>48</v>
      </c>
      <c r="B52" s="329"/>
      <c r="C52" s="234" t="s">
        <v>16</v>
      </c>
      <c r="D52" s="73">
        <v>10.347</v>
      </c>
      <c r="E52" s="73">
        <v>2.299</v>
      </c>
      <c r="F52" s="73">
        <v>2.852</v>
      </c>
      <c r="G52" s="73">
        <v>12.53</v>
      </c>
      <c r="H52" s="143">
        <v>7.14</v>
      </c>
      <c r="I52" s="73">
        <v>3.279</v>
      </c>
      <c r="J52" s="73">
        <v>0.527</v>
      </c>
      <c r="K52" s="73">
        <v>0.811</v>
      </c>
      <c r="L52" s="73">
        <v>35.677</v>
      </c>
      <c r="M52" s="73">
        <v>755.713</v>
      </c>
      <c r="N52" s="73">
        <v>652.375</v>
      </c>
      <c r="O52" s="73">
        <v>109.123</v>
      </c>
      <c r="P52" s="8">
        <f>SUM(D52:O52)</f>
        <v>1592.673</v>
      </c>
    </row>
    <row r="53" spans="1:16" ht="18.75">
      <c r="A53" s="330"/>
      <c r="B53" s="331"/>
      <c r="C53" s="212" t="s">
        <v>18</v>
      </c>
      <c r="D53" s="72">
        <v>2139.368</v>
      </c>
      <c r="E53" s="72">
        <v>1506.972</v>
      </c>
      <c r="F53" s="72">
        <v>3971.611</v>
      </c>
      <c r="G53" s="72">
        <v>15886.086</v>
      </c>
      <c r="H53" s="142">
        <v>6491.23</v>
      </c>
      <c r="I53" s="72">
        <v>2270.818</v>
      </c>
      <c r="J53" s="72">
        <v>267.449</v>
      </c>
      <c r="K53" s="72">
        <v>578.718</v>
      </c>
      <c r="L53" s="72">
        <v>12765.121</v>
      </c>
      <c r="M53" s="72">
        <v>249822.136</v>
      </c>
      <c r="N53" s="72">
        <v>260305.471</v>
      </c>
      <c r="O53" s="72">
        <v>37228.743</v>
      </c>
      <c r="P53" s="9">
        <f>SUM(D53:O53)</f>
        <v>593233.723</v>
      </c>
    </row>
    <row r="54" spans="1:16" ht="18.75">
      <c r="A54" s="204" t="s">
        <v>0</v>
      </c>
      <c r="B54" s="334" t="s">
        <v>133</v>
      </c>
      <c r="C54" s="234" t="s">
        <v>16</v>
      </c>
      <c r="D54" s="73">
        <v>0.102</v>
      </c>
      <c r="E54" s="73">
        <v>0.006</v>
      </c>
      <c r="F54" s="73">
        <v>0.045</v>
      </c>
      <c r="G54" s="73">
        <v>0.014</v>
      </c>
      <c r="H54" s="143">
        <v>2.286</v>
      </c>
      <c r="I54" s="73">
        <v>3.239</v>
      </c>
      <c r="J54" s="73">
        <v>2.25</v>
      </c>
      <c r="K54" s="73">
        <v>18.023</v>
      </c>
      <c r="L54" s="73">
        <v>21.528</v>
      </c>
      <c r="M54" s="73">
        <v>34.519</v>
      </c>
      <c r="N54" s="73">
        <v>10.691</v>
      </c>
      <c r="O54" s="73">
        <v>2.778</v>
      </c>
      <c r="P54" s="8">
        <f aca="true" t="shared" si="6" ref="P54:P67">SUM(D54:O54)</f>
        <v>95.48100000000001</v>
      </c>
    </row>
    <row r="55" spans="1:16" ht="18.75">
      <c r="A55" s="204" t="s">
        <v>38</v>
      </c>
      <c r="B55" s="335"/>
      <c r="C55" s="212" t="s">
        <v>18</v>
      </c>
      <c r="D55" s="72">
        <v>85.898</v>
      </c>
      <c r="E55" s="72">
        <v>9.713</v>
      </c>
      <c r="F55" s="72">
        <v>31.369</v>
      </c>
      <c r="G55" s="72">
        <v>40.082</v>
      </c>
      <c r="H55" s="142">
        <v>2804.121</v>
      </c>
      <c r="I55" s="72">
        <v>2996.081</v>
      </c>
      <c r="J55" s="72">
        <v>1830.343</v>
      </c>
      <c r="K55" s="72">
        <v>8905.495</v>
      </c>
      <c r="L55" s="72">
        <v>8424.998</v>
      </c>
      <c r="M55" s="72">
        <v>11183.428</v>
      </c>
      <c r="N55" s="72">
        <v>5587.766</v>
      </c>
      <c r="O55" s="72">
        <v>1856.936</v>
      </c>
      <c r="P55" s="9">
        <f t="shared" si="6"/>
        <v>43756.229999999996</v>
      </c>
    </row>
    <row r="56" spans="1:16" ht="18.75">
      <c r="A56" s="204" t="s">
        <v>17</v>
      </c>
      <c r="B56" s="210" t="s">
        <v>20</v>
      </c>
      <c r="C56" s="234" t="s">
        <v>16</v>
      </c>
      <c r="D56" s="73">
        <v>0.001</v>
      </c>
      <c r="E56" s="73">
        <v>0.027</v>
      </c>
      <c r="F56" s="73">
        <v>0.005</v>
      </c>
      <c r="G56" s="73">
        <v>0.352</v>
      </c>
      <c r="H56" s="143">
        <v>0.621</v>
      </c>
      <c r="I56" s="73">
        <v>0.648</v>
      </c>
      <c r="J56" s="73">
        <v>0.98</v>
      </c>
      <c r="K56" s="73">
        <v>1.705</v>
      </c>
      <c r="L56" s="73">
        <v>0.489</v>
      </c>
      <c r="M56" s="73">
        <v>0.107</v>
      </c>
      <c r="N56" s="73">
        <v>0.481</v>
      </c>
      <c r="O56" s="73">
        <v>0.011</v>
      </c>
      <c r="P56" s="8">
        <f t="shared" si="6"/>
        <v>5.4270000000000005</v>
      </c>
    </row>
    <row r="57" spans="1:16" ht="18.75">
      <c r="A57" s="204" t="s">
        <v>23</v>
      </c>
      <c r="B57" s="212" t="s">
        <v>113</v>
      </c>
      <c r="C57" s="212" t="s">
        <v>18</v>
      </c>
      <c r="D57" s="72">
        <v>1.365</v>
      </c>
      <c r="E57" s="72">
        <v>15.834</v>
      </c>
      <c r="F57" s="72">
        <v>12.075</v>
      </c>
      <c r="G57" s="72">
        <v>279.938</v>
      </c>
      <c r="H57" s="142">
        <v>451.074</v>
      </c>
      <c r="I57" s="72">
        <v>349.421</v>
      </c>
      <c r="J57" s="72">
        <v>797.721</v>
      </c>
      <c r="K57" s="72">
        <v>1147.973</v>
      </c>
      <c r="L57" s="72">
        <v>409.209</v>
      </c>
      <c r="M57" s="72">
        <v>63.785</v>
      </c>
      <c r="N57" s="72">
        <v>52.682</v>
      </c>
      <c r="O57" s="72">
        <v>12.621</v>
      </c>
      <c r="P57" s="9">
        <f t="shared" si="6"/>
        <v>3593.6979999999994</v>
      </c>
    </row>
    <row r="58" spans="1:16" ht="18.75">
      <c r="A58" s="220"/>
      <c r="B58" s="332" t="s">
        <v>114</v>
      </c>
      <c r="C58" s="234" t="s">
        <v>16</v>
      </c>
      <c r="D58" s="76">
        <f>D54+D56</f>
        <v>0.103</v>
      </c>
      <c r="E58" s="76">
        <f>E54+E56</f>
        <v>0.033</v>
      </c>
      <c r="F58" s="76">
        <f aca="true" t="shared" si="7" ref="F58:O59">F54+F56</f>
        <v>0.049999999999999996</v>
      </c>
      <c r="G58" s="76">
        <f t="shared" si="7"/>
        <v>0.366</v>
      </c>
      <c r="H58" s="146">
        <f t="shared" si="7"/>
        <v>2.907</v>
      </c>
      <c r="I58" s="76">
        <f t="shared" si="7"/>
        <v>3.887</v>
      </c>
      <c r="J58" s="76">
        <f t="shared" si="7"/>
        <v>3.23</v>
      </c>
      <c r="K58" s="76">
        <f t="shared" si="7"/>
        <v>19.728</v>
      </c>
      <c r="L58" s="76">
        <f t="shared" si="7"/>
        <v>22.017</v>
      </c>
      <c r="M58" s="76">
        <f t="shared" si="7"/>
        <v>34.626</v>
      </c>
      <c r="N58" s="76">
        <f t="shared" si="7"/>
        <v>11.172</v>
      </c>
      <c r="O58" s="76">
        <f t="shared" si="7"/>
        <v>2.789</v>
      </c>
      <c r="P58" s="8">
        <f t="shared" si="6"/>
        <v>100.908</v>
      </c>
    </row>
    <row r="59" spans="1:16" ht="18.75">
      <c r="A59" s="217"/>
      <c r="B59" s="333"/>
      <c r="C59" s="212" t="s">
        <v>18</v>
      </c>
      <c r="D59" s="77">
        <f>D55+D57</f>
        <v>87.26299999999999</v>
      </c>
      <c r="E59" s="77">
        <f>E55+E57</f>
        <v>25.546999999999997</v>
      </c>
      <c r="F59" s="77">
        <f t="shared" si="7"/>
        <v>43.444</v>
      </c>
      <c r="G59" s="77">
        <f t="shared" si="7"/>
        <v>320.02</v>
      </c>
      <c r="H59" s="147">
        <f t="shared" si="7"/>
        <v>3255.195</v>
      </c>
      <c r="I59" s="77">
        <f t="shared" si="7"/>
        <v>3345.502</v>
      </c>
      <c r="J59" s="77">
        <f t="shared" si="7"/>
        <v>2628.0640000000003</v>
      </c>
      <c r="K59" s="77">
        <f t="shared" si="7"/>
        <v>10053.468</v>
      </c>
      <c r="L59" s="77">
        <f t="shared" si="7"/>
        <v>8834.207</v>
      </c>
      <c r="M59" s="77">
        <f t="shared" si="7"/>
        <v>11247.213</v>
      </c>
      <c r="N59" s="77">
        <f t="shared" si="7"/>
        <v>5640.447999999999</v>
      </c>
      <c r="O59" s="77">
        <f t="shared" si="7"/>
        <v>1869.557</v>
      </c>
      <c r="P59" s="9">
        <f t="shared" si="6"/>
        <v>47349.92799999999</v>
      </c>
    </row>
    <row r="60" spans="1:16" ht="18.75">
      <c r="A60" s="204" t="s">
        <v>0</v>
      </c>
      <c r="B60" s="334" t="s">
        <v>115</v>
      </c>
      <c r="C60" s="234" t="s">
        <v>16</v>
      </c>
      <c r="D60" s="73">
        <v>22.219</v>
      </c>
      <c r="E60" s="73">
        <v>15.12</v>
      </c>
      <c r="F60" s="73">
        <v>13.246</v>
      </c>
      <c r="G60" s="73">
        <v>34.269</v>
      </c>
      <c r="H60" s="143">
        <v>6.85</v>
      </c>
      <c r="I60" s="73">
        <v>18.879</v>
      </c>
      <c r="J60" s="73">
        <v>0.467</v>
      </c>
      <c r="K60" s="73">
        <v>0.611</v>
      </c>
      <c r="L60" s="73">
        <v>4.102</v>
      </c>
      <c r="M60" s="73">
        <v>0.248</v>
      </c>
      <c r="N60" s="73">
        <v>0.76</v>
      </c>
      <c r="O60" s="73">
        <v>2.291</v>
      </c>
      <c r="P60" s="8">
        <f t="shared" si="6"/>
        <v>119.06200000000001</v>
      </c>
    </row>
    <row r="61" spans="1:16" ht="18.75">
      <c r="A61" s="204" t="s">
        <v>49</v>
      </c>
      <c r="B61" s="335"/>
      <c r="C61" s="212" t="s">
        <v>18</v>
      </c>
      <c r="D61" s="72">
        <v>1780.866</v>
      </c>
      <c r="E61" s="72">
        <v>1319.054</v>
      </c>
      <c r="F61" s="72">
        <v>386.718</v>
      </c>
      <c r="G61" s="72">
        <v>853.306</v>
      </c>
      <c r="H61" s="142">
        <v>168.599</v>
      </c>
      <c r="I61" s="72">
        <v>329.534</v>
      </c>
      <c r="J61" s="72">
        <v>9.917</v>
      </c>
      <c r="K61" s="72">
        <v>12.033</v>
      </c>
      <c r="L61" s="72">
        <v>67.746</v>
      </c>
      <c r="M61" s="72">
        <v>4.729</v>
      </c>
      <c r="N61" s="72">
        <v>21.979</v>
      </c>
      <c r="O61" s="72">
        <v>55.963</v>
      </c>
      <c r="P61" s="9">
        <f t="shared" si="6"/>
        <v>5010.444</v>
      </c>
    </row>
    <row r="62" spans="1:16" ht="18.75">
      <c r="A62" s="204" t="s">
        <v>0</v>
      </c>
      <c r="B62" s="210" t="s">
        <v>50</v>
      </c>
      <c r="C62" s="234" t="s">
        <v>16</v>
      </c>
      <c r="D62" s="73"/>
      <c r="E62" s="73"/>
      <c r="F62" s="73"/>
      <c r="G62" s="73"/>
      <c r="H62" s="143"/>
      <c r="I62" s="73"/>
      <c r="J62" s="73">
        <v>0</v>
      </c>
      <c r="K62" s="73"/>
      <c r="L62" s="73"/>
      <c r="M62" s="73"/>
      <c r="N62" s="73"/>
      <c r="O62" s="73"/>
      <c r="P62" s="8">
        <f t="shared" si="6"/>
        <v>0</v>
      </c>
    </row>
    <row r="63" spans="1:16" ht="18.75">
      <c r="A63" s="204" t="s">
        <v>51</v>
      </c>
      <c r="B63" s="212" t="s">
        <v>116</v>
      </c>
      <c r="C63" s="212" t="s">
        <v>18</v>
      </c>
      <c r="D63" s="72"/>
      <c r="E63" s="72"/>
      <c r="F63" s="72"/>
      <c r="G63" s="72"/>
      <c r="H63" s="142"/>
      <c r="I63" s="72"/>
      <c r="J63" s="72">
        <v>0.42</v>
      </c>
      <c r="K63" s="72"/>
      <c r="L63" s="72"/>
      <c r="M63" s="72"/>
      <c r="N63" s="72"/>
      <c r="O63" s="72"/>
      <c r="P63" s="9">
        <f t="shared" si="6"/>
        <v>0.42</v>
      </c>
    </row>
    <row r="64" spans="1:16" ht="18.75">
      <c r="A64" s="204" t="s">
        <v>0</v>
      </c>
      <c r="B64" s="334" t="s">
        <v>53</v>
      </c>
      <c r="C64" s="234" t="s">
        <v>16</v>
      </c>
      <c r="D64" s="73">
        <v>0.1</v>
      </c>
      <c r="E64" s="73">
        <v>0.05</v>
      </c>
      <c r="F64" s="73">
        <v>0</v>
      </c>
      <c r="G64" s="73">
        <v>0.07</v>
      </c>
      <c r="H64" s="143">
        <v>0.005</v>
      </c>
      <c r="I64" s="73">
        <v>0.01</v>
      </c>
      <c r="J64" s="73"/>
      <c r="K64" s="73"/>
      <c r="L64" s="73"/>
      <c r="M64" s="73">
        <v>0.055</v>
      </c>
      <c r="N64" s="73">
        <v>0.01</v>
      </c>
      <c r="O64" s="73">
        <v>0.024</v>
      </c>
      <c r="P64" s="8">
        <f t="shared" si="6"/>
        <v>0.32400000000000007</v>
      </c>
    </row>
    <row r="65" spans="1:16" ht="18.75">
      <c r="A65" s="204" t="s">
        <v>23</v>
      </c>
      <c r="B65" s="335"/>
      <c r="C65" s="212" t="s">
        <v>18</v>
      </c>
      <c r="D65" s="72">
        <v>38.01</v>
      </c>
      <c r="E65" s="72">
        <v>21.455</v>
      </c>
      <c r="F65" s="72">
        <v>8.505</v>
      </c>
      <c r="G65" s="72">
        <v>25.095</v>
      </c>
      <c r="H65" s="142">
        <v>2.94</v>
      </c>
      <c r="I65" s="72">
        <v>2.625</v>
      </c>
      <c r="J65" s="72"/>
      <c r="K65" s="72"/>
      <c r="L65" s="72"/>
      <c r="M65" s="72">
        <v>12.285</v>
      </c>
      <c r="N65" s="72">
        <v>3.15</v>
      </c>
      <c r="O65" s="72">
        <v>19.53</v>
      </c>
      <c r="P65" s="9">
        <f t="shared" si="6"/>
        <v>133.595</v>
      </c>
    </row>
    <row r="66" spans="1:16" ht="18.75">
      <c r="A66" s="220"/>
      <c r="B66" s="210" t="s">
        <v>20</v>
      </c>
      <c r="C66" s="234" t="s">
        <v>16</v>
      </c>
      <c r="D66" s="73"/>
      <c r="E66" s="73"/>
      <c r="F66" s="73"/>
      <c r="G66" s="73"/>
      <c r="H66" s="143"/>
      <c r="I66" s="73"/>
      <c r="J66" s="73"/>
      <c r="K66" s="73"/>
      <c r="L66" s="73"/>
      <c r="M66" s="73"/>
      <c r="N66" s="73"/>
      <c r="O66" s="73"/>
      <c r="P66" s="8">
        <f t="shared" si="6"/>
        <v>0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78"/>
      <c r="E67" s="78"/>
      <c r="F67" s="78"/>
      <c r="G67" s="78"/>
      <c r="H67" s="148"/>
      <c r="I67" s="78"/>
      <c r="J67" s="78"/>
      <c r="K67" s="78"/>
      <c r="L67" s="78"/>
      <c r="M67" s="78"/>
      <c r="N67" s="78"/>
      <c r="O67" s="78"/>
      <c r="P67" s="10">
        <f t="shared" si="6"/>
        <v>0</v>
      </c>
    </row>
    <row r="68" spans="4:16" ht="18.75"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11"/>
    </row>
    <row r="69" spans="1:16" ht="19.5" thickBot="1">
      <c r="A69" s="12" t="s">
        <v>82</v>
      </c>
      <c r="B69" s="197"/>
      <c r="C69" s="12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12"/>
    </row>
    <row r="70" spans="1:16" ht="18.75">
      <c r="A70" s="217"/>
      <c r="B70" s="230"/>
      <c r="C70" s="302"/>
      <c r="D70" s="265" t="s">
        <v>2</v>
      </c>
      <c r="E70" s="265" t="s">
        <v>3</v>
      </c>
      <c r="F70" s="265" t="s">
        <v>4</v>
      </c>
      <c r="G70" s="265" t="s">
        <v>5</v>
      </c>
      <c r="H70" s="265" t="s">
        <v>6</v>
      </c>
      <c r="I70" s="265" t="s">
        <v>7</v>
      </c>
      <c r="J70" s="265" t="s">
        <v>8</v>
      </c>
      <c r="K70" s="265" t="s">
        <v>9</v>
      </c>
      <c r="L70" s="265" t="s">
        <v>10</v>
      </c>
      <c r="M70" s="265" t="s">
        <v>11</v>
      </c>
      <c r="N70" s="265" t="s">
        <v>12</v>
      </c>
      <c r="O70" s="303" t="s">
        <v>13</v>
      </c>
      <c r="P70" s="203" t="s">
        <v>14</v>
      </c>
    </row>
    <row r="71" spans="1:16" ht="18.75">
      <c r="A71" s="204" t="s">
        <v>49</v>
      </c>
      <c r="B71" s="332" t="s">
        <v>147</v>
      </c>
      <c r="C71" s="234" t="s">
        <v>16</v>
      </c>
      <c r="D71" s="42">
        <f aca="true" t="shared" si="8" ref="D71:O72">D60+D62+D64+D66</f>
        <v>22.319000000000003</v>
      </c>
      <c r="E71" s="42">
        <f t="shared" si="8"/>
        <v>15.17</v>
      </c>
      <c r="F71" s="42">
        <f t="shared" si="8"/>
        <v>13.246</v>
      </c>
      <c r="G71" s="42">
        <f t="shared" si="8"/>
        <v>34.339</v>
      </c>
      <c r="H71" s="127">
        <f t="shared" si="8"/>
        <v>6.8549999999999995</v>
      </c>
      <c r="I71" s="42">
        <f t="shared" si="8"/>
        <v>18.889000000000003</v>
      </c>
      <c r="J71" s="42">
        <f t="shared" si="8"/>
        <v>0.467</v>
      </c>
      <c r="K71" s="42">
        <f t="shared" si="8"/>
        <v>0.611</v>
      </c>
      <c r="L71" s="42">
        <f t="shared" si="8"/>
        <v>4.102</v>
      </c>
      <c r="M71" s="42">
        <f t="shared" si="8"/>
        <v>0.303</v>
      </c>
      <c r="N71" s="42">
        <f t="shared" si="8"/>
        <v>0.77</v>
      </c>
      <c r="O71" s="155">
        <f t="shared" si="8"/>
        <v>2.315</v>
      </c>
      <c r="P71" s="8">
        <f aca="true" t="shared" si="9" ref="P71:P78">SUM(D71:O71)</f>
        <v>119.38600000000001</v>
      </c>
    </row>
    <row r="72" spans="1:16" ht="18.75">
      <c r="A72" s="266" t="s">
        <v>51</v>
      </c>
      <c r="B72" s="333"/>
      <c r="C72" s="212" t="s">
        <v>18</v>
      </c>
      <c r="D72" s="43">
        <f t="shared" si="8"/>
        <v>1818.876</v>
      </c>
      <c r="E72" s="43">
        <f t="shared" si="8"/>
        <v>1340.509</v>
      </c>
      <c r="F72" s="43">
        <f t="shared" si="8"/>
        <v>395.223</v>
      </c>
      <c r="G72" s="43">
        <f t="shared" si="8"/>
        <v>878.4010000000001</v>
      </c>
      <c r="H72" s="129">
        <f t="shared" si="8"/>
        <v>171.539</v>
      </c>
      <c r="I72" s="43">
        <f t="shared" si="8"/>
        <v>332.159</v>
      </c>
      <c r="J72" s="43">
        <f t="shared" si="8"/>
        <v>10.337</v>
      </c>
      <c r="K72" s="43">
        <f t="shared" si="8"/>
        <v>12.033</v>
      </c>
      <c r="L72" s="43">
        <f t="shared" si="8"/>
        <v>67.746</v>
      </c>
      <c r="M72" s="43">
        <f t="shared" si="8"/>
        <v>17.014</v>
      </c>
      <c r="N72" s="43">
        <f t="shared" si="8"/>
        <v>25.128999999999998</v>
      </c>
      <c r="O72" s="160">
        <f t="shared" si="8"/>
        <v>75.493</v>
      </c>
      <c r="P72" s="9">
        <f t="shared" si="9"/>
        <v>5144.459000000001</v>
      </c>
    </row>
    <row r="73" spans="1:16" ht="18.75">
      <c r="A73" s="204" t="s">
        <v>0</v>
      </c>
      <c r="B73" s="334" t="s">
        <v>54</v>
      </c>
      <c r="C73" s="234" t="s">
        <v>16</v>
      </c>
      <c r="D73" s="41">
        <v>8.465</v>
      </c>
      <c r="E73" s="41">
        <v>7.828</v>
      </c>
      <c r="F73" s="41">
        <v>4.752</v>
      </c>
      <c r="G73" s="41">
        <v>1.862</v>
      </c>
      <c r="H73" s="123">
        <v>4.874</v>
      </c>
      <c r="I73" s="41">
        <v>14.314</v>
      </c>
      <c r="J73" s="41">
        <v>10.782</v>
      </c>
      <c r="K73" s="41">
        <v>7.001</v>
      </c>
      <c r="L73" s="41">
        <v>2.031</v>
      </c>
      <c r="M73" s="41">
        <v>7.544</v>
      </c>
      <c r="N73" s="41">
        <v>8.348</v>
      </c>
      <c r="O73" s="149">
        <v>9.055</v>
      </c>
      <c r="P73" s="8">
        <f t="shared" si="9"/>
        <v>86.856</v>
      </c>
    </row>
    <row r="74" spans="1:16" ht="18.75">
      <c r="A74" s="204" t="s">
        <v>34</v>
      </c>
      <c r="B74" s="335"/>
      <c r="C74" s="212" t="s">
        <v>18</v>
      </c>
      <c r="D74" s="40">
        <v>5822.054</v>
      </c>
      <c r="E74" s="40">
        <v>5859.901</v>
      </c>
      <c r="F74" s="40">
        <v>5677.953</v>
      </c>
      <c r="G74" s="40">
        <v>3011.913</v>
      </c>
      <c r="H74" s="121">
        <v>5193.061</v>
      </c>
      <c r="I74" s="40">
        <v>9921.998</v>
      </c>
      <c r="J74" s="40">
        <v>8084.758</v>
      </c>
      <c r="K74" s="40">
        <v>5385.683</v>
      </c>
      <c r="L74" s="40">
        <v>2590.959</v>
      </c>
      <c r="M74" s="40">
        <v>5777.817</v>
      </c>
      <c r="N74" s="40">
        <v>6032.41</v>
      </c>
      <c r="O74" s="150">
        <v>7111.636</v>
      </c>
      <c r="P74" s="9">
        <f t="shared" si="9"/>
        <v>70470.143</v>
      </c>
    </row>
    <row r="75" spans="1:16" ht="18.75">
      <c r="A75" s="204" t="s">
        <v>0</v>
      </c>
      <c r="B75" s="334" t="s">
        <v>55</v>
      </c>
      <c r="C75" s="234" t="s">
        <v>16</v>
      </c>
      <c r="D75" s="41">
        <v>0.27</v>
      </c>
      <c r="E75" s="41">
        <v>0.756</v>
      </c>
      <c r="F75" s="41">
        <v>2.084</v>
      </c>
      <c r="G75" s="41">
        <v>1.806</v>
      </c>
      <c r="H75" s="123">
        <v>2.864</v>
      </c>
      <c r="I75" s="41">
        <v>0.829</v>
      </c>
      <c r="J75" s="41">
        <v>0.033</v>
      </c>
      <c r="K75" s="41">
        <v>0.022</v>
      </c>
      <c r="L75" s="41">
        <v>0.912</v>
      </c>
      <c r="M75" s="41">
        <v>1.06</v>
      </c>
      <c r="N75" s="41">
        <v>0.316</v>
      </c>
      <c r="O75" s="149">
        <v>0.156</v>
      </c>
      <c r="P75" s="8">
        <f t="shared" si="9"/>
        <v>11.108000000000002</v>
      </c>
    </row>
    <row r="76" spans="1:16" ht="18.75">
      <c r="A76" s="204" t="s">
        <v>0</v>
      </c>
      <c r="B76" s="335"/>
      <c r="C76" s="212" t="s">
        <v>18</v>
      </c>
      <c r="D76" s="40">
        <v>61.312</v>
      </c>
      <c r="E76" s="40">
        <v>117.682</v>
      </c>
      <c r="F76" s="40">
        <v>331.867</v>
      </c>
      <c r="G76" s="40">
        <v>320.536</v>
      </c>
      <c r="H76" s="121">
        <v>248.342</v>
      </c>
      <c r="I76" s="40">
        <v>88.146</v>
      </c>
      <c r="J76" s="40">
        <v>6.847</v>
      </c>
      <c r="K76" s="40">
        <v>3.696</v>
      </c>
      <c r="L76" s="40">
        <v>82.43</v>
      </c>
      <c r="M76" s="40">
        <v>149.371</v>
      </c>
      <c r="N76" s="40">
        <v>65.701</v>
      </c>
      <c r="O76" s="150">
        <v>32.647</v>
      </c>
      <c r="P76" s="9">
        <f t="shared" si="9"/>
        <v>1508.577</v>
      </c>
    </row>
    <row r="77" spans="1:16" ht="18.75">
      <c r="A77" s="204" t="s">
        <v>56</v>
      </c>
      <c r="B77" s="210" t="s">
        <v>57</v>
      </c>
      <c r="C77" s="234" t="s">
        <v>16</v>
      </c>
      <c r="D77" s="41"/>
      <c r="E77" s="41"/>
      <c r="F77" s="41"/>
      <c r="G77" s="41"/>
      <c r="H77" s="123"/>
      <c r="I77" s="41"/>
      <c r="J77" s="41"/>
      <c r="K77" s="41"/>
      <c r="L77" s="41"/>
      <c r="M77" s="41"/>
      <c r="N77" s="41"/>
      <c r="O77" s="149"/>
      <c r="P77" s="8">
        <f t="shared" si="9"/>
        <v>0</v>
      </c>
    </row>
    <row r="78" spans="1:16" ht="18.75">
      <c r="A78" s="220"/>
      <c r="B78" s="212" t="s">
        <v>58</v>
      </c>
      <c r="C78" s="212" t="s">
        <v>18</v>
      </c>
      <c r="D78" s="40"/>
      <c r="E78" s="40"/>
      <c r="F78" s="40"/>
      <c r="G78" s="40"/>
      <c r="H78" s="121"/>
      <c r="I78" s="40"/>
      <c r="J78" s="40"/>
      <c r="K78" s="40"/>
      <c r="L78" s="40"/>
      <c r="M78" s="40"/>
      <c r="N78" s="40"/>
      <c r="O78" s="150"/>
      <c r="P78" s="9">
        <f t="shared" si="9"/>
        <v>0</v>
      </c>
    </row>
    <row r="79" spans="1:16" ht="18.75">
      <c r="A79" s="220"/>
      <c r="B79" s="334" t="s">
        <v>59</v>
      </c>
      <c r="C79" s="234" t="s">
        <v>16</v>
      </c>
      <c r="D79" s="41">
        <v>0.609</v>
      </c>
      <c r="E79" s="41">
        <v>1.008</v>
      </c>
      <c r="F79" s="41">
        <v>0.7</v>
      </c>
      <c r="G79" s="41">
        <v>2.546</v>
      </c>
      <c r="H79" s="123">
        <v>1.2</v>
      </c>
      <c r="I79" s="41">
        <v>0.002</v>
      </c>
      <c r="J79" s="41"/>
      <c r="K79" s="41"/>
      <c r="L79" s="41"/>
      <c r="M79" s="41"/>
      <c r="N79" s="41">
        <v>0.108</v>
      </c>
      <c r="O79" s="149"/>
      <c r="P79" s="8">
        <f aca="true" t="shared" si="10" ref="P79:P102">SUM(D79:O79)</f>
        <v>6.172999999999999</v>
      </c>
    </row>
    <row r="80" spans="1:16" ht="18.75">
      <c r="A80" s="204" t="s">
        <v>17</v>
      </c>
      <c r="B80" s="335"/>
      <c r="C80" s="212" t="s">
        <v>18</v>
      </c>
      <c r="D80" s="40">
        <v>310.045</v>
      </c>
      <c r="E80" s="40">
        <v>654.995</v>
      </c>
      <c r="F80" s="40">
        <v>525.295</v>
      </c>
      <c r="G80" s="40">
        <v>2130.353</v>
      </c>
      <c r="H80" s="121">
        <v>963.189</v>
      </c>
      <c r="I80" s="40">
        <v>0.42</v>
      </c>
      <c r="J80" s="40"/>
      <c r="K80" s="40"/>
      <c r="L80" s="40"/>
      <c r="M80" s="40"/>
      <c r="N80" s="40">
        <v>74.047</v>
      </c>
      <c r="O80" s="150"/>
      <c r="P80" s="9">
        <f t="shared" si="10"/>
        <v>4658.344</v>
      </c>
    </row>
    <row r="81" spans="1:16" ht="18.75">
      <c r="A81" s="220"/>
      <c r="B81" s="210" t="s">
        <v>20</v>
      </c>
      <c r="C81" s="234" t="s">
        <v>16</v>
      </c>
      <c r="D81" s="41">
        <v>73.967</v>
      </c>
      <c r="E81" s="41">
        <v>75.387</v>
      </c>
      <c r="F81" s="41">
        <v>75.893</v>
      </c>
      <c r="G81" s="41">
        <v>122.124</v>
      </c>
      <c r="H81" s="123">
        <v>74.117</v>
      </c>
      <c r="I81" s="41">
        <v>64.79</v>
      </c>
      <c r="J81" s="41">
        <v>25.328</v>
      </c>
      <c r="K81" s="41">
        <v>27.635</v>
      </c>
      <c r="L81" s="41">
        <v>82.074</v>
      </c>
      <c r="M81" s="41">
        <v>91.386</v>
      </c>
      <c r="N81" s="41">
        <v>51.349</v>
      </c>
      <c r="O81" s="149">
        <v>38.457</v>
      </c>
      <c r="P81" s="8">
        <f t="shared" si="10"/>
        <v>802.507</v>
      </c>
    </row>
    <row r="82" spans="1:16" ht="18.75">
      <c r="A82" s="220"/>
      <c r="B82" s="212" t="s">
        <v>60</v>
      </c>
      <c r="C82" s="212" t="s">
        <v>18</v>
      </c>
      <c r="D82" s="40">
        <v>32651.165</v>
      </c>
      <c r="E82" s="40">
        <v>35002.405</v>
      </c>
      <c r="F82" s="40">
        <v>44451.11</v>
      </c>
      <c r="G82" s="40">
        <v>49141.943</v>
      </c>
      <c r="H82" s="121">
        <v>27403.883</v>
      </c>
      <c r="I82" s="40">
        <v>19116.262</v>
      </c>
      <c r="J82" s="40">
        <v>12649.702</v>
      </c>
      <c r="K82" s="40">
        <v>11287.53</v>
      </c>
      <c r="L82" s="40">
        <v>20888.46</v>
      </c>
      <c r="M82" s="40">
        <v>25175.485</v>
      </c>
      <c r="N82" s="40">
        <v>15605.848</v>
      </c>
      <c r="O82" s="150">
        <v>18049.059</v>
      </c>
      <c r="P82" s="9">
        <f t="shared" si="10"/>
        <v>311422.852</v>
      </c>
    </row>
    <row r="83" spans="1:16" ht="18.75">
      <c r="A83" s="204" t="s">
        <v>23</v>
      </c>
      <c r="B83" s="332" t="s">
        <v>24</v>
      </c>
      <c r="C83" s="234" t="s">
        <v>16</v>
      </c>
      <c r="D83" s="48">
        <f aca="true" t="shared" si="11" ref="D83:O84">D73+D75+D77+D79+D81</f>
        <v>83.31099999999999</v>
      </c>
      <c r="E83" s="48">
        <f t="shared" si="11"/>
        <v>84.979</v>
      </c>
      <c r="F83" s="48">
        <f t="shared" si="11"/>
        <v>83.429</v>
      </c>
      <c r="G83" s="48">
        <f t="shared" si="11"/>
        <v>128.338</v>
      </c>
      <c r="H83" s="94">
        <f t="shared" si="11"/>
        <v>83.055</v>
      </c>
      <c r="I83" s="48">
        <f t="shared" si="11"/>
        <v>79.935</v>
      </c>
      <c r="J83" s="48">
        <f t="shared" si="11"/>
        <v>36.143</v>
      </c>
      <c r="K83" s="48">
        <f t="shared" si="11"/>
        <v>34.658</v>
      </c>
      <c r="L83" s="48">
        <f t="shared" si="11"/>
        <v>85.017</v>
      </c>
      <c r="M83" s="48">
        <f t="shared" si="11"/>
        <v>99.99</v>
      </c>
      <c r="N83" s="48">
        <f t="shared" si="11"/>
        <v>60.120999999999995</v>
      </c>
      <c r="O83" s="186">
        <f t="shared" si="11"/>
        <v>47.668</v>
      </c>
      <c r="P83" s="8">
        <f t="shared" si="10"/>
        <v>906.644</v>
      </c>
    </row>
    <row r="84" spans="1:16" ht="18.75">
      <c r="A84" s="217"/>
      <c r="B84" s="333"/>
      <c r="C84" s="212" t="s">
        <v>18</v>
      </c>
      <c r="D84" s="43">
        <f t="shared" si="11"/>
        <v>38844.576</v>
      </c>
      <c r="E84" s="43">
        <f t="shared" si="11"/>
        <v>41634.983</v>
      </c>
      <c r="F84" s="43">
        <f t="shared" si="11"/>
        <v>50986.225</v>
      </c>
      <c r="G84" s="43">
        <f t="shared" si="11"/>
        <v>54604.744999999995</v>
      </c>
      <c r="H84" s="129">
        <f t="shared" si="11"/>
        <v>33808.475</v>
      </c>
      <c r="I84" s="43">
        <f t="shared" si="11"/>
        <v>29126.826</v>
      </c>
      <c r="J84" s="43">
        <f t="shared" si="11"/>
        <v>20741.307</v>
      </c>
      <c r="K84" s="43">
        <f t="shared" si="11"/>
        <v>16676.909</v>
      </c>
      <c r="L84" s="43">
        <f t="shared" si="11"/>
        <v>23561.849</v>
      </c>
      <c r="M84" s="43">
        <f t="shared" si="11"/>
        <v>31102.673000000003</v>
      </c>
      <c r="N84" s="43">
        <f t="shared" si="11"/>
        <v>21778.006</v>
      </c>
      <c r="O84" s="160">
        <f t="shared" si="11"/>
        <v>25193.342</v>
      </c>
      <c r="P84" s="9">
        <f t="shared" si="10"/>
        <v>388059.91599999997</v>
      </c>
    </row>
    <row r="85" spans="1:16" ht="18.75">
      <c r="A85" s="328" t="s">
        <v>118</v>
      </c>
      <c r="B85" s="329"/>
      <c r="C85" s="234" t="s">
        <v>16</v>
      </c>
      <c r="D85" s="41">
        <v>5.399</v>
      </c>
      <c r="E85" s="41">
        <v>2.767</v>
      </c>
      <c r="F85" s="41">
        <v>0.681</v>
      </c>
      <c r="G85" s="41">
        <v>0.37</v>
      </c>
      <c r="H85" s="123">
        <v>1.027</v>
      </c>
      <c r="I85" s="41">
        <v>4.004</v>
      </c>
      <c r="J85" s="41">
        <v>4.72</v>
      </c>
      <c r="K85" s="41">
        <v>6.063</v>
      </c>
      <c r="L85" s="41">
        <v>11.376</v>
      </c>
      <c r="M85" s="41">
        <v>8.372</v>
      </c>
      <c r="N85" s="41">
        <v>10.406</v>
      </c>
      <c r="O85" s="149">
        <v>9.8</v>
      </c>
      <c r="P85" s="8">
        <f t="shared" si="10"/>
        <v>64.985</v>
      </c>
    </row>
    <row r="86" spans="1:16" ht="18.75">
      <c r="A86" s="330"/>
      <c r="B86" s="331"/>
      <c r="C86" s="212" t="s">
        <v>18</v>
      </c>
      <c r="D86" s="40">
        <v>3413.941</v>
      </c>
      <c r="E86" s="40">
        <v>2075.727</v>
      </c>
      <c r="F86" s="40">
        <v>1021.419</v>
      </c>
      <c r="G86" s="40">
        <v>661.185</v>
      </c>
      <c r="H86" s="121">
        <v>1261.764</v>
      </c>
      <c r="I86" s="40">
        <v>2969.874</v>
      </c>
      <c r="J86" s="40">
        <v>4290.311</v>
      </c>
      <c r="K86" s="40">
        <v>4390.595</v>
      </c>
      <c r="L86" s="40">
        <v>6487.166</v>
      </c>
      <c r="M86" s="40">
        <v>4142.892</v>
      </c>
      <c r="N86" s="40">
        <v>3575.193</v>
      </c>
      <c r="O86" s="150">
        <v>3215.111</v>
      </c>
      <c r="P86" s="9">
        <f t="shared" si="10"/>
        <v>37505.178</v>
      </c>
    </row>
    <row r="87" spans="1:16" ht="18.75">
      <c r="A87" s="328" t="s">
        <v>61</v>
      </c>
      <c r="B87" s="329"/>
      <c r="C87" s="234" t="s">
        <v>16</v>
      </c>
      <c r="D87" s="41"/>
      <c r="E87" s="41">
        <v>8.131</v>
      </c>
      <c r="F87" s="41">
        <v>585.83</v>
      </c>
      <c r="G87" s="41">
        <v>794.488</v>
      </c>
      <c r="H87" s="123">
        <v>1660.435</v>
      </c>
      <c r="I87" s="41">
        <v>0.034</v>
      </c>
      <c r="J87" s="41"/>
      <c r="K87" s="41"/>
      <c r="L87" s="41"/>
      <c r="M87" s="41"/>
      <c r="N87" s="41"/>
      <c r="O87" s="149"/>
      <c r="P87" s="8">
        <f t="shared" si="10"/>
        <v>3048.918</v>
      </c>
    </row>
    <row r="88" spans="1:16" ht="18.75">
      <c r="A88" s="330"/>
      <c r="B88" s="331"/>
      <c r="C88" s="212" t="s">
        <v>18</v>
      </c>
      <c r="D88" s="40"/>
      <c r="E88" s="40">
        <v>460.986</v>
      </c>
      <c r="F88" s="40">
        <v>83868.396</v>
      </c>
      <c r="G88" s="40">
        <v>229182.704</v>
      </c>
      <c r="H88" s="121">
        <v>144704.893</v>
      </c>
      <c r="I88" s="40">
        <v>4.641</v>
      </c>
      <c r="J88" s="40"/>
      <c r="K88" s="40"/>
      <c r="L88" s="40"/>
      <c r="M88" s="40"/>
      <c r="N88" s="40"/>
      <c r="O88" s="150"/>
      <c r="P88" s="9">
        <f t="shared" si="10"/>
        <v>458221.62000000005</v>
      </c>
    </row>
    <row r="89" spans="1:16" ht="18.75">
      <c r="A89" s="328" t="s">
        <v>119</v>
      </c>
      <c r="B89" s="329"/>
      <c r="C89" s="234" t="s">
        <v>16</v>
      </c>
      <c r="D89" s="41">
        <v>0.449</v>
      </c>
      <c r="E89" s="41">
        <v>0.227</v>
      </c>
      <c r="F89" s="41">
        <v>0.246</v>
      </c>
      <c r="G89" s="41">
        <v>0.97</v>
      </c>
      <c r="H89" s="123">
        <v>0.824</v>
      </c>
      <c r="I89" s="41">
        <v>0.326</v>
      </c>
      <c r="J89" s="41">
        <v>0.207</v>
      </c>
      <c r="K89" s="41">
        <v>0.192</v>
      </c>
      <c r="L89" s="41">
        <v>0.16</v>
      </c>
      <c r="M89" s="41">
        <v>0.206</v>
      </c>
      <c r="N89" s="41">
        <v>0.25</v>
      </c>
      <c r="O89" s="149">
        <v>0.216</v>
      </c>
      <c r="P89" s="8">
        <f t="shared" si="10"/>
        <v>4.273000000000001</v>
      </c>
    </row>
    <row r="90" spans="1:16" ht="18.75">
      <c r="A90" s="330"/>
      <c r="B90" s="331"/>
      <c r="C90" s="212" t="s">
        <v>18</v>
      </c>
      <c r="D90" s="40">
        <v>684.82</v>
      </c>
      <c r="E90" s="40">
        <v>747.12</v>
      </c>
      <c r="F90" s="40">
        <v>581.449</v>
      </c>
      <c r="G90" s="40">
        <v>2292.455</v>
      </c>
      <c r="H90" s="121">
        <v>1571.357</v>
      </c>
      <c r="I90" s="40">
        <v>464.888</v>
      </c>
      <c r="J90" s="40">
        <v>195.185</v>
      </c>
      <c r="K90" s="40">
        <v>106.66</v>
      </c>
      <c r="L90" s="40">
        <v>255.613</v>
      </c>
      <c r="M90" s="40">
        <v>242.246</v>
      </c>
      <c r="N90" s="40">
        <v>271.678</v>
      </c>
      <c r="O90" s="150">
        <v>145.257</v>
      </c>
      <c r="P90" s="9">
        <f t="shared" si="10"/>
        <v>7558.728</v>
      </c>
    </row>
    <row r="91" spans="1:16" ht="18.75">
      <c r="A91" s="328" t="s">
        <v>120</v>
      </c>
      <c r="B91" s="329"/>
      <c r="C91" s="234" t="s">
        <v>16</v>
      </c>
      <c r="D91" s="41">
        <v>15.654</v>
      </c>
      <c r="E91" s="41">
        <v>14.458</v>
      </c>
      <c r="F91" s="41">
        <v>25.273</v>
      </c>
      <c r="G91" s="41">
        <v>25.742</v>
      </c>
      <c r="H91" s="123">
        <v>32.534</v>
      </c>
      <c r="I91" s="41">
        <v>18.131</v>
      </c>
      <c r="J91" s="41">
        <v>0.2</v>
      </c>
      <c r="K91" s="41">
        <v>1.11</v>
      </c>
      <c r="L91" s="41">
        <v>11.508</v>
      </c>
      <c r="M91" s="41">
        <v>30.187</v>
      </c>
      <c r="N91" s="41">
        <v>14.269</v>
      </c>
      <c r="O91" s="149">
        <v>4.798</v>
      </c>
      <c r="P91" s="8">
        <f t="shared" si="10"/>
        <v>193.86400000000003</v>
      </c>
    </row>
    <row r="92" spans="1:16" ht="18.75">
      <c r="A92" s="330"/>
      <c r="B92" s="331"/>
      <c r="C92" s="212" t="s">
        <v>18</v>
      </c>
      <c r="D92" s="40">
        <v>40801.143</v>
      </c>
      <c r="E92" s="40">
        <v>37200.303</v>
      </c>
      <c r="F92" s="40">
        <v>64384.409</v>
      </c>
      <c r="G92" s="40">
        <v>51770.264</v>
      </c>
      <c r="H92" s="121">
        <v>57547.746</v>
      </c>
      <c r="I92" s="40">
        <v>35906.798</v>
      </c>
      <c r="J92" s="40">
        <v>329.385</v>
      </c>
      <c r="K92" s="40">
        <v>1817.865</v>
      </c>
      <c r="L92" s="40">
        <v>20854.527</v>
      </c>
      <c r="M92" s="40">
        <v>41594.766</v>
      </c>
      <c r="N92" s="40">
        <v>24703.798</v>
      </c>
      <c r="O92" s="150">
        <v>15544.011</v>
      </c>
      <c r="P92" s="9">
        <f t="shared" si="10"/>
        <v>392455.015</v>
      </c>
    </row>
    <row r="93" spans="1:16" ht="18.75">
      <c r="A93" s="328" t="s">
        <v>63</v>
      </c>
      <c r="B93" s="329"/>
      <c r="C93" s="234" t="s">
        <v>16</v>
      </c>
      <c r="D93" s="41">
        <v>0.001</v>
      </c>
      <c r="E93" s="41">
        <v>0.005</v>
      </c>
      <c r="F93" s="41">
        <v>0.008</v>
      </c>
      <c r="G93" s="41">
        <v>0.02</v>
      </c>
      <c r="H93" s="123">
        <v>0.003</v>
      </c>
      <c r="I93" s="41">
        <v>0.006</v>
      </c>
      <c r="J93" s="41">
        <v>0.003</v>
      </c>
      <c r="K93" s="41"/>
      <c r="L93" s="41"/>
      <c r="M93" s="41">
        <v>0.003</v>
      </c>
      <c r="N93" s="41">
        <v>0.001</v>
      </c>
      <c r="O93" s="149">
        <v>0.005</v>
      </c>
      <c r="P93" s="8">
        <f t="shared" si="10"/>
        <v>0.05500000000000001</v>
      </c>
    </row>
    <row r="94" spans="1:16" ht="18.75">
      <c r="A94" s="330"/>
      <c r="B94" s="331"/>
      <c r="C94" s="212" t="s">
        <v>18</v>
      </c>
      <c r="D94" s="40">
        <v>1.89</v>
      </c>
      <c r="E94" s="40">
        <v>9.135</v>
      </c>
      <c r="F94" s="40">
        <v>12.348</v>
      </c>
      <c r="G94" s="40">
        <v>17.178</v>
      </c>
      <c r="H94" s="121">
        <v>4.998</v>
      </c>
      <c r="I94" s="40">
        <v>2.331</v>
      </c>
      <c r="J94" s="40">
        <v>0.903</v>
      </c>
      <c r="K94" s="40"/>
      <c r="L94" s="40"/>
      <c r="M94" s="40">
        <v>2.184</v>
      </c>
      <c r="N94" s="40">
        <v>1.092</v>
      </c>
      <c r="O94" s="150">
        <v>9.702</v>
      </c>
      <c r="P94" s="9">
        <f t="shared" si="10"/>
        <v>61.760999999999996</v>
      </c>
    </row>
    <row r="95" spans="1:16" ht="18.75">
      <c r="A95" s="328" t="s">
        <v>121</v>
      </c>
      <c r="B95" s="329"/>
      <c r="C95" s="234" t="s">
        <v>16</v>
      </c>
      <c r="D95" s="41">
        <v>2.403</v>
      </c>
      <c r="E95" s="41">
        <v>3.683</v>
      </c>
      <c r="F95" s="41">
        <v>1.789</v>
      </c>
      <c r="G95" s="41">
        <v>4.543</v>
      </c>
      <c r="H95" s="123">
        <v>13.01</v>
      </c>
      <c r="I95" s="41">
        <v>8.039</v>
      </c>
      <c r="J95" s="41">
        <v>15.901</v>
      </c>
      <c r="K95" s="41">
        <v>9.758</v>
      </c>
      <c r="L95" s="41">
        <v>11.253</v>
      </c>
      <c r="M95" s="41">
        <v>12.18</v>
      </c>
      <c r="N95" s="41">
        <v>7.856</v>
      </c>
      <c r="O95" s="149">
        <v>2.487</v>
      </c>
      <c r="P95" s="8">
        <f t="shared" si="10"/>
        <v>92.90199999999999</v>
      </c>
    </row>
    <row r="96" spans="1:16" ht="18.75">
      <c r="A96" s="330"/>
      <c r="B96" s="331"/>
      <c r="C96" s="212" t="s">
        <v>18</v>
      </c>
      <c r="D96" s="40">
        <v>1071.909</v>
      </c>
      <c r="E96" s="40">
        <v>1320.721</v>
      </c>
      <c r="F96" s="40">
        <v>1761.885</v>
      </c>
      <c r="G96" s="40">
        <v>4810.802</v>
      </c>
      <c r="H96" s="121">
        <v>8212.87</v>
      </c>
      <c r="I96" s="40">
        <v>7205.013</v>
      </c>
      <c r="J96" s="40">
        <v>14375.804</v>
      </c>
      <c r="K96" s="40">
        <v>10866.572</v>
      </c>
      <c r="L96" s="40">
        <v>12368.168</v>
      </c>
      <c r="M96" s="40">
        <v>7981.372</v>
      </c>
      <c r="N96" s="40">
        <v>3510.92</v>
      </c>
      <c r="O96" s="150">
        <v>751.697</v>
      </c>
      <c r="P96" s="9">
        <f t="shared" si="10"/>
        <v>74237.733</v>
      </c>
    </row>
    <row r="97" spans="1:16" ht="18.75">
      <c r="A97" s="328" t="s">
        <v>64</v>
      </c>
      <c r="B97" s="329"/>
      <c r="C97" s="234" t="s">
        <v>16</v>
      </c>
      <c r="D97" s="41">
        <v>319.948</v>
      </c>
      <c r="E97" s="41">
        <v>320.3</v>
      </c>
      <c r="F97" s="41">
        <v>311.696</v>
      </c>
      <c r="G97" s="41">
        <v>587.488</v>
      </c>
      <c r="H97" s="123">
        <v>1219.496</v>
      </c>
      <c r="I97" s="41">
        <v>1773.594</v>
      </c>
      <c r="J97" s="41">
        <v>1535.523</v>
      </c>
      <c r="K97" s="41">
        <v>628.348</v>
      </c>
      <c r="L97" s="41">
        <v>586.703</v>
      </c>
      <c r="M97" s="41">
        <v>462.975</v>
      </c>
      <c r="N97" s="41">
        <v>338.014</v>
      </c>
      <c r="O97" s="149">
        <v>887.681</v>
      </c>
      <c r="P97" s="8">
        <f t="shared" si="10"/>
        <v>8971.766000000001</v>
      </c>
    </row>
    <row r="98" spans="1:16" ht="18.75">
      <c r="A98" s="330"/>
      <c r="B98" s="331"/>
      <c r="C98" s="212" t="s">
        <v>18</v>
      </c>
      <c r="D98" s="40">
        <v>49835.114</v>
      </c>
      <c r="E98" s="40">
        <v>54080.311</v>
      </c>
      <c r="F98" s="40">
        <v>76142.584</v>
      </c>
      <c r="G98" s="40">
        <v>224013.998</v>
      </c>
      <c r="H98" s="121">
        <v>392987.823</v>
      </c>
      <c r="I98" s="40">
        <v>582738.059</v>
      </c>
      <c r="J98" s="40">
        <v>594376.652</v>
      </c>
      <c r="K98" s="40">
        <v>194962.671</v>
      </c>
      <c r="L98" s="40">
        <v>64347.597</v>
      </c>
      <c r="M98" s="40">
        <v>73914.772</v>
      </c>
      <c r="N98" s="40">
        <v>59150.068</v>
      </c>
      <c r="O98" s="150">
        <v>75265.995</v>
      </c>
      <c r="P98" s="9">
        <f t="shared" si="10"/>
        <v>2441815.644</v>
      </c>
    </row>
    <row r="99" spans="1:16" ht="18.75">
      <c r="A99" s="336" t="s">
        <v>65</v>
      </c>
      <c r="B99" s="337"/>
      <c r="C99" s="234" t="s">
        <v>16</v>
      </c>
      <c r="D99" s="42">
        <f aca="true" t="shared" si="12" ref="D99:O100">D8+D10+D22+D28+D36+D38+D40+D42+D44+D46+D48+D50+D52+D58+D71+D83+D85+D87+D89+D91+D93+D95+D97</f>
        <v>6824.807000000001</v>
      </c>
      <c r="E99" s="42">
        <f t="shared" si="12"/>
        <v>3947.9669999999996</v>
      </c>
      <c r="F99" s="68">
        <f t="shared" si="12"/>
        <v>4462.002</v>
      </c>
      <c r="G99" s="215">
        <f t="shared" si="12"/>
        <v>4499.032</v>
      </c>
      <c r="H99" s="127">
        <f t="shared" si="12"/>
        <v>8511.009999999998</v>
      </c>
      <c r="I99" s="42">
        <f t="shared" si="12"/>
        <v>10546.148999999998</v>
      </c>
      <c r="J99" s="42">
        <f t="shared" si="12"/>
        <v>16646.373000000003</v>
      </c>
      <c r="K99" s="42">
        <f t="shared" si="12"/>
        <v>14186.156999999997</v>
      </c>
      <c r="L99" s="42">
        <f t="shared" si="12"/>
        <v>7491.048999999999</v>
      </c>
      <c r="M99" s="42">
        <f t="shared" si="12"/>
        <v>11026.595000000001</v>
      </c>
      <c r="N99" s="42">
        <f t="shared" si="12"/>
        <v>11447.500000000002</v>
      </c>
      <c r="O99" s="155">
        <f t="shared" si="12"/>
        <v>13012.966999999999</v>
      </c>
      <c r="P99" s="8">
        <f t="shared" si="10"/>
        <v>112601.608</v>
      </c>
    </row>
    <row r="100" spans="1:16" ht="18.75">
      <c r="A100" s="338"/>
      <c r="B100" s="339"/>
      <c r="C100" s="212" t="s">
        <v>18</v>
      </c>
      <c r="D100" s="43">
        <f t="shared" si="12"/>
        <v>509036.27999999997</v>
      </c>
      <c r="E100" s="43">
        <f t="shared" si="12"/>
        <v>420443.5130000001</v>
      </c>
      <c r="F100" s="69">
        <f t="shared" si="12"/>
        <v>586501.918</v>
      </c>
      <c r="G100" s="43">
        <f t="shared" si="12"/>
        <v>833885.1569999999</v>
      </c>
      <c r="H100" s="129">
        <f t="shared" si="12"/>
        <v>987095.894</v>
      </c>
      <c r="I100" s="43">
        <f t="shared" si="12"/>
        <v>1585892.659</v>
      </c>
      <c r="J100" s="43">
        <f t="shared" si="12"/>
        <v>2687264.108</v>
      </c>
      <c r="K100" s="43">
        <f t="shared" si="12"/>
        <v>2033382.584</v>
      </c>
      <c r="L100" s="43">
        <f t="shared" si="12"/>
        <v>884908.5200000001</v>
      </c>
      <c r="M100" s="43">
        <f t="shared" si="12"/>
        <v>1347247.8229999999</v>
      </c>
      <c r="N100" s="47">
        <f t="shared" si="12"/>
        <v>1288903.734</v>
      </c>
      <c r="O100" s="160">
        <f t="shared" si="12"/>
        <v>1036891.6690000001</v>
      </c>
      <c r="P100" s="9">
        <f t="shared" si="10"/>
        <v>14201453.859</v>
      </c>
    </row>
    <row r="101" spans="1:16" ht="18.75">
      <c r="A101" s="204" t="s">
        <v>0</v>
      </c>
      <c r="B101" s="334" t="s">
        <v>135</v>
      </c>
      <c r="C101" s="234" t="s">
        <v>16</v>
      </c>
      <c r="D101" s="41">
        <v>0.257</v>
      </c>
      <c r="E101" s="41">
        <v>0.143</v>
      </c>
      <c r="F101" s="41">
        <v>0.257</v>
      </c>
      <c r="G101" s="41">
        <v>0.654</v>
      </c>
      <c r="H101" s="123">
        <v>0.813</v>
      </c>
      <c r="I101" s="41">
        <v>1.156</v>
      </c>
      <c r="J101" s="41">
        <v>0.374</v>
      </c>
      <c r="K101" s="41"/>
      <c r="L101" s="41">
        <v>1.174</v>
      </c>
      <c r="M101" s="41">
        <v>0.115</v>
      </c>
      <c r="N101" s="41">
        <v>0.201</v>
      </c>
      <c r="O101" s="149">
        <v>0.091</v>
      </c>
      <c r="P101" s="8">
        <f t="shared" si="10"/>
        <v>5.234999999999999</v>
      </c>
    </row>
    <row r="102" spans="1:16" ht="18.75">
      <c r="A102" s="204" t="s">
        <v>0</v>
      </c>
      <c r="B102" s="335"/>
      <c r="C102" s="212" t="s">
        <v>18</v>
      </c>
      <c r="D102" s="40">
        <v>879.6</v>
      </c>
      <c r="E102" s="40">
        <v>392.628</v>
      </c>
      <c r="F102" s="40">
        <v>928.103</v>
      </c>
      <c r="G102" s="40">
        <v>2181.424</v>
      </c>
      <c r="H102" s="121">
        <v>3373.147</v>
      </c>
      <c r="I102" s="40">
        <v>3355.497</v>
      </c>
      <c r="J102" s="40">
        <v>1084.835</v>
      </c>
      <c r="K102" s="40"/>
      <c r="L102" s="40">
        <v>2388.784</v>
      </c>
      <c r="M102" s="40">
        <v>421.305</v>
      </c>
      <c r="N102" s="40">
        <v>623.442</v>
      </c>
      <c r="O102" s="150">
        <v>539.978</v>
      </c>
      <c r="P102" s="9">
        <f t="shared" si="10"/>
        <v>16168.742999999999</v>
      </c>
    </row>
    <row r="103" spans="1:16" ht="18.75">
      <c r="A103" s="204" t="s">
        <v>66</v>
      </c>
      <c r="B103" s="334" t="s">
        <v>136</v>
      </c>
      <c r="C103" s="234" t="s">
        <v>16</v>
      </c>
      <c r="D103" s="41">
        <v>46.871</v>
      </c>
      <c r="E103" s="41">
        <v>41.827</v>
      </c>
      <c r="F103" s="41">
        <v>19.416</v>
      </c>
      <c r="G103" s="41">
        <v>26.301</v>
      </c>
      <c r="H103" s="123">
        <v>52.481</v>
      </c>
      <c r="I103" s="41">
        <v>109.304</v>
      </c>
      <c r="J103" s="41">
        <v>99.816</v>
      </c>
      <c r="K103" s="41">
        <v>55.167</v>
      </c>
      <c r="L103" s="41">
        <v>119.974</v>
      </c>
      <c r="M103" s="41">
        <v>88.679</v>
      </c>
      <c r="N103" s="41">
        <v>58.956</v>
      </c>
      <c r="O103" s="149">
        <v>57.16</v>
      </c>
      <c r="P103" s="8">
        <f aca="true" t="shared" si="13" ref="P103:P110">SUM(D103:O103)</f>
        <v>775.952</v>
      </c>
    </row>
    <row r="104" spans="1:16" ht="18.75">
      <c r="A104" s="204" t="s">
        <v>0</v>
      </c>
      <c r="B104" s="335"/>
      <c r="C104" s="212" t="s">
        <v>18</v>
      </c>
      <c r="D104" s="40">
        <v>10235.587</v>
      </c>
      <c r="E104" s="40">
        <v>6442.108</v>
      </c>
      <c r="F104" s="40">
        <v>4677.572</v>
      </c>
      <c r="G104" s="40">
        <v>7241.227</v>
      </c>
      <c r="H104" s="121">
        <v>11688.381</v>
      </c>
      <c r="I104" s="40">
        <v>21965.123</v>
      </c>
      <c r="J104" s="40">
        <v>20160.661</v>
      </c>
      <c r="K104" s="40">
        <v>11886.777</v>
      </c>
      <c r="L104" s="40">
        <v>25073.165</v>
      </c>
      <c r="M104" s="40">
        <v>20106.388</v>
      </c>
      <c r="N104" s="40">
        <v>16496.161</v>
      </c>
      <c r="O104" s="150">
        <v>18415.73</v>
      </c>
      <c r="P104" s="9">
        <f t="shared" si="13"/>
        <v>174388.88</v>
      </c>
    </row>
    <row r="105" spans="1:16" ht="18.75">
      <c r="A105" s="204" t="s">
        <v>0</v>
      </c>
      <c r="B105" s="334" t="s">
        <v>124</v>
      </c>
      <c r="C105" s="234" t="s">
        <v>16</v>
      </c>
      <c r="D105" s="41">
        <v>780.461</v>
      </c>
      <c r="E105" s="41">
        <v>584.663</v>
      </c>
      <c r="F105" s="41">
        <v>15.447</v>
      </c>
      <c r="G105" s="41">
        <v>8.679</v>
      </c>
      <c r="H105" s="123">
        <v>30.134</v>
      </c>
      <c r="I105" s="41">
        <v>4067.523</v>
      </c>
      <c r="J105" s="41">
        <v>560.286</v>
      </c>
      <c r="K105" s="41">
        <v>352.742</v>
      </c>
      <c r="L105" s="41">
        <v>1974.186</v>
      </c>
      <c r="M105" s="41">
        <v>2081.266</v>
      </c>
      <c r="N105" s="41">
        <v>1014.912</v>
      </c>
      <c r="O105" s="149">
        <v>2583.475</v>
      </c>
      <c r="P105" s="8">
        <f t="shared" si="13"/>
        <v>14053.774000000001</v>
      </c>
    </row>
    <row r="106" spans="1:16" ht="18.75">
      <c r="A106" s="220"/>
      <c r="B106" s="335"/>
      <c r="C106" s="212" t="s">
        <v>18</v>
      </c>
      <c r="D106" s="40">
        <v>168140.928</v>
      </c>
      <c r="E106" s="40">
        <v>178586.445</v>
      </c>
      <c r="F106" s="40">
        <v>7850.054</v>
      </c>
      <c r="G106" s="40">
        <v>6574.244</v>
      </c>
      <c r="H106" s="121">
        <v>4274.754</v>
      </c>
      <c r="I106" s="40">
        <v>704832.909</v>
      </c>
      <c r="J106" s="40">
        <v>104787.155</v>
      </c>
      <c r="K106" s="40">
        <v>106043.13</v>
      </c>
      <c r="L106" s="40">
        <v>411562.96</v>
      </c>
      <c r="M106" s="40">
        <v>423052.321</v>
      </c>
      <c r="N106" s="40">
        <v>267018.799</v>
      </c>
      <c r="O106" s="150">
        <v>610753.449</v>
      </c>
      <c r="P106" s="9">
        <f t="shared" si="13"/>
        <v>2993477.148</v>
      </c>
    </row>
    <row r="107" spans="1:16" ht="18.75">
      <c r="A107" s="204" t="s">
        <v>67</v>
      </c>
      <c r="B107" s="334" t="s">
        <v>125</v>
      </c>
      <c r="C107" s="234" t="s">
        <v>16</v>
      </c>
      <c r="D107" s="41">
        <v>0.94</v>
      </c>
      <c r="E107" s="41">
        <v>1.012</v>
      </c>
      <c r="F107" s="41">
        <v>2.004</v>
      </c>
      <c r="G107" s="41">
        <v>3.54</v>
      </c>
      <c r="H107" s="123">
        <v>8.478</v>
      </c>
      <c r="I107" s="41">
        <v>28.172</v>
      </c>
      <c r="J107" s="41">
        <v>7.271</v>
      </c>
      <c r="K107" s="41">
        <v>0.62</v>
      </c>
      <c r="L107" s="41">
        <v>1.871</v>
      </c>
      <c r="M107" s="41">
        <v>5.767</v>
      </c>
      <c r="N107" s="41">
        <v>3.518</v>
      </c>
      <c r="O107" s="149">
        <v>1.511</v>
      </c>
      <c r="P107" s="8">
        <f t="shared" si="13"/>
        <v>64.70400000000001</v>
      </c>
    </row>
    <row r="108" spans="1:16" ht="18.75">
      <c r="A108" s="220"/>
      <c r="B108" s="335"/>
      <c r="C108" s="212" t="s">
        <v>18</v>
      </c>
      <c r="D108" s="40">
        <v>2486.099</v>
      </c>
      <c r="E108" s="40">
        <v>3127.836</v>
      </c>
      <c r="F108" s="40">
        <v>7026.024</v>
      </c>
      <c r="G108" s="40">
        <v>9066.702</v>
      </c>
      <c r="H108" s="121">
        <v>16922.969</v>
      </c>
      <c r="I108" s="40">
        <v>35494.787</v>
      </c>
      <c r="J108" s="40">
        <v>6797.043</v>
      </c>
      <c r="K108" s="40">
        <v>737.773</v>
      </c>
      <c r="L108" s="40">
        <v>3701.724</v>
      </c>
      <c r="M108" s="40">
        <v>6810.063</v>
      </c>
      <c r="N108" s="40">
        <v>3841.974</v>
      </c>
      <c r="O108" s="150">
        <v>1747.339</v>
      </c>
      <c r="P108" s="9">
        <f t="shared" si="13"/>
        <v>97760.33300000001</v>
      </c>
    </row>
    <row r="109" spans="1:16" ht="18.75">
      <c r="A109" s="220"/>
      <c r="B109" s="334" t="s">
        <v>126</v>
      </c>
      <c r="C109" s="234" t="s">
        <v>16</v>
      </c>
      <c r="D109" s="41">
        <v>7.172</v>
      </c>
      <c r="E109" s="41">
        <v>12.806</v>
      </c>
      <c r="F109" s="41">
        <v>14.746</v>
      </c>
      <c r="G109" s="41">
        <v>18.215</v>
      </c>
      <c r="H109" s="123">
        <v>12.657</v>
      </c>
      <c r="I109" s="41">
        <v>13.763</v>
      </c>
      <c r="J109" s="41">
        <v>2.961</v>
      </c>
      <c r="K109" s="41">
        <v>3.309</v>
      </c>
      <c r="L109" s="41">
        <v>9.671</v>
      </c>
      <c r="M109" s="41">
        <v>14.487</v>
      </c>
      <c r="N109" s="41">
        <v>4.839</v>
      </c>
      <c r="O109" s="149">
        <v>9.067</v>
      </c>
      <c r="P109" s="8">
        <f t="shared" si="13"/>
        <v>123.69299999999998</v>
      </c>
    </row>
    <row r="110" spans="1:16" ht="18.75">
      <c r="A110" s="220"/>
      <c r="B110" s="335"/>
      <c r="C110" s="212" t="s">
        <v>18</v>
      </c>
      <c r="D110" s="40">
        <v>5256.951</v>
      </c>
      <c r="E110" s="40">
        <v>10131.973</v>
      </c>
      <c r="F110" s="40">
        <v>13826.454</v>
      </c>
      <c r="G110" s="40">
        <v>13936.388</v>
      </c>
      <c r="H110" s="121">
        <v>9551.871</v>
      </c>
      <c r="I110" s="40">
        <v>6799.116</v>
      </c>
      <c r="J110" s="40">
        <v>1642.034</v>
      </c>
      <c r="K110" s="40">
        <v>1422.949</v>
      </c>
      <c r="L110" s="40">
        <v>3369.594</v>
      </c>
      <c r="M110" s="40">
        <v>7476.415</v>
      </c>
      <c r="N110" s="40">
        <v>3458.721</v>
      </c>
      <c r="O110" s="150">
        <v>6391.337</v>
      </c>
      <c r="P110" s="9">
        <f t="shared" si="13"/>
        <v>83263.803</v>
      </c>
    </row>
    <row r="111" spans="1:16" ht="18.75">
      <c r="A111" s="204" t="s">
        <v>68</v>
      </c>
      <c r="B111" s="334" t="s">
        <v>127</v>
      </c>
      <c r="C111" s="234" t="s">
        <v>16</v>
      </c>
      <c r="D111" s="41"/>
      <c r="E111" s="41"/>
      <c r="F111" s="41">
        <v>221.37</v>
      </c>
      <c r="G111" s="41">
        <v>364.08</v>
      </c>
      <c r="H111" s="123"/>
      <c r="I111" s="41"/>
      <c r="J111" s="41"/>
      <c r="K111" s="41"/>
      <c r="L111" s="41"/>
      <c r="M111" s="41"/>
      <c r="N111" s="41"/>
      <c r="O111" s="149"/>
      <c r="P111" s="8">
        <f>SUM(D111:O111)</f>
        <v>585.45</v>
      </c>
    </row>
    <row r="112" spans="1:16" ht="18.75">
      <c r="A112" s="220"/>
      <c r="B112" s="335"/>
      <c r="C112" s="212" t="s">
        <v>18</v>
      </c>
      <c r="D112" s="40"/>
      <c r="E112" s="40"/>
      <c r="F112" s="40">
        <v>13031.999</v>
      </c>
      <c r="G112" s="40">
        <v>22520.023</v>
      </c>
      <c r="H112" s="121"/>
      <c r="I112" s="40"/>
      <c r="J112" s="40"/>
      <c r="K112" s="40"/>
      <c r="L112" s="40"/>
      <c r="M112" s="40"/>
      <c r="N112" s="40"/>
      <c r="O112" s="150"/>
      <c r="P112" s="9">
        <f>SUM(D112:O112)</f>
        <v>35552.022</v>
      </c>
    </row>
    <row r="113" spans="1:16" ht="18.75">
      <c r="A113" s="220"/>
      <c r="B113" s="334" t="s">
        <v>128</v>
      </c>
      <c r="C113" s="234" t="s">
        <v>16</v>
      </c>
      <c r="D113" s="41">
        <v>10.028</v>
      </c>
      <c r="E113" s="41">
        <v>9.136</v>
      </c>
      <c r="F113" s="41">
        <v>3.899</v>
      </c>
      <c r="G113" s="41">
        <v>0.309</v>
      </c>
      <c r="H113" s="123"/>
      <c r="I113" s="41"/>
      <c r="J113" s="41"/>
      <c r="K113" s="41"/>
      <c r="L113" s="41"/>
      <c r="M113" s="41"/>
      <c r="N113" s="41">
        <v>4.079</v>
      </c>
      <c r="O113" s="149">
        <v>9.066</v>
      </c>
      <c r="P113" s="8">
        <f aca="true" t="shared" si="14" ref="P113:P130">SUM(D113:O113)</f>
        <v>36.517</v>
      </c>
    </row>
    <row r="114" spans="1:16" ht="18.75">
      <c r="A114" s="220"/>
      <c r="B114" s="335"/>
      <c r="C114" s="212" t="s">
        <v>18</v>
      </c>
      <c r="D114" s="40">
        <v>23162.823</v>
      </c>
      <c r="E114" s="40">
        <v>21768.253</v>
      </c>
      <c r="F114" s="40">
        <v>10158.55</v>
      </c>
      <c r="G114" s="40">
        <v>791.386</v>
      </c>
      <c r="H114" s="121"/>
      <c r="I114" s="40"/>
      <c r="J114" s="40"/>
      <c r="K114" s="40"/>
      <c r="L114" s="40"/>
      <c r="M114" s="40"/>
      <c r="N114" s="40">
        <v>11210.168</v>
      </c>
      <c r="O114" s="150">
        <v>27590.829</v>
      </c>
      <c r="P114" s="9">
        <f t="shared" si="14"/>
        <v>94682.009</v>
      </c>
    </row>
    <row r="115" spans="1:16" ht="18.75">
      <c r="A115" s="204" t="s">
        <v>70</v>
      </c>
      <c r="B115" s="334" t="s">
        <v>145</v>
      </c>
      <c r="C115" s="234" t="s">
        <v>16</v>
      </c>
      <c r="D115" s="41">
        <v>4.512</v>
      </c>
      <c r="E115" s="41">
        <v>1.801</v>
      </c>
      <c r="F115" s="41">
        <v>0.54</v>
      </c>
      <c r="G115" s="41">
        <v>0.26</v>
      </c>
      <c r="H115" s="123">
        <v>0.135</v>
      </c>
      <c r="I115" s="41">
        <v>0.062</v>
      </c>
      <c r="J115" s="41">
        <v>0.475</v>
      </c>
      <c r="K115" s="41">
        <v>0.063</v>
      </c>
      <c r="L115" s="41">
        <v>0.024</v>
      </c>
      <c r="M115" s="41">
        <v>3.78</v>
      </c>
      <c r="N115" s="41">
        <v>4.49</v>
      </c>
      <c r="O115" s="149">
        <v>5.625</v>
      </c>
      <c r="P115" s="8">
        <f t="shared" si="14"/>
        <v>21.767</v>
      </c>
    </row>
    <row r="116" spans="1:16" ht="18.75">
      <c r="A116" s="220"/>
      <c r="B116" s="335"/>
      <c r="C116" s="212" t="s">
        <v>18</v>
      </c>
      <c r="D116" s="40">
        <v>3783.287</v>
      </c>
      <c r="E116" s="40">
        <v>1439.624</v>
      </c>
      <c r="F116" s="40">
        <v>444.506</v>
      </c>
      <c r="G116" s="40">
        <v>134.257</v>
      </c>
      <c r="H116" s="121">
        <v>318.203</v>
      </c>
      <c r="I116" s="40">
        <v>163.118</v>
      </c>
      <c r="J116" s="40">
        <v>558.432</v>
      </c>
      <c r="K116" s="40">
        <v>147</v>
      </c>
      <c r="L116" s="40">
        <v>28.476</v>
      </c>
      <c r="M116" s="40">
        <v>3488.853</v>
      </c>
      <c r="N116" s="40">
        <v>3889.284</v>
      </c>
      <c r="O116" s="150">
        <v>5538.839</v>
      </c>
      <c r="P116" s="9">
        <f t="shared" si="14"/>
        <v>19933.879</v>
      </c>
    </row>
    <row r="117" spans="1:16" ht="18.75">
      <c r="A117" s="220"/>
      <c r="B117" s="334" t="s">
        <v>72</v>
      </c>
      <c r="C117" s="234" t="s">
        <v>16</v>
      </c>
      <c r="D117" s="41">
        <v>4.626</v>
      </c>
      <c r="E117" s="41">
        <v>6.065</v>
      </c>
      <c r="F117" s="41">
        <v>8.01</v>
      </c>
      <c r="G117" s="41">
        <v>8.175</v>
      </c>
      <c r="H117" s="123">
        <v>11.271</v>
      </c>
      <c r="I117" s="41">
        <v>13.439</v>
      </c>
      <c r="J117" s="41">
        <v>6.119</v>
      </c>
      <c r="K117" s="41">
        <v>6.169</v>
      </c>
      <c r="L117" s="41">
        <v>10.278</v>
      </c>
      <c r="M117" s="41">
        <v>13.493</v>
      </c>
      <c r="N117" s="41">
        <v>6.85</v>
      </c>
      <c r="O117" s="149">
        <v>6.221</v>
      </c>
      <c r="P117" s="8">
        <f t="shared" si="14"/>
        <v>100.716</v>
      </c>
    </row>
    <row r="118" spans="1:16" ht="18.75">
      <c r="A118" s="220"/>
      <c r="B118" s="335"/>
      <c r="C118" s="212" t="s">
        <v>18</v>
      </c>
      <c r="D118" s="40">
        <v>4496.864</v>
      </c>
      <c r="E118" s="40">
        <v>5117.898</v>
      </c>
      <c r="F118" s="40">
        <v>7876.148</v>
      </c>
      <c r="G118" s="40">
        <v>7589.841</v>
      </c>
      <c r="H118" s="121">
        <v>10412.962</v>
      </c>
      <c r="I118" s="40">
        <v>10748.301</v>
      </c>
      <c r="J118" s="40">
        <v>5405.768</v>
      </c>
      <c r="K118" s="40">
        <v>5093.801</v>
      </c>
      <c r="L118" s="40">
        <v>7654.39</v>
      </c>
      <c r="M118" s="40">
        <v>8787.303</v>
      </c>
      <c r="N118" s="40">
        <v>5109.075</v>
      </c>
      <c r="O118" s="150">
        <v>5017.121</v>
      </c>
      <c r="P118" s="9">
        <f t="shared" si="14"/>
        <v>83309.47200000001</v>
      </c>
    </row>
    <row r="119" spans="1:16" ht="18.75">
      <c r="A119" s="204" t="s">
        <v>23</v>
      </c>
      <c r="B119" s="334" t="s">
        <v>130</v>
      </c>
      <c r="C119" s="234" t="s">
        <v>16</v>
      </c>
      <c r="D119" s="41">
        <v>5.009</v>
      </c>
      <c r="E119" s="41">
        <v>5.434</v>
      </c>
      <c r="F119" s="41">
        <v>4.236</v>
      </c>
      <c r="G119" s="41">
        <v>5.186</v>
      </c>
      <c r="H119" s="123">
        <v>6.098</v>
      </c>
      <c r="I119" s="41">
        <v>4.145</v>
      </c>
      <c r="J119" s="41">
        <v>35.054</v>
      </c>
      <c r="K119" s="41">
        <v>29.565</v>
      </c>
      <c r="L119" s="41">
        <v>2.798</v>
      </c>
      <c r="M119" s="41">
        <v>1.766</v>
      </c>
      <c r="N119" s="41">
        <v>4.228</v>
      </c>
      <c r="O119" s="149">
        <v>4.861</v>
      </c>
      <c r="P119" s="8">
        <f t="shared" si="14"/>
        <v>108.38000000000001</v>
      </c>
    </row>
    <row r="120" spans="1:16" ht="18.75">
      <c r="A120" s="220"/>
      <c r="B120" s="335"/>
      <c r="C120" s="212" t="s">
        <v>18</v>
      </c>
      <c r="D120" s="40">
        <v>6562.958</v>
      </c>
      <c r="E120" s="40">
        <v>5474.232</v>
      </c>
      <c r="F120" s="40">
        <v>1857.978</v>
      </c>
      <c r="G120" s="40">
        <v>2114.919</v>
      </c>
      <c r="H120" s="121">
        <v>5269.409</v>
      </c>
      <c r="I120" s="40">
        <v>6856.053</v>
      </c>
      <c r="J120" s="40">
        <v>13721.084</v>
      </c>
      <c r="K120" s="40">
        <v>7270.37</v>
      </c>
      <c r="L120" s="40">
        <v>883.905</v>
      </c>
      <c r="M120" s="40">
        <v>764.724</v>
      </c>
      <c r="N120" s="40">
        <v>12362.44</v>
      </c>
      <c r="O120" s="150">
        <v>14774.098</v>
      </c>
      <c r="P120" s="9">
        <f t="shared" si="14"/>
        <v>77912.17000000001</v>
      </c>
    </row>
    <row r="121" spans="1:16" ht="18.75">
      <c r="A121" s="220"/>
      <c r="B121" s="210" t="s">
        <v>20</v>
      </c>
      <c r="C121" s="234" t="s">
        <v>16</v>
      </c>
      <c r="D121" s="41">
        <v>0.21</v>
      </c>
      <c r="E121" s="41">
        <v>0.383</v>
      </c>
      <c r="F121" s="41">
        <v>7.249</v>
      </c>
      <c r="G121" s="41">
        <v>8.614</v>
      </c>
      <c r="H121" s="123">
        <v>11.855</v>
      </c>
      <c r="I121" s="41">
        <v>16.464</v>
      </c>
      <c r="J121" s="41">
        <v>14.939</v>
      </c>
      <c r="K121" s="41">
        <v>12.598</v>
      </c>
      <c r="L121" s="41">
        <v>2.877</v>
      </c>
      <c r="M121" s="41">
        <v>0.276</v>
      </c>
      <c r="N121" s="41">
        <v>0.36</v>
      </c>
      <c r="O121" s="149">
        <v>1.014</v>
      </c>
      <c r="P121" s="8">
        <f t="shared" si="14"/>
        <v>76.83899999999998</v>
      </c>
    </row>
    <row r="122" spans="1:16" ht="18.75">
      <c r="A122" s="220"/>
      <c r="B122" s="212" t="s">
        <v>73</v>
      </c>
      <c r="C122" s="212" t="s">
        <v>18</v>
      </c>
      <c r="D122" s="40">
        <v>1576.682</v>
      </c>
      <c r="E122" s="40">
        <v>1818.498</v>
      </c>
      <c r="F122" s="40">
        <v>6121.074</v>
      </c>
      <c r="G122" s="40">
        <v>7588.485</v>
      </c>
      <c r="H122" s="121">
        <v>9424.373</v>
      </c>
      <c r="I122" s="40">
        <v>14913.549</v>
      </c>
      <c r="J122" s="40">
        <v>16623.711</v>
      </c>
      <c r="K122" s="40">
        <v>10715.308</v>
      </c>
      <c r="L122" s="40">
        <v>4242.899</v>
      </c>
      <c r="M122" s="40">
        <v>1641.196</v>
      </c>
      <c r="N122" s="40">
        <v>1617.431</v>
      </c>
      <c r="O122" s="150">
        <v>3115.399</v>
      </c>
      <c r="P122" s="9">
        <f t="shared" si="14"/>
        <v>79398.60500000001</v>
      </c>
    </row>
    <row r="123" spans="1:16" ht="18.75">
      <c r="A123" s="220"/>
      <c r="B123" s="332" t="s">
        <v>114</v>
      </c>
      <c r="C123" s="234" t="s">
        <v>16</v>
      </c>
      <c r="D123" s="48">
        <f aca="true" t="shared" si="15" ref="D123:O124">D101+D103+D105+D107+D109+D111+D113+D115+D117+D119+D121</f>
        <v>860.0860000000001</v>
      </c>
      <c r="E123" s="48">
        <f t="shared" si="15"/>
        <v>663.2700000000001</v>
      </c>
      <c r="F123" s="48">
        <f t="shared" si="15"/>
        <v>297.17400000000004</v>
      </c>
      <c r="G123" s="46">
        <f t="shared" si="15"/>
        <v>444.013</v>
      </c>
      <c r="H123" s="94">
        <f t="shared" si="15"/>
        <v>133.922</v>
      </c>
      <c r="I123" s="48">
        <f t="shared" si="15"/>
        <v>4254.028</v>
      </c>
      <c r="J123" s="48">
        <f t="shared" si="15"/>
        <v>727.2949999999998</v>
      </c>
      <c r="K123" s="48">
        <f t="shared" si="15"/>
        <v>460.233</v>
      </c>
      <c r="L123" s="48">
        <f t="shared" si="15"/>
        <v>2122.852999999999</v>
      </c>
      <c r="M123" s="48">
        <f t="shared" si="15"/>
        <v>2209.629</v>
      </c>
      <c r="N123" s="48">
        <f t="shared" si="15"/>
        <v>1102.4329999999998</v>
      </c>
      <c r="O123" s="186">
        <f t="shared" si="15"/>
        <v>2678.091</v>
      </c>
      <c r="P123" s="8">
        <f t="shared" si="14"/>
        <v>15953.027</v>
      </c>
    </row>
    <row r="124" spans="1:16" ht="18.75">
      <c r="A124" s="217"/>
      <c r="B124" s="333"/>
      <c r="C124" s="212" t="s">
        <v>18</v>
      </c>
      <c r="D124" s="47">
        <f t="shared" si="15"/>
        <v>226581.77900000004</v>
      </c>
      <c r="E124" s="47">
        <f t="shared" si="15"/>
        <v>234299.495</v>
      </c>
      <c r="F124" s="47">
        <f t="shared" si="15"/>
        <v>73798.462</v>
      </c>
      <c r="G124" s="47">
        <f t="shared" si="15"/>
        <v>79738.896</v>
      </c>
      <c r="H124" s="95">
        <f t="shared" si="15"/>
        <v>71236.069</v>
      </c>
      <c r="I124" s="47">
        <f t="shared" si="15"/>
        <v>805128.453</v>
      </c>
      <c r="J124" s="47">
        <f t="shared" si="15"/>
        <v>170780.72300000003</v>
      </c>
      <c r="K124" s="47">
        <f t="shared" si="15"/>
        <v>143317.108</v>
      </c>
      <c r="L124" s="47">
        <f t="shared" si="15"/>
        <v>458905.89700000006</v>
      </c>
      <c r="M124" s="47">
        <f t="shared" si="15"/>
        <v>472548.56799999997</v>
      </c>
      <c r="N124" s="47">
        <f t="shared" si="15"/>
        <v>325627.495</v>
      </c>
      <c r="O124" s="187">
        <f t="shared" si="15"/>
        <v>693884.1190000002</v>
      </c>
      <c r="P124" s="9">
        <f t="shared" si="14"/>
        <v>3755847.0640000002</v>
      </c>
    </row>
    <row r="125" spans="1:16" ht="18.75">
      <c r="A125" s="204" t="s">
        <v>0</v>
      </c>
      <c r="B125" s="334" t="s">
        <v>74</v>
      </c>
      <c r="C125" s="234" t="s">
        <v>16</v>
      </c>
      <c r="D125" s="41"/>
      <c r="E125" s="41"/>
      <c r="F125" s="41"/>
      <c r="G125" s="41"/>
      <c r="H125" s="123"/>
      <c r="I125" s="41"/>
      <c r="J125" s="41"/>
      <c r="K125" s="41"/>
      <c r="L125" s="41"/>
      <c r="M125" s="41"/>
      <c r="N125" s="41"/>
      <c r="O125" s="149"/>
      <c r="P125" s="8">
        <f t="shared" si="14"/>
        <v>0</v>
      </c>
    </row>
    <row r="126" spans="1:16" ht="18.75">
      <c r="A126" s="204" t="s">
        <v>0</v>
      </c>
      <c r="B126" s="335"/>
      <c r="C126" s="212" t="s">
        <v>18</v>
      </c>
      <c r="D126" s="40"/>
      <c r="E126" s="40"/>
      <c r="F126" s="40"/>
      <c r="G126" s="40"/>
      <c r="H126" s="121"/>
      <c r="I126" s="40"/>
      <c r="J126" s="40"/>
      <c r="K126" s="40"/>
      <c r="L126" s="40"/>
      <c r="M126" s="40"/>
      <c r="N126" s="40"/>
      <c r="O126" s="150"/>
      <c r="P126" s="9">
        <f t="shared" si="14"/>
        <v>0</v>
      </c>
    </row>
    <row r="127" spans="1:16" ht="18.75">
      <c r="A127" s="204" t="s">
        <v>75</v>
      </c>
      <c r="B127" s="334" t="s">
        <v>76</v>
      </c>
      <c r="C127" s="234" t="s">
        <v>16</v>
      </c>
      <c r="D127" s="41"/>
      <c r="E127" s="41"/>
      <c r="F127" s="41"/>
      <c r="G127" s="41"/>
      <c r="H127" s="123"/>
      <c r="I127" s="41"/>
      <c r="J127" s="41"/>
      <c r="K127" s="41"/>
      <c r="L127" s="41"/>
      <c r="M127" s="41"/>
      <c r="N127" s="41"/>
      <c r="O127" s="149"/>
      <c r="P127" s="8">
        <f t="shared" si="14"/>
        <v>0</v>
      </c>
    </row>
    <row r="128" spans="1:16" ht="18.75">
      <c r="A128" s="220"/>
      <c r="B128" s="335"/>
      <c r="C128" s="212" t="s">
        <v>18</v>
      </c>
      <c r="D128" s="40"/>
      <c r="E128" s="40"/>
      <c r="F128" s="40"/>
      <c r="G128" s="40"/>
      <c r="H128" s="121"/>
      <c r="I128" s="40"/>
      <c r="J128" s="40"/>
      <c r="K128" s="40"/>
      <c r="L128" s="40"/>
      <c r="M128" s="40"/>
      <c r="N128" s="40"/>
      <c r="O128" s="150"/>
      <c r="P128" s="9">
        <f t="shared" si="14"/>
        <v>0</v>
      </c>
    </row>
    <row r="129" spans="1:16" ht="18.75">
      <c r="A129" s="204" t="s">
        <v>77</v>
      </c>
      <c r="B129" s="210" t="s">
        <v>20</v>
      </c>
      <c r="C129" s="210" t="s">
        <v>16</v>
      </c>
      <c r="D129" s="49">
        <v>8.43</v>
      </c>
      <c r="E129" s="49">
        <v>12.473</v>
      </c>
      <c r="F129" s="49">
        <v>8.577</v>
      </c>
      <c r="G129" s="49">
        <v>1.991</v>
      </c>
      <c r="H129" s="137">
        <v>0.6</v>
      </c>
      <c r="I129" s="49">
        <v>0.07</v>
      </c>
      <c r="J129" s="49">
        <v>0.204</v>
      </c>
      <c r="K129" s="49">
        <v>0.206</v>
      </c>
      <c r="L129" s="49">
        <v>0.185</v>
      </c>
      <c r="M129" s="49">
        <v>0.199</v>
      </c>
      <c r="N129" s="49">
        <v>1.674</v>
      </c>
      <c r="O129" s="151">
        <v>2.558</v>
      </c>
      <c r="P129" s="13">
        <f t="shared" si="14"/>
        <v>37.167</v>
      </c>
    </row>
    <row r="130" spans="1:16" ht="18.75">
      <c r="A130" s="220"/>
      <c r="B130" s="210" t="s">
        <v>78</v>
      </c>
      <c r="C130" s="234" t="s">
        <v>79</v>
      </c>
      <c r="D130" s="41"/>
      <c r="E130" s="41"/>
      <c r="F130" s="41"/>
      <c r="G130" s="41"/>
      <c r="H130" s="123"/>
      <c r="I130" s="41"/>
      <c r="J130" s="41"/>
      <c r="K130" s="41"/>
      <c r="L130" s="41"/>
      <c r="M130" s="41"/>
      <c r="N130" s="41"/>
      <c r="O130" s="149"/>
      <c r="P130" s="8">
        <f t="shared" si="14"/>
        <v>0</v>
      </c>
    </row>
    <row r="131" spans="1:16" ht="18.75">
      <c r="A131" s="204" t="s">
        <v>23</v>
      </c>
      <c r="B131" s="2"/>
      <c r="C131" s="212" t="s">
        <v>18</v>
      </c>
      <c r="D131" s="152">
        <v>3918.201</v>
      </c>
      <c r="E131" s="152">
        <v>4951.513</v>
      </c>
      <c r="F131" s="70">
        <v>3441.221</v>
      </c>
      <c r="G131" s="40">
        <v>1175.773</v>
      </c>
      <c r="H131" s="153">
        <v>344.037</v>
      </c>
      <c r="I131" s="152">
        <v>45.15</v>
      </c>
      <c r="J131" s="152">
        <v>100.906</v>
      </c>
      <c r="K131" s="152">
        <v>64.419</v>
      </c>
      <c r="L131" s="70">
        <v>34.756</v>
      </c>
      <c r="M131" s="152">
        <v>35.471</v>
      </c>
      <c r="N131" s="152">
        <v>389.139</v>
      </c>
      <c r="O131" s="154">
        <v>723.284</v>
      </c>
      <c r="P131" s="9">
        <f aca="true" t="shared" si="16" ref="P131:P137">SUM(D131:O131)</f>
        <v>15223.869999999997</v>
      </c>
    </row>
    <row r="132" spans="1:16" ht="18.75">
      <c r="A132" s="220"/>
      <c r="B132" s="235" t="s">
        <v>0</v>
      </c>
      <c r="C132" s="210" t="s">
        <v>16</v>
      </c>
      <c r="D132" s="83">
        <f aca="true" t="shared" si="17" ref="D132:O132">D125+D127+D129</f>
        <v>8.43</v>
      </c>
      <c r="E132" s="83">
        <f t="shared" si="17"/>
        <v>12.473</v>
      </c>
      <c r="F132" s="304">
        <f t="shared" si="17"/>
        <v>8.577</v>
      </c>
      <c r="G132" s="106">
        <f t="shared" si="17"/>
        <v>1.991</v>
      </c>
      <c r="H132" s="139">
        <f t="shared" si="17"/>
        <v>0.6</v>
      </c>
      <c r="I132" s="83">
        <f t="shared" si="17"/>
        <v>0.07</v>
      </c>
      <c r="J132" s="83">
        <f t="shared" si="17"/>
        <v>0.204</v>
      </c>
      <c r="K132" s="83">
        <f t="shared" si="17"/>
        <v>0.206</v>
      </c>
      <c r="L132" s="305">
        <f t="shared" si="17"/>
        <v>0.185</v>
      </c>
      <c r="M132" s="83">
        <f t="shared" si="17"/>
        <v>0.199</v>
      </c>
      <c r="N132" s="83">
        <f t="shared" si="17"/>
        <v>1.674</v>
      </c>
      <c r="O132" s="306">
        <f t="shared" si="17"/>
        <v>2.558</v>
      </c>
      <c r="P132" s="13">
        <f t="shared" si="16"/>
        <v>37.167</v>
      </c>
    </row>
    <row r="133" spans="1:16" ht="18.75">
      <c r="A133" s="220"/>
      <c r="B133" s="236" t="s">
        <v>139</v>
      </c>
      <c r="C133" s="234" t="s">
        <v>79</v>
      </c>
      <c r="D133" s="42">
        <f aca="true" t="shared" si="18" ref="D133:I133">D130</f>
        <v>0</v>
      </c>
      <c r="E133" s="42">
        <f t="shared" si="18"/>
        <v>0</v>
      </c>
      <c r="F133" s="42">
        <f t="shared" si="18"/>
        <v>0</v>
      </c>
      <c r="G133" s="48">
        <f t="shared" si="18"/>
        <v>0</v>
      </c>
      <c r="H133" s="94">
        <f t="shared" si="18"/>
        <v>0</v>
      </c>
      <c r="I133" s="42">
        <f t="shared" si="18"/>
        <v>0</v>
      </c>
      <c r="J133" s="42">
        <f>J130</f>
        <v>0</v>
      </c>
      <c r="K133" s="42">
        <f>K130</f>
        <v>0</v>
      </c>
      <c r="L133" s="42"/>
      <c r="M133" s="42">
        <f>M130</f>
        <v>0</v>
      </c>
      <c r="N133" s="42">
        <f>N130</f>
        <v>0</v>
      </c>
      <c r="O133" s="155">
        <f>O130</f>
        <v>0</v>
      </c>
      <c r="P133" s="8">
        <f t="shared" si="16"/>
        <v>0</v>
      </c>
    </row>
    <row r="134" spans="1:16" ht="18.75">
      <c r="A134" s="217"/>
      <c r="B134" s="2"/>
      <c r="C134" s="307" t="s">
        <v>18</v>
      </c>
      <c r="D134" s="43">
        <f aca="true" t="shared" si="19" ref="D134:O134">D126+D128+D131</f>
        <v>3918.201</v>
      </c>
      <c r="E134" s="43">
        <f t="shared" si="19"/>
        <v>4951.513</v>
      </c>
      <c r="F134" s="43">
        <f t="shared" si="19"/>
        <v>3441.221</v>
      </c>
      <c r="G134" s="47">
        <f t="shared" si="19"/>
        <v>1175.773</v>
      </c>
      <c r="H134" s="95">
        <f t="shared" si="19"/>
        <v>344.037</v>
      </c>
      <c r="I134" s="43">
        <f t="shared" si="19"/>
        <v>45.15</v>
      </c>
      <c r="J134" s="43">
        <f t="shared" si="19"/>
        <v>100.906</v>
      </c>
      <c r="K134" s="43">
        <f t="shared" si="19"/>
        <v>64.419</v>
      </c>
      <c r="L134" s="43">
        <f t="shared" si="19"/>
        <v>34.756</v>
      </c>
      <c r="M134" s="43">
        <f t="shared" si="19"/>
        <v>35.471</v>
      </c>
      <c r="N134" s="43">
        <f t="shared" si="19"/>
        <v>389.139</v>
      </c>
      <c r="O134" s="160">
        <f t="shared" si="19"/>
        <v>723.284</v>
      </c>
      <c r="P134" s="9">
        <f t="shared" si="16"/>
        <v>15223.869999999997</v>
      </c>
    </row>
    <row r="135" spans="1:16" s="292" customFormat="1" ht="18.75">
      <c r="A135" s="237"/>
      <c r="B135" s="238" t="s">
        <v>0</v>
      </c>
      <c r="C135" s="239" t="s">
        <v>16</v>
      </c>
      <c r="D135" s="83">
        <f aca="true" t="shared" si="20" ref="D135:O135">D132+D123+D99</f>
        <v>7693.323</v>
      </c>
      <c r="E135" s="83">
        <f t="shared" si="20"/>
        <v>4623.71</v>
      </c>
      <c r="F135" s="308">
        <f t="shared" si="20"/>
        <v>4767.753000000001</v>
      </c>
      <c r="G135" s="83">
        <f t="shared" si="20"/>
        <v>4945.036</v>
      </c>
      <c r="H135" s="139">
        <f t="shared" si="20"/>
        <v>8645.532</v>
      </c>
      <c r="I135" s="83">
        <f t="shared" si="20"/>
        <v>14800.246999999998</v>
      </c>
      <c r="J135" s="83">
        <f t="shared" si="20"/>
        <v>17373.872000000003</v>
      </c>
      <c r="K135" s="83">
        <f t="shared" si="20"/>
        <v>14646.595999999998</v>
      </c>
      <c r="L135" s="83">
        <f t="shared" si="20"/>
        <v>9614.086999999998</v>
      </c>
      <c r="M135" s="83">
        <f t="shared" si="20"/>
        <v>13236.423</v>
      </c>
      <c r="N135" s="83">
        <f t="shared" si="20"/>
        <v>12551.607000000002</v>
      </c>
      <c r="O135" s="306">
        <f t="shared" si="20"/>
        <v>15693.615999999998</v>
      </c>
      <c r="P135" s="14">
        <f t="shared" si="16"/>
        <v>128591.80199999998</v>
      </c>
    </row>
    <row r="136" spans="1:16" s="292" customFormat="1" ht="18.75">
      <c r="A136" s="237"/>
      <c r="B136" s="242" t="s">
        <v>132</v>
      </c>
      <c r="C136" s="243" t="s">
        <v>79</v>
      </c>
      <c r="D136" s="42">
        <f aca="true" t="shared" si="21" ref="D136:O136">D133</f>
        <v>0</v>
      </c>
      <c r="E136" s="42">
        <f t="shared" si="21"/>
        <v>0</v>
      </c>
      <c r="F136" s="309">
        <f t="shared" si="21"/>
        <v>0</v>
      </c>
      <c r="G136" s="42">
        <f t="shared" si="21"/>
        <v>0</v>
      </c>
      <c r="H136" s="94">
        <f t="shared" si="21"/>
        <v>0</v>
      </c>
      <c r="I136" s="42">
        <f t="shared" si="21"/>
        <v>0</v>
      </c>
      <c r="J136" s="42">
        <f t="shared" si="21"/>
        <v>0</v>
      </c>
      <c r="K136" s="42">
        <f t="shared" si="21"/>
        <v>0</v>
      </c>
      <c r="L136" s="42">
        <f t="shared" si="21"/>
        <v>0</v>
      </c>
      <c r="M136" s="42">
        <f t="shared" si="21"/>
        <v>0</v>
      </c>
      <c r="N136" s="42">
        <f t="shared" si="21"/>
        <v>0</v>
      </c>
      <c r="O136" s="155">
        <f t="shared" si="21"/>
        <v>0</v>
      </c>
      <c r="P136" s="15">
        <f t="shared" si="16"/>
        <v>0</v>
      </c>
    </row>
    <row r="137" spans="1:16" s="292" customFormat="1" ht="19.5" thickBot="1">
      <c r="A137" s="245"/>
      <c r="B137" s="246"/>
      <c r="C137" s="247" t="s">
        <v>18</v>
      </c>
      <c r="D137" s="310">
        <f aca="true" t="shared" si="22" ref="D137:K137">D134+D124+D100</f>
        <v>739536.26</v>
      </c>
      <c r="E137" s="310">
        <f t="shared" si="22"/>
        <v>659694.5210000001</v>
      </c>
      <c r="F137" s="311">
        <f t="shared" si="22"/>
        <v>663741.6009999999</v>
      </c>
      <c r="G137" s="310">
        <f t="shared" si="22"/>
        <v>914799.8259999999</v>
      </c>
      <c r="H137" s="312">
        <f t="shared" si="22"/>
        <v>1058676</v>
      </c>
      <c r="I137" s="310">
        <f t="shared" si="22"/>
        <v>2391066.262</v>
      </c>
      <c r="J137" s="310">
        <f t="shared" si="22"/>
        <v>2858145.737</v>
      </c>
      <c r="K137" s="310">
        <f t="shared" si="22"/>
        <v>2176764.111</v>
      </c>
      <c r="L137" s="310">
        <f>L134+L124+L100</f>
        <v>1343849.1730000002</v>
      </c>
      <c r="M137" s="310">
        <f>M134+M124+M100</f>
        <v>1819831.8619999997</v>
      </c>
      <c r="N137" s="310">
        <f>N134+N124+N100</f>
        <v>1614920.368</v>
      </c>
      <c r="O137" s="313">
        <f>O134+O124+O100</f>
        <v>1731499.0720000002</v>
      </c>
      <c r="P137" s="7">
        <f t="shared" si="16"/>
        <v>17972524.793</v>
      </c>
    </row>
    <row r="138" spans="15:16" ht="18.75">
      <c r="O138" s="251"/>
      <c r="P138" s="252" t="s">
        <v>92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2" horizontalDpi="600" verticalDpi="600" orientation="landscape" paperSize="12" scale="5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zoomScale="55" zoomScaleNormal="55" zoomScalePageLayoutView="0" workbookViewId="0" topLeftCell="A1">
      <pane xSplit="3" ySplit="3" topLeftCell="D4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96" customWidth="1"/>
  </cols>
  <sheetData>
    <row r="1" ht="18.75">
      <c r="B1" s="194" t="s">
        <v>0</v>
      </c>
    </row>
    <row r="2" spans="1:15" ht="19.5" thickBot="1">
      <c r="A2" s="12" t="s">
        <v>84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81"/>
      <c r="E4" s="81"/>
      <c r="F4" s="81"/>
      <c r="G4" s="81"/>
      <c r="H4" s="156"/>
      <c r="I4" s="81"/>
      <c r="J4" s="81"/>
      <c r="K4" s="81"/>
      <c r="L4" s="81"/>
      <c r="M4" s="81"/>
      <c r="N4" s="81"/>
      <c r="O4" s="157"/>
      <c r="P4" s="8">
        <f aca="true" t="shared" si="0" ref="P4:P35">SUM(D4:O4)</f>
        <v>0</v>
      </c>
    </row>
    <row r="5" spans="1:16" ht="18.75">
      <c r="A5" s="204" t="s">
        <v>17</v>
      </c>
      <c r="B5" s="335"/>
      <c r="C5" s="212" t="s">
        <v>18</v>
      </c>
      <c r="D5" s="40"/>
      <c r="E5" s="40"/>
      <c r="F5" s="40"/>
      <c r="G5" s="40"/>
      <c r="H5" s="121"/>
      <c r="I5" s="40"/>
      <c r="J5" s="40"/>
      <c r="K5" s="40"/>
      <c r="L5" s="40"/>
      <c r="M5" s="40"/>
      <c r="N5" s="40"/>
      <c r="O5" s="150"/>
      <c r="P5" s="9">
        <f t="shared" si="0"/>
        <v>0</v>
      </c>
    </row>
    <row r="6" spans="1:16" ht="18.75">
      <c r="A6" s="204" t="s">
        <v>19</v>
      </c>
      <c r="B6" s="210" t="s">
        <v>20</v>
      </c>
      <c r="C6" s="234" t="s">
        <v>16</v>
      </c>
      <c r="D6" s="41"/>
      <c r="E6" s="41"/>
      <c r="F6" s="41"/>
      <c r="G6" s="41"/>
      <c r="H6" s="119"/>
      <c r="I6" s="41"/>
      <c r="J6" s="41"/>
      <c r="K6" s="41"/>
      <c r="L6" s="41"/>
      <c r="M6" s="41"/>
      <c r="N6" s="41"/>
      <c r="O6" s="149"/>
      <c r="P6" s="8">
        <f t="shared" si="0"/>
        <v>0</v>
      </c>
    </row>
    <row r="7" spans="1:16" ht="18.75">
      <c r="A7" s="204" t="s">
        <v>21</v>
      </c>
      <c r="B7" s="212" t="s">
        <v>22</v>
      </c>
      <c r="C7" s="212" t="s">
        <v>18</v>
      </c>
      <c r="D7" s="40"/>
      <c r="E7" s="40"/>
      <c r="F7" s="40"/>
      <c r="G7" s="40"/>
      <c r="H7" s="121"/>
      <c r="I7" s="40"/>
      <c r="J7" s="40"/>
      <c r="K7" s="40"/>
      <c r="L7" s="40"/>
      <c r="M7" s="40"/>
      <c r="N7" s="40"/>
      <c r="O7" s="150"/>
      <c r="P7" s="9">
        <f t="shared" si="0"/>
        <v>0</v>
      </c>
    </row>
    <row r="8" spans="1:16" ht="18.75">
      <c r="A8" s="204" t="s">
        <v>23</v>
      </c>
      <c r="B8" s="332" t="s">
        <v>114</v>
      </c>
      <c r="C8" s="234" t="s">
        <v>16</v>
      </c>
      <c r="D8" s="42">
        <f aca="true" t="shared" si="1" ref="D8:O9">D4+D6</f>
        <v>0</v>
      </c>
      <c r="E8" s="42">
        <f t="shared" si="1"/>
        <v>0</v>
      </c>
      <c r="F8" s="46">
        <f t="shared" si="1"/>
        <v>0</v>
      </c>
      <c r="G8" s="46">
        <f t="shared" si="1"/>
        <v>0</v>
      </c>
      <c r="H8" s="158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155">
        <f t="shared" si="1"/>
        <v>0</v>
      </c>
      <c r="P8" s="8">
        <f t="shared" si="0"/>
        <v>0</v>
      </c>
    </row>
    <row r="9" spans="1:16" ht="18.75">
      <c r="A9" s="217"/>
      <c r="B9" s="333"/>
      <c r="C9" s="212" t="s">
        <v>18</v>
      </c>
      <c r="D9" s="43">
        <f t="shared" si="1"/>
        <v>0</v>
      </c>
      <c r="E9" s="43">
        <f t="shared" si="1"/>
        <v>0</v>
      </c>
      <c r="F9" s="47">
        <f t="shared" si="1"/>
        <v>0</v>
      </c>
      <c r="G9" s="47">
        <f t="shared" si="1"/>
        <v>0</v>
      </c>
      <c r="H9" s="95">
        <f t="shared" si="1"/>
        <v>0</v>
      </c>
      <c r="I9" s="43">
        <f t="shared" si="1"/>
        <v>0</v>
      </c>
      <c r="J9" s="43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O9" s="160">
        <f t="shared" si="1"/>
        <v>0</v>
      </c>
      <c r="P9" s="9">
        <f t="shared" si="0"/>
        <v>0</v>
      </c>
    </row>
    <row r="10" spans="1:16" ht="18.75">
      <c r="A10" s="328" t="s">
        <v>25</v>
      </c>
      <c r="B10" s="329"/>
      <c r="C10" s="234" t="s">
        <v>16</v>
      </c>
      <c r="D10" s="41"/>
      <c r="E10" s="41"/>
      <c r="F10" s="41"/>
      <c r="G10" s="41"/>
      <c r="H10" s="123"/>
      <c r="I10" s="41"/>
      <c r="J10" s="41"/>
      <c r="K10" s="41"/>
      <c r="L10" s="41"/>
      <c r="M10" s="41"/>
      <c r="N10" s="41"/>
      <c r="O10" s="149"/>
      <c r="P10" s="8">
        <f t="shared" si="0"/>
        <v>0</v>
      </c>
    </row>
    <row r="11" spans="1:16" ht="18.75">
      <c r="A11" s="330"/>
      <c r="B11" s="331"/>
      <c r="C11" s="212" t="s">
        <v>18</v>
      </c>
      <c r="D11" s="40"/>
      <c r="E11" s="40"/>
      <c r="F11" s="40"/>
      <c r="G11" s="40"/>
      <c r="H11" s="121"/>
      <c r="I11" s="40"/>
      <c r="J11" s="40"/>
      <c r="K11" s="40"/>
      <c r="L11" s="40"/>
      <c r="M11" s="40"/>
      <c r="N11" s="40"/>
      <c r="O11" s="150"/>
      <c r="P11" s="9">
        <f t="shared" si="0"/>
        <v>0</v>
      </c>
    </row>
    <row r="12" spans="1:16" ht="18.75">
      <c r="A12" s="220"/>
      <c r="B12" s="334" t="s">
        <v>26</v>
      </c>
      <c r="C12" s="234" t="s">
        <v>16</v>
      </c>
      <c r="D12" s="41"/>
      <c r="E12" s="41"/>
      <c r="F12" s="41"/>
      <c r="G12" s="41"/>
      <c r="H12" s="123"/>
      <c r="I12" s="41"/>
      <c r="J12" s="41"/>
      <c r="K12" s="41"/>
      <c r="L12" s="41"/>
      <c r="M12" s="41"/>
      <c r="N12" s="41"/>
      <c r="O12" s="149"/>
      <c r="P12" s="8">
        <f t="shared" si="0"/>
        <v>0</v>
      </c>
    </row>
    <row r="13" spans="1:16" ht="18.75">
      <c r="A13" s="204" t="s">
        <v>0</v>
      </c>
      <c r="B13" s="335"/>
      <c r="C13" s="212" t="s">
        <v>18</v>
      </c>
      <c r="D13" s="40"/>
      <c r="E13" s="40"/>
      <c r="F13" s="40"/>
      <c r="G13" s="40"/>
      <c r="H13" s="121"/>
      <c r="I13" s="40"/>
      <c r="J13" s="40"/>
      <c r="K13" s="40"/>
      <c r="L13" s="40"/>
      <c r="M13" s="40"/>
      <c r="N13" s="40"/>
      <c r="O13" s="150"/>
      <c r="P13" s="9">
        <f t="shared" si="0"/>
        <v>0</v>
      </c>
    </row>
    <row r="14" spans="1:16" ht="18.75">
      <c r="A14" s="204" t="s">
        <v>27</v>
      </c>
      <c r="B14" s="334" t="s">
        <v>28</v>
      </c>
      <c r="C14" s="234" t="s">
        <v>16</v>
      </c>
      <c r="D14" s="41"/>
      <c r="E14" s="41"/>
      <c r="F14" s="41"/>
      <c r="G14" s="41"/>
      <c r="H14" s="123"/>
      <c r="I14" s="41"/>
      <c r="J14" s="41"/>
      <c r="K14" s="41"/>
      <c r="L14" s="41"/>
      <c r="M14" s="41"/>
      <c r="N14" s="41"/>
      <c r="O14" s="149"/>
      <c r="P14" s="8">
        <f t="shared" si="0"/>
        <v>0</v>
      </c>
    </row>
    <row r="15" spans="1:16" ht="18.75">
      <c r="A15" s="204" t="s">
        <v>0</v>
      </c>
      <c r="B15" s="335"/>
      <c r="C15" s="212" t="s">
        <v>18</v>
      </c>
      <c r="D15" s="40"/>
      <c r="E15" s="40"/>
      <c r="F15" s="40"/>
      <c r="G15" s="40"/>
      <c r="H15" s="121"/>
      <c r="I15" s="40"/>
      <c r="J15" s="40"/>
      <c r="K15" s="40"/>
      <c r="L15" s="40"/>
      <c r="M15" s="40"/>
      <c r="N15" s="40"/>
      <c r="O15" s="150"/>
      <c r="P15" s="9">
        <f t="shared" si="0"/>
        <v>0</v>
      </c>
    </row>
    <row r="16" spans="1:16" ht="18.75">
      <c r="A16" s="204" t="s">
        <v>29</v>
      </c>
      <c r="B16" s="334" t="s">
        <v>30</v>
      </c>
      <c r="C16" s="234" t="s">
        <v>16</v>
      </c>
      <c r="D16" s="41"/>
      <c r="E16" s="41"/>
      <c r="F16" s="41"/>
      <c r="G16" s="41"/>
      <c r="H16" s="123"/>
      <c r="I16" s="41"/>
      <c r="J16" s="41"/>
      <c r="K16" s="41"/>
      <c r="L16" s="41"/>
      <c r="M16" s="41"/>
      <c r="N16" s="41"/>
      <c r="O16" s="149"/>
      <c r="P16" s="8">
        <f t="shared" si="0"/>
        <v>0</v>
      </c>
    </row>
    <row r="17" spans="1:16" ht="18.75">
      <c r="A17" s="220"/>
      <c r="B17" s="335"/>
      <c r="C17" s="212" t="s">
        <v>18</v>
      </c>
      <c r="D17" s="40"/>
      <c r="E17" s="40"/>
      <c r="F17" s="40"/>
      <c r="G17" s="40"/>
      <c r="H17" s="121"/>
      <c r="I17" s="40"/>
      <c r="J17" s="40"/>
      <c r="K17" s="40"/>
      <c r="L17" s="40"/>
      <c r="M17" s="40"/>
      <c r="N17" s="40"/>
      <c r="O17" s="150"/>
      <c r="P17" s="9">
        <f t="shared" si="0"/>
        <v>0</v>
      </c>
    </row>
    <row r="18" spans="1:16" ht="18.75">
      <c r="A18" s="204" t="s">
        <v>31</v>
      </c>
      <c r="B18" s="210" t="s">
        <v>108</v>
      </c>
      <c r="C18" s="234" t="s">
        <v>16</v>
      </c>
      <c r="D18" s="41"/>
      <c r="E18" s="41"/>
      <c r="F18" s="41"/>
      <c r="G18" s="41"/>
      <c r="H18" s="123"/>
      <c r="I18" s="41"/>
      <c r="J18" s="41"/>
      <c r="K18" s="41"/>
      <c r="L18" s="41"/>
      <c r="M18" s="41"/>
      <c r="N18" s="41"/>
      <c r="O18" s="149"/>
      <c r="P18" s="8">
        <f t="shared" si="0"/>
        <v>0</v>
      </c>
    </row>
    <row r="19" spans="1:16" ht="18.75">
      <c r="A19" s="220"/>
      <c r="B19" s="212" t="s">
        <v>109</v>
      </c>
      <c r="C19" s="212" t="s">
        <v>18</v>
      </c>
      <c r="D19" s="40"/>
      <c r="E19" s="40"/>
      <c r="F19" s="40"/>
      <c r="G19" s="40"/>
      <c r="H19" s="121"/>
      <c r="I19" s="40"/>
      <c r="J19" s="40"/>
      <c r="K19" s="40"/>
      <c r="L19" s="40"/>
      <c r="M19" s="40"/>
      <c r="N19" s="40"/>
      <c r="O19" s="150"/>
      <c r="P19" s="9">
        <f t="shared" si="0"/>
        <v>0</v>
      </c>
    </row>
    <row r="20" spans="1:16" ht="18.75">
      <c r="A20" s="204" t="s">
        <v>23</v>
      </c>
      <c r="B20" s="334" t="s">
        <v>32</v>
      </c>
      <c r="C20" s="234" t="s">
        <v>16</v>
      </c>
      <c r="D20" s="41"/>
      <c r="E20" s="41"/>
      <c r="F20" s="41"/>
      <c r="G20" s="41"/>
      <c r="H20" s="123"/>
      <c r="I20" s="41"/>
      <c r="J20" s="41"/>
      <c r="K20" s="41"/>
      <c r="L20" s="41"/>
      <c r="M20" s="41"/>
      <c r="N20" s="41"/>
      <c r="O20" s="149"/>
      <c r="P20" s="8">
        <f t="shared" si="0"/>
        <v>0</v>
      </c>
    </row>
    <row r="21" spans="1:16" ht="18.75">
      <c r="A21" s="220"/>
      <c r="B21" s="335"/>
      <c r="C21" s="212" t="s">
        <v>18</v>
      </c>
      <c r="D21" s="40"/>
      <c r="E21" s="40"/>
      <c r="F21" s="40"/>
      <c r="G21" s="40"/>
      <c r="H21" s="121"/>
      <c r="I21" s="40"/>
      <c r="J21" s="40"/>
      <c r="K21" s="40"/>
      <c r="L21" s="40"/>
      <c r="M21" s="40"/>
      <c r="N21" s="40"/>
      <c r="O21" s="150"/>
      <c r="P21" s="9">
        <f t="shared" si="0"/>
        <v>0</v>
      </c>
    </row>
    <row r="22" spans="1:16" ht="18.75">
      <c r="A22" s="220"/>
      <c r="B22" s="332" t="s">
        <v>107</v>
      </c>
      <c r="C22" s="234" t="s">
        <v>16</v>
      </c>
      <c r="D22" s="42">
        <f aca="true" t="shared" si="2" ref="D22:O23">D12+D14+D16+D18+D20</f>
        <v>0</v>
      </c>
      <c r="E22" s="42">
        <f t="shared" si="2"/>
        <v>0</v>
      </c>
      <c r="F22" s="42">
        <f t="shared" si="2"/>
        <v>0</v>
      </c>
      <c r="G22" s="215">
        <f t="shared" si="2"/>
        <v>0</v>
      </c>
      <c r="H22" s="127">
        <f t="shared" si="2"/>
        <v>0</v>
      </c>
      <c r="I22" s="42">
        <f t="shared" si="2"/>
        <v>0</v>
      </c>
      <c r="J22" s="42">
        <f t="shared" si="2"/>
        <v>0</v>
      </c>
      <c r="K22" s="42">
        <f t="shared" si="2"/>
        <v>0</v>
      </c>
      <c r="L22" s="42">
        <f t="shared" si="2"/>
        <v>0</v>
      </c>
      <c r="M22" s="42">
        <f t="shared" si="2"/>
        <v>0</v>
      </c>
      <c r="N22" s="42">
        <f t="shared" si="2"/>
        <v>0</v>
      </c>
      <c r="O22" s="155">
        <f t="shared" si="2"/>
        <v>0</v>
      </c>
      <c r="P22" s="8">
        <f t="shared" si="0"/>
        <v>0</v>
      </c>
    </row>
    <row r="23" spans="1:16" ht="18.75">
      <c r="A23" s="217"/>
      <c r="B23" s="333"/>
      <c r="C23" s="212" t="s">
        <v>18</v>
      </c>
      <c r="D23" s="43">
        <f t="shared" si="2"/>
        <v>0</v>
      </c>
      <c r="E23" s="43">
        <f t="shared" si="2"/>
        <v>0</v>
      </c>
      <c r="F23" s="43">
        <f t="shared" si="2"/>
        <v>0</v>
      </c>
      <c r="G23" s="43">
        <f t="shared" si="2"/>
        <v>0</v>
      </c>
      <c r="H23" s="129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160">
        <f t="shared" si="2"/>
        <v>0</v>
      </c>
      <c r="P23" s="9">
        <f t="shared" si="0"/>
        <v>0</v>
      </c>
    </row>
    <row r="24" spans="1:16" ht="18.75">
      <c r="A24" s="204" t="s">
        <v>0</v>
      </c>
      <c r="B24" s="334" t="s">
        <v>33</v>
      </c>
      <c r="C24" s="234" t="s">
        <v>16</v>
      </c>
      <c r="D24" s="41"/>
      <c r="E24" s="41"/>
      <c r="F24" s="41"/>
      <c r="G24" s="41"/>
      <c r="H24" s="123"/>
      <c r="I24" s="41"/>
      <c r="J24" s="41"/>
      <c r="K24" s="41"/>
      <c r="L24" s="41"/>
      <c r="M24" s="41"/>
      <c r="N24" s="41"/>
      <c r="O24" s="149"/>
      <c r="P24" s="8">
        <f t="shared" si="0"/>
        <v>0</v>
      </c>
    </row>
    <row r="25" spans="1:16" ht="18.75">
      <c r="A25" s="204" t="s">
        <v>34</v>
      </c>
      <c r="B25" s="335"/>
      <c r="C25" s="212" t="s">
        <v>18</v>
      </c>
      <c r="D25" s="40"/>
      <c r="E25" s="40"/>
      <c r="F25" s="40"/>
      <c r="G25" s="40"/>
      <c r="H25" s="121"/>
      <c r="I25" s="40"/>
      <c r="J25" s="40"/>
      <c r="K25" s="40"/>
      <c r="L25" s="40"/>
      <c r="M25" s="40"/>
      <c r="N25" s="40"/>
      <c r="O25" s="150"/>
      <c r="P25" s="9">
        <f t="shared" si="0"/>
        <v>0</v>
      </c>
    </row>
    <row r="26" spans="1:16" ht="18.75">
      <c r="A26" s="204" t="s">
        <v>35</v>
      </c>
      <c r="B26" s="210" t="s">
        <v>20</v>
      </c>
      <c r="C26" s="234" t="s">
        <v>16</v>
      </c>
      <c r="D26" s="41"/>
      <c r="E26" s="41"/>
      <c r="F26" s="41"/>
      <c r="G26" s="41"/>
      <c r="H26" s="123"/>
      <c r="I26" s="41"/>
      <c r="J26" s="41"/>
      <c r="K26" s="41"/>
      <c r="L26" s="41"/>
      <c r="M26" s="41"/>
      <c r="N26" s="41"/>
      <c r="O26" s="149"/>
      <c r="P26" s="8">
        <f t="shared" si="0"/>
        <v>0</v>
      </c>
    </row>
    <row r="27" spans="1:16" ht="18.75">
      <c r="A27" s="204" t="s">
        <v>36</v>
      </c>
      <c r="B27" s="212" t="s">
        <v>110</v>
      </c>
      <c r="C27" s="212" t="s">
        <v>18</v>
      </c>
      <c r="D27" s="40"/>
      <c r="E27" s="40"/>
      <c r="F27" s="40"/>
      <c r="G27" s="40"/>
      <c r="H27" s="121"/>
      <c r="I27" s="40"/>
      <c r="J27" s="40"/>
      <c r="K27" s="40"/>
      <c r="L27" s="40"/>
      <c r="M27" s="40"/>
      <c r="N27" s="40"/>
      <c r="O27" s="150"/>
      <c r="P27" s="9">
        <f t="shared" si="0"/>
        <v>0</v>
      </c>
    </row>
    <row r="28" spans="1:16" ht="18.75">
      <c r="A28" s="204" t="s">
        <v>23</v>
      </c>
      <c r="B28" s="332" t="s">
        <v>107</v>
      </c>
      <c r="C28" s="234" t="s">
        <v>16</v>
      </c>
      <c r="D28" s="48">
        <f aca="true" t="shared" si="3" ref="D28:O29">D24+D26</f>
        <v>0</v>
      </c>
      <c r="E28" s="48">
        <f t="shared" si="3"/>
        <v>0</v>
      </c>
      <c r="F28" s="46">
        <f t="shared" si="3"/>
        <v>0</v>
      </c>
      <c r="G28" s="46">
        <f t="shared" si="3"/>
        <v>0</v>
      </c>
      <c r="H28" s="158">
        <f t="shared" si="3"/>
        <v>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48">
        <f t="shared" si="3"/>
        <v>0</v>
      </c>
      <c r="O28" s="186">
        <f t="shared" si="3"/>
        <v>0</v>
      </c>
      <c r="P28" s="8">
        <f t="shared" si="0"/>
        <v>0</v>
      </c>
    </row>
    <row r="29" spans="1:16" ht="18.75">
      <c r="A29" s="217"/>
      <c r="B29" s="333"/>
      <c r="C29" s="212" t="s">
        <v>18</v>
      </c>
      <c r="D29" s="47">
        <f t="shared" si="3"/>
        <v>0</v>
      </c>
      <c r="E29" s="47">
        <f t="shared" si="3"/>
        <v>0</v>
      </c>
      <c r="F29" s="47">
        <f t="shared" si="3"/>
        <v>0</v>
      </c>
      <c r="G29" s="47">
        <f t="shared" si="3"/>
        <v>0</v>
      </c>
      <c r="H29" s="95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>
        <f t="shared" si="3"/>
        <v>0</v>
      </c>
      <c r="M29" s="47">
        <f t="shared" si="3"/>
        <v>0</v>
      </c>
      <c r="N29" s="47">
        <f t="shared" si="3"/>
        <v>0</v>
      </c>
      <c r="O29" s="187">
        <f t="shared" si="3"/>
        <v>0</v>
      </c>
      <c r="P29" s="9">
        <f t="shared" si="0"/>
        <v>0</v>
      </c>
    </row>
    <row r="30" spans="1:16" ht="18.75">
      <c r="A30" s="204" t="s">
        <v>0</v>
      </c>
      <c r="B30" s="334" t="s">
        <v>37</v>
      </c>
      <c r="C30" s="234" t="s">
        <v>16</v>
      </c>
      <c r="D30" s="41"/>
      <c r="E30" s="41"/>
      <c r="F30" s="41"/>
      <c r="G30" s="41"/>
      <c r="H30" s="123"/>
      <c r="I30" s="41"/>
      <c r="J30" s="41"/>
      <c r="K30" s="41"/>
      <c r="L30" s="41"/>
      <c r="M30" s="41"/>
      <c r="N30" s="41"/>
      <c r="O30" s="149"/>
      <c r="P30" s="8">
        <f t="shared" si="0"/>
        <v>0</v>
      </c>
    </row>
    <row r="31" spans="1:16" ht="18.75">
      <c r="A31" s="204" t="s">
        <v>38</v>
      </c>
      <c r="B31" s="335"/>
      <c r="C31" s="212" t="s">
        <v>18</v>
      </c>
      <c r="D31" s="40"/>
      <c r="E31" s="40"/>
      <c r="F31" s="40"/>
      <c r="G31" s="40"/>
      <c r="H31" s="121"/>
      <c r="I31" s="40"/>
      <c r="J31" s="40"/>
      <c r="K31" s="40"/>
      <c r="L31" s="40"/>
      <c r="M31" s="40"/>
      <c r="N31" s="40"/>
      <c r="O31" s="150"/>
      <c r="P31" s="9">
        <f t="shared" si="0"/>
        <v>0</v>
      </c>
    </row>
    <row r="32" spans="1:16" ht="18.75">
      <c r="A32" s="204" t="s">
        <v>0</v>
      </c>
      <c r="B32" s="334" t="s">
        <v>39</v>
      </c>
      <c r="C32" s="234" t="s">
        <v>16</v>
      </c>
      <c r="D32" s="41"/>
      <c r="E32" s="41"/>
      <c r="F32" s="41"/>
      <c r="G32" s="41"/>
      <c r="H32" s="123"/>
      <c r="I32" s="41"/>
      <c r="J32" s="41"/>
      <c r="K32" s="41"/>
      <c r="L32" s="41"/>
      <c r="M32" s="41"/>
      <c r="N32" s="41"/>
      <c r="O32" s="149"/>
      <c r="P32" s="8">
        <f t="shared" si="0"/>
        <v>0</v>
      </c>
    </row>
    <row r="33" spans="1:16" ht="18.75">
      <c r="A33" s="204" t="s">
        <v>40</v>
      </c>
      <c r="B33" s="335"/>
      <c r="C33" s="212" t="s">
        <v>18</v>
      </c>
      <c r="D33" s="40"/>
      <c r="E33" s="40"/>
      <c r="F33" s="40"/>
      <c r="G33" s="40"/>
      <c r="H33" s="121"/>
      <c r="I33" s="40"/>
      <c r="J33" s="40"/>
      <c r="K33" s="40"/>
      <c r="L33" s="40"/>
      <c r="M33" s="40"/>
      <c r="N33" s="40"/>
      <c r="O33" s="150"/>
      <c r="P33" s="9">
        <f t="shared" si="0"/>
        <v>0</v>
      </c>
    </row>
    <row r="34" spans="1:16" ht="18.75">
      <c r="A34" s="220"/>
      <c r="B34" s="210" t="s">
        <v>20</v>
      </c>
      <c r="C34" s="234" t="s">
        <v>16</v>
      </c>
      <c r="D34" s="41"/>
      <c r="E34" s="41"/>
      <c r="F34" s="41"/>
      <c r="G34" s="41"/>
      <c r="H34" s="123"/>
      <c r="I34" s="41"/>
      <c r="J34" s="41"/>
      <c r="K34" s="41"/>
      <c r="L34" s="41"/>
      <c r="M34" s="41"/>
      <c r="N34" s="41"/>
      <c r="O34" s="149"/>
      <c r="P34" s="8">
        <f t="shared" si="0"/>
        <v>0</v>
      </c>
    </row>
    <row r="35" spans="1:16" ht="18.75">
      <c r="A35" s="204" t="s">
        <v>23</v>
      </c>
      <c r="B35" s="212" t="s">
        <v>111</v>
      </c>
      <c r="C35" s="212" t="s">
        <v>18</v>
      </c>
      <c r="D35" s="40"/>
      <c r="E35" s="40"/>
      <c r="F35" s="40"/>
      <c r="G35" s="40"/>
      <c r="H35" s="121"/>
      <c r="I35" s="40"/>
      <c r="J35" s="40"/>
      <c r="K35" s="40"/>
      <c r="L35" s="40"/>
      <c r="M35" s="40"/>
      <c r="N35" s="40"/>
      <c r="O35" s="150"/>
      <c r="P35" s="9">
        <f t="shared" si="0"/>
        <v>0</v>
      </c>
    </row>
    <row r="36" spans="1:16" ht="18.75">
      <c r="A36" s="220"/>
      <c r="B36" s="332" t="s">
        <v>114</v>
      </c>
      <c r="C36" s="234" t="s">
        <v>16</v>
      </c>
      <c r="D36" s="42">
        <f aca="true" t="shared" si="4" ref="D36:O37">D30+D32+D34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127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155">
        <f t="shared" si="4"/>
        <v>0</v>
      </c>
      <c r="P36" s="8">
        <f aca="true" t="shared" si="5" ref="P36:P67">SUM(D36:O36)</f>
        <v>0</v>
      </c>
    </row>
    <row r="37" spans="1:16" ht="18.75">
      <c r="A37" s="217"/>
      <c r="B37" s="333"/>
      <c r="C37" s="212" t="s">
        <v>18</v>
      </c>
      <c r="D37" s="43">
        <f t="shared" si="4"/>
        <v>0</v>
      </c>
      <c r="E37" s="43">
        <f t="shared" si="4"/>
        <v>0</v>
      </c>
      <c r="F37" s="43">
        <f t="shared" si="4"/>
        <v>0</v>
      </c>
      <c r="G37" s="43">
        <f t="shared" si="4"/>
        <v>0</v>
      </c>
      <c r="H37" s="129">
        <f t="shared" si="4"/>
        <v>0</v>
      </c>
      <c r="I37" s="43">
        <f t="shared" si="4"/>
        <v>0</v>
      </c>
      <c r="J37" s="43">
        <f t="shared" si="4"/>
        <v>0</v>
      </c>
      <c r="K37" s="43">
        <f t="shared" si="4"/>
        <v>0</v>
      </c>
      <c r="L37" s="43">
        <f t="shared" si="4"/>
        <v>0</v>
      </c>
      <c r="M37" s="43">
        <f t="shared" si="4"/>
        <v>0</v>
      </c>
      <c r="N37" s="43">
        <f t="shared" si="4"/>
        <v>0</v>
      </c>
      <c r="O37" s="160">
        <f t="shared" si="4"/>
        <v>0</v>
      </c>
      <c r="P37" s="9">
        <f t="shared" si="5"/>
        <v>0</v>
      </c>
    </row>
    <row r="38" spans="1:16" ht="18.75">
      <c r="A38" s="328" t="s">
        <v>41</v>
      </c>
      <c r="B38" s="329"/>
      <c r="C38" s="234" t="s">
        <v>16</v>
      </c>
      <c r="D38" s="41"/>
      <c r="E38" s="41"/>
      <c r="F38" s="41"/>
      <c r="G38" s="41"/>
      <c r="H38" s="123"/>
      <c r="I38" s="41"/>
      <c r="J38" s="41"/>
      <c r="K38" s="41"/>
      <c r="L38" s="41"/>
      <c r="M38" s="41">
        <v>0.004</v>
      </c>
      <c r="N38" s="41"/>
      <c r="O38" s="149"/>
      <c r="P38" s="8">
        <f t="shared" si="5"/>
        <v>0.004</v>
      </c>
    </row>
    <row r="39" spans="1:16" ht="18.75">
      <c r="A39" s="330"/>
      <c r="B39" s="331"/>
      <c r="C39" s="212" t="s">
        <v>18</v>
      </c>
      <c r="D39" s="40"/>
      <c r="E39" s="40"/>
      <c r="F39" s="40"/>
      <c r="G39" s="40"/>
      <c r="H39" s="121"/>
      <c r="I39" s="40"/>
      <c r="J39" s="40"/>
      <c r="K39" s="40"/>
      <c r="L39" s="40"/>
      <c r="M39" s="40">
        <v>0.42</v>
      </c>
      <c r="N39" s="40"/>
      <c r="O39" s="150"/>
      <c r="P39" s="9">
        <f t="shared" si="5"/>
        <v>0.42</v>
      </c>
    </row>
    <row r="40" spans="1:16" ht="18.75">
      <c r="A40" s="328" t="s">
        <v>42</v>
      </c>
      <c r="B40" s="329"/>
      <c r="C40" s="234" t="s">
        <v>16</v>
      </c>
      <c r="D40" s="41"/>
      <c r="E40" s="41"/>
      <c r="F40" s="41"/>
      <c r="G40" s="41"/>
      <c r="H40" s="123"/>
      <c r="I40" s="41"/>
      <c r="J40" s="41"/>
      <c r="K40" s="41">
        <v>0.004</v>
      </c>
      <c r="L40" s="41">
        <v>0.005</v>
      </c>
      <c r="M40" s="41"/>
      <c r="N40" s="41">
        <v>0.008</v>
      </c>
      <c r="O40" s="149">
        <v>0.002</v>
      </c>
      <c r="P40" s="8">
        <f t="shared" si="5"/>
        <v>0.019000000000000003</v>
      </c>
    </row>
    <row r="41" spans="1:16" ht="18.75">
      <c r="A41" s="330"/>
      <c r="B41" s="331"/>
      <c r="C41" s="212" t="s">
        <v>18</v>
      </c>
      <c r="D41" s="40"/>
      <c r="E41" s="40"/>
      <c r="F41" s="40"/>
      <c r="G41" s="40"/>
      <c r="H41" s="121"/>
      <c r="I41" s="40"/>
      <c r="J41" s="40"/>
      <c r="K41" s="40">
        <v>1.103</v>
      </c>
      <c r="L41" s="40">
        <v>4.767</v>
      </c>
      <c r="M41" s="40"/>
      <c r="N41" s="40">
        <v>1.922</v>
      </c>
      <c r="O41" s="150">
        <v>0.567</v>
      </c>
      <c r="P41" s="9">
        <f t="shared" si="5"/>
        <v>8.359</v>
      </c>
    </row>
    <row r="42" spans="1:16" ht="18.75">
      <c r="A42" s="328" t="s">
        <v>43</v>
      </c>
      <c r="B42" s="329"/>
      <c r="C42" s="234" t="s">
        <v>16</v>
      </c>
      <c r="D42" s="41"/>
      <c r="E42" s="41"/>
      <c r="F42" s="41"/>
      <c r="G42" s="41"/>
      <c r="H42" s="123"/>
      <c r="I42" s="41"/>
      <c r="J42" s="41"/>
      <c r="K42" s="41"/>
      <c r="L42" s="41"/>
      <c r="M42" s="41"/>
      <c r="N42" s="41"/>
      <c r="O42" s="149"/>
      <c r="P42" s="8">
        <f t="shared" si="5"/>
        <v>0</v>
      </c>
    </row>
    <row r="43" spans="1:16" ht="18.75">
      <c r="A43" s="330"/>
      <c r="B43" s="331"/>
      <c r="C43" s="212" t="s">
        <v>18</v>
      </c>
      <c r="D43" s="40"/>
      <c r="E43" s="40"/>
      <c r="F43" s="40"/>
      <c r="G43" s="152"/>
      <c r="H43" s="121"/>
      <c r="I43" s="40"/>
      <c r="J43" s="40"/>
      <c r="K43" s="40"/>
      <c r="L43" s="40"/>
      <c r="M43" s="40"/>
      <c r="N43" s="40"/>
      <c r="O43" s="150"/>
      <c r="P43" s="9">
        <f t="shared" si="5"/>
        <v>0</v>
      </c>
    </row>
    <row r="44" spans="1:16" ht="18.75">
      <c r="A44" s="328" t="s">
        <v>44</v>
      </c>
      <c r="B44" s="329"/>
      <c r="C44" s="234" t="s">
        <v>16</v>
      </c>
      <c r="D44" s="41"/>
      <c r="E44" s="41">
        <v>0.002</v>
      </c>
      <c r="F44" s="41"/>
      <c r="G44" s="215">
        <v>0.001</v>
      </c>
      <c r="H44" s="123">
        <v>0.003</v>
      </c>
      <c r="I44" s="41"/>
      <c r="J44" s="41"/>
      <c r="K44" s="41"/>
      <c r="L44" s="41"/>
      <c r="M44" s="41"/>
      <c r="N44" s="41"/>
      <c r="O44" s="149"/>
      <c r="P44" s="8">
        <f t="shared" si="5"/>
        <v>0.006</v>
      </c>
    </row>
    <row r="45" spans="1:16" ht="18.75">
      <c r="A45" s="330"/>
      <c r="B45" s="331"/>
      <c r="C45" s="212" t="s">
        <v>18</v>
      </c>
      <c r="D45" s="40"/>
      <c r="E45" s="40">
        <v>5.25</v>
      </c>
      <c r="F45" s="40"/>
      <c r="G45" s="40">
        <v>1.575</v>
      </c>
      <c r="H45" s="121">
        <v>3.276</v>
      </c>
      <c r="I45" s="40"/>
      <c r="J45" s="40"/>
      <c r="K45" s="40"/>
      <c r="L45" s="40"/>
      <c r="M45" s="40"/>
      <c r="N45" s="40"/>
      <c r="O45" s="150"/>
      <c r="P45" s="9">
        <f t="shared" si="5"/>
        <v>10.100999999999999</v>
      </c>
    </row>
    <row r="46" spans="1:16" ht="18.75">
      <c r="A46" s="328" t="s">
        <v>45</v>
      </c>
      <c r="B46" s="329"/>
      <c r="C46" s="234" t="s">
        <v>16</v>
      </c>
      <c r="D46" s="41"/>
      <c r="E46" s="41"/>
      <c r="F46" s="41"/>
      <c r="G46" s="41"/>
      <c r="H46" s="123"/>
      <c r="I46" s="41"/>
      <c r="J46" s="41"/>
      <c r="K46" s="41"/>
      <c r="L46" s="41"/>
      <c r="M46" s="41"/>
      <c r="N46" s="41"/>
      <c r="O46" s="149"/>
      <c r="P46" s="8">
        <f t="shared" si="5"/>
        <v>0</v>
      </c>
    </row>
    <row r="47" spans="1:16" ht="18.75">
      <c r="A47" s="330"/>
      <c r="B47" s="331"/>
      <c r="C47" s="212" t="s">
        <v>18</v>
      </c>
      <c r="D47" s="40"/>
      <c r="E47" s="40"/>
      <c r="F47" s="40"/>
      <c r="G47" s="40"/>
      <c r="H47" s="121"/>
      <c r="I47" s="40"/>
      <c r="J47" s="40"/>
      <c r="K47" s="40"/>
      <c r="L47" s="40"/>
      <c r="M47" s="40"/>
      <c r="N47" s="40"/>
      <c r="O47" s="150"/>
      <c r="P47" s="9">
        <f t="shared" si="5"/>
        <v>0</v>
      </c>
    </row>
    <row r="48" spans="1:16" ht="18.75">
      <c r="A48" s="328" t="s">
        <v>46</v>
      </c>
      <c r="B48" s="329"/>
      <c r="C48" s="234" t="s">
        <v>16</v>
      </c>
      <c r="D48" s="41"/>
      <c r="E48" s="41"/>
      <c r="F48" s="41"/>
      <c r="G48" s="41"/>
      <c r="H48" s="123"/>
      <c r="I48" s="41"/>
      <c r="J48" s="41"/>
      <c r="K48" s="41"/>
      <c r="L48" s="41"/>
      <c r="M48" s="41"/>
      <c r="N48" s="41"/>
      <c r="O48" s="149"/>
      <c r="P48" s="8">
        <f t="shared" si="5"/>
        <v>0</v>
      </c>
    </row>
    <row r="49" spans="1:16" ht="18.75">
      <c r="A49" s="330"/>
      <c r="B49" s="331"/>
      <c r="C49" s="212" t="s">
        <v>18</v>
      </c>
      <c r="D49" s="40"/>
      <c r="E49" s="40"/>
      <c r="F49" s="40"/>
      <c r="G49" s="40"/>
      <c r="H49" s="121"/>
      <c r="I49" s="40"/>
      <c r="J49" s="40"/>
      <c r="K49" s="40"/>
      <c r="L49" s="40"/>
      <c r="M49" s="40"/>
      <c r="N49" s="40"/>
      <c r="O49" s="150"/>
      <c r="P49" s="9">
        <f t="shared" si="5"/>
        <v>0</v>
      </c>
    </row>
    <row r="50" spans="1:16" ht="18.75">
      <c r="A50" s="328" t="s">
        <v>47</v>
      </c>
      <c r="B50" s="329"/>
      <c r="C50" s="234" t="s">
        <v>16</v>
      </c>
      <c r="D50" s="41"/>
      <c r="E50" s="41"/>
      <c r="F50" s="41"/>
      <c r="G50" s="41"/>
      <c r="H50" s="123"/>
      <c r="I50" s="41"/>
      <c r="J50" s="41"/>
      <c r="K50" s="41"/>
      <c r="L50" s="41"/>
      <c r="M50" s="41"/>
      <c r="N50" s="41"/>
      <c r="O50" s="149"/>
      <c r="P50" s="8">
        <f t="shared" si="5"/>
        <v>0</v>
      </c>
    </row>
    <row r="51" spans="1:16" ht="18.75">
      <c r="A51" s="330"/>
      <c r="B51" s="331"/>
      <c r="C51" s="212" t="s">
        <v>18</v>
      </c>
      <c r="D51" s="40"/>
      <c r="E51" s="40"/>
      <c r="F51" s="40"/>
      <c r="G51" s="40"/>
      <c r="H51" s="121"/>
      <c r="I51" s="40"/>
      <c r="J51" s="40"/>
      <c r="K51" s="40"/>
      <c r="L51" s="40"/>
      <c r="M51" s="40"/>
      <c r="N51" s="40"/>
      <c r="O51" s="150"/>
      <c r="P51" s="9">
        <f t="shared" si="5"/>
        <v>0</v>
      </c>
    </row>
    <row r="52" spans="1:16" ht="18.75">
      <c r="A52" s="328" t="s">
        <v>48</v>
      </c>
      <c r="B52" s="329"/>
      <c r="C52" s="234" t="s">
        <v>16</v>
      </c>
      <c r="D52" s="41">
        <v>0.039</v>
      </c>
      <c r="E52" s="41"/>
      <c r="F52" s="41"/>
      <c r="G52" s="41"/>
      <c r="H52" s="123"/>
      <c r="I52" s="41"/>
      <c r="J52" s="41"/>
      <c r="K52" s="41"/>
      <c r="L52" s="41">
        <v>0.029</v>
      </c>
      <c r="M52" s="41">
        <v>0.057</v>
      </c>
      <c r="N52" s="41">
        <v>0.039</v>
      </c>
      <c r="O52" s="149"/>
      <c r="P52" s="8">
        <f t="shared" si="5"/>
        <v>0.164</v>
      </c>
    </row>
    <row r="53" spans="1:16" ht="18.75">
      <c r="A53" s="330"/>
      <c r="B53" s="331"/>
      <c r="C53" s="212" t="s">
        <v>18</v>
      </c>
      <c r="D53" s="40">
        <v>5.355</v>
      </c>
      <c r="E53" s="40"/>
      <c r="F53" s="40"/>
      <c r="G53" s="40"/>
      <c r="H53" s="121"/>
      <c r="I53" s="40"/>
      <c r="J53" s="40"/>
      <c r="K53" s="40"/>
      <c r="L53" s="40">
        <v>9.432</v>
      </c>
      <c r="M53" s="40">
        <v>13.136</v>
      </c>
      <c r="N53" s="40">
        <v>11.855</v>
      </c>
      <c r="O53" s="150"/>
      <c r="P53" s="9">
        <f t="shared" si="5"/>
        <v>39.778000000000006</v>
      </c>
    </row>
    <row r="54" spans="1:16" ht="18.75">
      <c r="A54" s="204" t="s">
        <v>0</v>
      </c>
      <c r="B54" s="334" t="s">
        <v>133</v>
      </c>
      <c r="C54" s="234" t="s">
        <v>16</v>
      </c>
      <c r="D54" s="41"/>
      <c r="E54" s="41"/>
      <c r="F54" s="41"/>
      <c r="G54" s="41"/>
      <c r="H54" s="123"/>
      <c r="I54" s="41"/>
      <c r="J54" s="41">
        <v>0.002</v>
      </c>
      <c r="K54" s="41"/>
      <c r="L54" s="41">
        <v>0.054</v>
      </c>
      <c r="M54" s="41">
        <v>0.035</v>
      </c>
      <c r="N54" s="41">
        <v>0.063</v>
      </c>
      <c r="O54" s="149">
        <v>0.053</v>
      </c>
      <c r="P54" s="8">
        <f t="shared" si="5"/>
        <v>0.207</v>
      </c>
    </row>
    <row r="55" spans="1:16" ht="18.75">
      <c r="A55" s="204" t="s">
        <v>38</v>
      </c>
      <c r="B55" s="335"/>
      <c r="C55" s="212" t="s">
        <v>18</v>
      </c>
      <c r="D55" s="40"/>
      <c r="E55" s="40"/>
      <c r="F55" s="40"/>
      <c r="G55" s="40"/>
      <c r="H55" s="121"/>
      <c r="I55" s="40"/>
      <c r="J55" s="40">
        <v>1.638</v>
      </c>
      <c r="K55" s="40">
        <v>0.378</v>
      </c>
      <c r="L55" s="40">
        <v>44.52</v>
      </c>
      <c r="M55" s="40">
        <v>31.878</v>
      </c>
      <c r="N55" s="40">
        <v>121.485</v>
      </c>
      <c r="O55" s="150">
        <v>146.097</v>
      </c>
      <c r="P55" s="9">
        <f t="shared" si="5"/>
        <v>345.996</v>
      </c>
    </row>
    <row r="56" spans="1:16" ht="18.75">
      <c r="A56" s="204" t="s">
        <v>17</v>
      </c>
      <c r="B56" s="210" t="s">
        <v>20</v>
      </c>
      <c r="C56" s="234" t="s">
        <v>16</v>
      </c>
      <c r="D56" s="41"/>
      <c r="E56" s="41"/>
      <c r="F56" s="41">
        <v>0</v>
      </c>
      <c r="G56" s="41"/>
      <c r="H56" s="123">
        <v>0.001</v>
      </c>
      <c r="I56" s="41"/>
      <c r="J56" s="41">
        <v>0.003</v>
      </c>
      <c r="K56" s="41">
        <v>0.004</v>
      </c>
      <c r="L56" s="41">
        <v>0.002</v>
      </c>
      <c r="M56" s="41">
        <v>0.001</v>
      </c>
      <c r="N56" s="41">
        <v>0.001</v>
      </c>
      <c r="O56" s="149"/>
      <c r="P56" s="8">
        <f t="shared" si="5"/>
        <v>0.012</v>
      </c>
    </row>
    <row r="57" spans="1:16" ht="18.75">
      <c r="A57" s="204" t="s">
        <v>23</v>
      </c>
      <c r="B57" s="212" t="s">
        <v>113</v>
      </c>
      <c r="C57" s="212" t="s">
        <v>18</v>
      </c>
      <c r="D57" s="40"/>
      <c r="E57" s="40"/>
      <c r="F57" s="40">
        <v>0.168</v>
      </c>
      <c r="G57" s="40"/>
      <c r="H57" s="121">
        <v>0.735</v>
      </c>
      <c r="I57" s="40"/>
      <c r="J57" s="40">
        <v>2.268</v>
      </c>
      <c r="K57" s="40">
        <v>3.738</v>
      </c>
      <c r="L57" s="40">
        <v>1.47</v>
      </c>
      <c r="M57" s="40">
        <v>0.378</v>
      </c>
      <c r="N57" s="40">
        <v>0.672</v>
      </c>
      <c r="O57" s="150"/>
      <c r="P57" s="9">
        <f t="shared" si="5"/>
        <v>9.429</v>
      </c>
    </row>
    <row r="58" spans="1:16" ht="18.75">
      <c r="A58" s="220"/>
      <c r="B58" s="332" t="s">
        <v>114</v>
      </c>
      <c r="C58" s="234" t="s">
        <v>16</v>
      </c>
      <c r="D58" s="42">
        <f aca="true" t="shared" si="6" ref="D58:O59">D54+D56</f>
        <v>0</v>
      </c>
      <c r="E58" s="42">
        <f t="shared" si="6"/>
        <v>0</v>
      </c>
      <c r="F58" s="42">
        <f t="shared" si="6"/>
        <v>0</v>
      </c>
      <c r="G58" s="215">
        <f t="shared" si="6"/>
        <v>0</v>
      </c>
      <c r="H58" s="127">
        <f t="shared" si="6"/>
        <v>0.001</v>
      </c>
      <c r="I58" s="42">
        <f t="shared" si="6"/>
        <v>0</v>
      </c>
      <c r="J58" s="42">
        <f t="shared" si="6"/>
        <v>0.005</v>
      </c>
      <c r="K58" s="42">
        <f t="shared" si="6"/>
        <v>0.004</v>
      </c>
      <c r="L58" s="42">
        <f t="shared" si="6"/>
        <v>0.056</v>
      </c>
      <c r="M58" s="42">
        <f t="shared" si="6"/>
        <v>0.036000000000000004</v>
      </c>
      <c r="N58" s="42">
        <f t="shared" si="6"/>
        <v>0.064</v>
      </c>
      <c r="O58" s="155">
        <f t="shared" si="6"/>
        <v>0.053</v>
      </c>
      <c r="P58" s="8">
        <f t="shared" si="5"/>
        <v>0.219</v>
      </c>
    </row>
    <row r="59" spans="1:16" ht="18.75">
      <c r="A59" s="217"/>
      <c r="B59" s="333"/>
      <c r="C59" s="212" t="s">
        <v>18</v>
      </c>
      <c r="D59" s="43">
        <f t="shared" si="6"/>
        <v>0</v>
      </c>
      <c r="E59" s="43">
        <f t="shared" si="6"/>
        <v>0</v>
      </c>
      <c r="F59" s="43">
        <f t="shared" si="6"/>
        <v>0.168</v>
      </c>
      <c r="G59" s="43">
        <f t="shared" si="6"/>
        <v>0</v>
      </c>
      <c r="H59" s="129">
        <f t="shared" si="6"/>
        <v>0.735</v>
      </c>
      <c r="I59" s="43">
        <f t="shared" si="6"/>
        <v>0</v>
      </c>
      <c r="J59" s="43">
        <f t="shared" si="6"/>
        <v>3.9059999999999997</v>
      </c>
      <c r="K59" s="43">
        <f t="shared" si="6"/>
        <v>4.116</v>
      </c>
      <c r="L59" s="43">
        <f t="shared" si="6"/>
        <v>45.99</v>
      </c>
      <c r="M59" s="43">
        <f t="shared" si="6"/>
        <v>32.256</v>
      </c>
      <c r="N59" s="43">
        <f t="shared" si="6"/>
        <v>122.157</v>
      </c>
      <c r="O59" s="160">
        <f t="shared" si="6"/>
        <v>146.097</v>
      </c>
      <c r="P59" s="9">
        <f t="shared" si="5"/>
        <v>355.42499999999995</v>
      </c>
    </row>
    <row r="60" spans="1:16" ht="18.75">
      <c r="A60" s="204" t="s">
        <v>0</v>
      </c>
      <c r="B60" s="334" t="s">
        <v>115</v>
      </c>
      <c r="C60" s="234" t="s">
        <v>16</v>
      </c>
      <c r="D60" s="41"/>
      <c r="E60" s="41"/>
      <c r="F60" s="41"/>
      <c r="G60" s="41"/>
      <c r="H60" s="123"/>
      <c r="I60" s="41"/>
      <c r="J60" s="41"/>
      <c r="K60" s="41"/>
      <c r="L60" s="41"/>
      <c r="M60" s="41"/>
      <c r="N60" s="41"/>
      <c r="O60" s="149"/>
      <c r="P60" s="8">
        <f t="shared" si="5"/>
        <v>0</v>
      </c>
    </row>
    <row r="61" spans="1:16" ht="18.75">
      <c r="A61" s="204" t="s">
        <v>49</v>
      </c>
      <c r="B61" s="335"/>
      <c r="C61" s="212" t="s">
        <v>18</v>
      </c>
      <c r="D61" s="40"/>
      <c r="E61" s="40"/>
      <c r="F61" s="40"/>
      <c r="G61" s="40"/>
      <c r="H61" s="121"/>
      <c r="I61" s="40"/>
      <c r="J61" s="40"/>
      <c r="K61" s="40"/>
      <c r="L61" s="40"/>
      <c r="M61" s="40"/>
      <c r="N61" s="40"/>
      <c r="O61" s="150"/>
      <c r="P61" s="9">
        <f t="shared" si="5"/>
        <v>0</v>
      </c>
    </row>
    <row r="62" spans="1:16" ht="18.75">
      <c r="A62" s="204" t="s">
        <v>0</v>
      </c>
      <c r="B62" s="210" t="s">
        <v>50</v>
      </c>
      <c r="C62" s="234" t="s">
        <v>16</v>
      </c>
      <c r="D62" s="41"/>
      <c r="E62" s="41"/>
      <c r="F62" s="41"/>
      <c r="G62" s="41"/>
      <c r="H62" s="123"/>
      <c r="I62" s="41"/>
      <c r="J62" s="41"/>
      <c r="K62" s="41"/>
      <c r="L62" s="41"/>
      <c r="M62" s="41"/>
      <c r="N62" s="41"/>
      <c r="O62" s="149"/>
      <c r="P62" s="8">
        <f t="shared" si="5"/>
        <v>0</v>
      </c>
    </row>
    <row r="63" spans="1:16" ht="18.75">
      <c r="A63" s="204" t="s">
        <v>51</v>
      </c>
      <c r="B63" s="212" t="s">
        <v>116</v>
      </c>
      <c r="C63" s="212" t="s">
        <v>18</v>
      </c>
      <c r="D63" s="40"/>
      <c r="E63" s="40"/>
      <c r="F63" s="40"/>
      <c r="G63" s="40"/>
      <c r="H63" s="121"/>
      <c r="I63" s="40"/>
      <c r="J63" s="40"/>
      <c r="K63" s="40"/>
      <c r="L63" s="40"/>
      <c r="M63" s="40"/>
      <c r="N63" s="40"/>
      <c r="O63" s="150"/>
      <c r="P63" s="9">
        <f t="shared" si="5"/>
        <v>0</v>
      </c>
    </row>
    <row r="64" spans="1:16" ht="18.75">
      <c r="A64" s="204" t="s">
        <v>0</v>
      </c>
      <c r="B64" s="334" t="s">
        <v>53</v>
      </c>
      <c r="C64" s="234" t="s">
        <v>16</v>
      </c>
      <c r="D64" s="41"/>
      <c r="E64" s="41"/>
      <c r="F64" s="41"/>
      <c r="G64" s="41"/>
      <c r="H64" s="123"/>
      <c r="I64" s="41"/>
      <c r="J64" s="41"/>
      <c r="K64" s="41"/>
      <c r="L64" s="41"/>
      <c r="M64" s="41"/>
      <c r="N64" s="41"/>
      <c r="O64" s="149"/>
      <c r="P64" s="8">
        <f t="shared" si="5"/>
        <v>0</v>
      </c>
    </row>
    <row r="65" spans="1:16" ht="18.75">
      <c r="A65" s="204" t="s">
        <v>23</v>
      </c>
      <c r="B65" s="335"/>
      <c r="C65" s="212" t="s">
        <v>18</v>
      </c>
      <c r="D65" s="40"/>
      <c r="E65" s="40"/>
      <c r="F65" s="40"/>
      <c r="G65" s="40"/>
      <c r="H65" s="121"/>
      <c r="I65" s="40"/>
      <c r="J65" s="40"/>
      <c r="K65" s="40"/>
      <c r="L65" s="40"/>
      <c r="M65" s="40"/>
      <c r="N65" s="40"/>
      <c r="O65" s="150"/>
      <c r="P65" s="9">
        <f t="shared" si="5"/>
        <v>0</v>
      </c>
    </row>
    <row r="66" spans="1:16" ht="18.75">
      <c r="A66" s="220"/>
      <c r="B66" s="210" t="s">
        <v>20</v>
      </c>
      <c r="C66" s="234" t="s">
        <v>16</v>
      </c>
      <c r="D66" s="41"/>
      <c r="E66" s="41"/>
      <c r="F66" s="41"/>
      <c r="G66" s="41"/>
      <c r="H66" s="123"/>
      <c r="I66" s="41"/>
      <c r="J66" s="41"/>
      <c r="K66" s="41"/>
      <c r="L66" s="41"/>
      <c r="M66" s="41"/>
      <c r="N66" s="41"/>
      <c r="O66" s="149"/>
      <c r="P66" s="8">
        <f t="shared" si="5"/>
        <v>0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82"/>
      <c r="E67" s="82"/>
      <c r="F67" s="82"/>
      <c r="G67" s="82"/>
      <c r="H67" s="131"/>
      <c r="I67" s="82"/>
      <c r="J67" s="82"/>
      <c r="K67" s="82"/>
      <c r="L67" s="82"/>
      <c r="M67" s="82"/>
      <c r="N67" s="82"/>
      <c r="O67" s="159"/>
      <c r="P67" s="10">
        <f t="shared" si="5"/>
        <v>0</v>
      </c>
    </row>
    <row r="68" spans="4:16" ht="18.75"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11"/>
    </row>
    <row r="69" spans="1:16" ht="19.5" thickBot="1">
      <c r="A69" s="12" t="s">
        <v>84</v>
      </c>
      <c r="B69" s="197"/>
      <c r="C69" s="12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12"/>
    </row>
    <row r="70" spans="1:16" ht="18.75">
      <c r="A70" s="217"/>
      <c r="B70" s="230"/>
      <c r="C70" s="230"/>
      <c r="D70" s="265" t="s">
        <v>2</v>
      </c>
      <c r="E70" s="265" t="s">
        <v>3</v>
      </c>
      <c r="F70" s="265" t="s">
        <v>4</v>
      </c>
      <c r="G70" s="265" t="s">
        <v>5</v>
      </c>
      <c r="H70" s="265" t="s">
        <v>6</v>
      </c>
      <c r="I70" s="265" t="s">
        <v>7</v>
      </c>
      <c r="J70" s="265" t="s">
        <v>8</v>
      </c>
      <c r="K70" s="265" t="s">
        <v>9</v>
      </c>
      <c r="L70" s="265" t="s">
        <v>10</v>
      </c>
      <c r="M70" s="265" t="s">
        <v>11</v>
      </c>
      <c r="N70" s="265" t="s">
        <v>12</v>
      </c>
      <c r="O70" s="303" t="s">
        <v>13</v>
      </c>
      <c r="P70" s="203" t="s">
        <v>14</v>
      </c>
    </row>
    <row r="71" spans="1:16" ht="18.75">
      <c r="A71" s="204" t="s">
        <v>49</v>
      </c>
      <c r="B71" s="332" t="s">
        <v>147</v>
      </c>
      <c r="C71" s="234" t="s">
        <v>16</v>
      </c>
      <c r="D71" s="42">
        <f aca="true" t="shared" si="7" ref="D71:O72">D60+D62+D64+D66</f>
        <v>0</v>
      </c>
      <c r="E71" s="42">
        <f t="shared" si="7"/>
        <v>0</v>
      </c>
      <c r="F71" s="42">
        <f t="shared" si="7"/>
        <v>0</v>
      </c>
      <c r="G71" s="42">
        <f t="shared" si="7"/>
        <v>0</v>
      </c>
      <c r="H71" s="127">
        <f t="shared" si="7"/>
        <v>0</v>
      </c>
      <c r="I71" s="42">
        <f t="shared" si="7"/>
        <v>0</v>
      </c>
      <c r="J71" s="42">
        <f t="shared" si="7"/>
        <v>0</v>
      </c>
      <c r="K71" s="42">
        <f t="shared" si="7"/>
        <v>0</v>
      </c>
      <c r="L71" s="42">
        <f t="shared" si="7"/>
        <v>0</v>
      </c>
      <c r="M71" s="42">
        <f t="shared" si="7"/>
        <v>0</v>
      </c>
      <c r="N71" s="42">
        <f t="shared" si="7"/>
        <v>0</v>
      </c>
      <c r="O71" s="155">
        <f t="shared" si="7"/>
        <v>0</v>
      </c>
      <c r="P71" s="8">
        <f aca="true" t="shared" si="8" ref="P71:P102">SUM(D71:O71)</f>
        <v>0</v>
      </c>
    </row>
    <row r="72" spans="1:16" ht="18.75">
      <c r="A72" s="266" t="s">
        <v>51</v>
      </c>
      <c r="B72" s="333"/>
      <c r="C72" s="212" t="s">
        <v>18</v>
      </c>
      <c r="D72" s="43">
        <f t="shared" si="7"/>
        <v>0</v>
      </c>
      <c r="E72" s="43">
        <f t="shared" si="7"/>
        <v>0</v>
      </c>
      <c r="F72" s="43">
        <f t="shared" si="7"/>
        <v>0</v>
      </c>
      <c r="G72" s="43">
        <f t="shared" si="7"/>
        <v>0</v>
      </c>
      <c r="H72" s="129">
        <f t="shared" si="7"/>
        <v>0</v>
      </c>
      <c r="I72" s="43">
        <f t="shared" si="7"/>
        <v>0</v>
      </c>
      <c r="J72" s="43">
        <f t="shared" si="7"/>
        <v>0</v>
      </c>
      <c r="K72" s="43">
        <f t="shared" si="7"/>
        <v>0</v>
      </c>
      <c r="L72" s="43">
        <f t="shared" si="7"/>
        <v>0</v>
      </c>
      <c r="M72" s="43">
        <f t="shared" si="7"/>
        <v>0</v>
      </c>
      <c r="N72" s="43">
        <f t="shared" si="7"/>
        <v>0</v>
      </c>
      <c r="O72" s="160">
        <f t="shared" si="7"/>
        <v>0</v>
      </c>
      <c r="P72" s="9">
        <f t="shared" si="8"/>
        <v>0</v>
      </c>
    </row>
    <row r="73" spans="1:16" ht="18.75">
      <c r="A73" s="204" t="s">
        <v>0</v>
      </c>
      <c r="B73" s="334" t="s">
        <v>54</v>
      </c>
      <c r="C73" s="234" t="s">
        <v>16</v>
      </c>
      <c r="D73" s="41">
        <v>1.248</v>
      </c>
      <c r="E73" s="41">
        <v>2.745</v>
      </c>
      <c r="F73" s="41">
        <v>0.2</v>
      </c>
      <c r="G73" s="41">
        <v>0.193</v>
      </c>
      <c r="H73" s="123">
        <v>0.395</v>
      </c>
      <c r="I73" s="41">
        <v>0.402</v>
      </c>
      <c r="J73" s="41">
        <v>0.235</v>
      </c>
      <c r="K73" s="41">
        <v>1.517</v>
      </c>
      <c r="L73" s="41">
        <v>0.204</v>
      </c>
      <c r="M73" s="41">
        <v>1.415</v>
      </c>
      <c r="N73" s="41">
        <v>2.48</v>
      </c>
      <c r="O73" s="149">
        <v>4.465</v>
      </c>
      <c r="P73" s="8">
        <f t="shared" si="8"/>
        <v>15.499</v>
      </c>
    </row>
    <row r="74" spans="1:16" ht="18.75">
      <c r="A74" s="204" t="s">
        <v>34</v>
      </c>
      <c r="B74" s="335"/>
      <c r="C74" s="212" t="s">
        <v>18</v>
      </c>
      <c r="D74" s="40">
        <v>1622.75</v>
      </c>
      <c r="E74" s="40">
        <v>3516.912</v>
      </c>
      <c r="F74" s="40">
        <v>459.835</v>
      </c>
      <c r="G74" s="40">
        <v>358.551</v>
      </c>
      <c r="H74" s="121">
        <v>487.492</v>
      </c>
      <c r="I74" s="40">
        <v>359.03</v>
      </c>
      <c r="J74" s="40">
        <v>210.779</v>
      </c>
      <c r="K74" s="40">
        <v>2224.554</v>
      </c>
      <c r="L74" s="40">
        <v>352.216</v>
      </c>
      <c r="M74" s="40">
        <v>1742.655</v>
      </c>
      <c r="N74" s="40">
        <v>2528.411</v>
      </c>
      <c r="O74" s="150">
        <v>5087.065</v>
      </c>
      <c r="P74" s="9">
        <f t="shared" si="8"/>
        <v>18950.25</v>
      </c>
    </row>
    <row r="75" spans="1:16" ht="18.75">
      <c r="A75" s="204" t="s">
        <v>0</v>
      </c>
      <c r="B75" s="334" t="s">
        <v>55</v>
      </c>
      <c r="C75" s="234" t="s">
        <v>16</v>
      </c>
      <c r="D75" s="41"/>
      <c r="E75" s="41"/>
      <c r="F75" s="41"/>
      <c r="G75" s="41"/>
      <c r="H75" s="123"/>
      <c r="I75" s="41"/>
      <c r="J75" s="41"/>
      <c r="K75" s="41"/>
      <c r="L75" s="41"/>
      <c r="M75" s="41"/>
      <c r="N75" s="41"/>
      <c r="O75" s="149"/>
      <c r="P75" s="8">
        <f t="shared" si="8"/>
        <v>0</v>
      </c>
    </row>
    <row r="76" spans="1:16" ht="18.75">
      <c r="A76" s="204" t="s">
        <v>0</v>
      </c>
      <c r="B76" s="335"/>
      <c r="C76" s="212" t="s">
        <v>18</v>
      </c>
      <c r="D76" s="40"/>
      <c r="E76" s="40"/>
      <c r="F76" s="40"/>
      <c r="G76" s="40"/>
      <c r="H76" s="121"/>
      <c r="I76" s="40"/>
      <c r="J76" s="40"/>
      <c r="K76" s="40"/>
      <c r="L76" s="40"/>
      <c r="M76" s="40"/>
      <c r="N76" s="40"/>
      <c r="O76" s="150"/>
      <c r="P76" s="9">
        <f t="shared" si="8"/>
        <v>0</v>
      </c>
    </row>
    <row r="77" spans="1:16" ht="18.75">
      <c r="A77" s="204" t="s">
        <v>56</v>
      </c>
      <c r="B77" s="210" t="s">
        <v>57</v>
      </c>
      <c r="C77" s="234" t="s">
        <v>16</v>
      </c>
      <c r="D77" s="41"/>
      <c r="E77" s="41"/>
      <c r="F77" s="41"/>
      <c r="G77" s="41"/>
      <c r="H77" s="123"/>
      <c r="I77" s="41"/>
      <c r="J77" s="41"/>
      <c r="K77" s="41"/>
      <c r="L77" s="41"/>
      <c r="M77" s="41"/>
      <c r="N77" s="41"/>
      <c r="O77" s="149"/>
      <c r="P77" s="8">
        <f t="shared" si="8"/>
        <v>0</v>
      </c>
    </row>
    <row r="78" spans="1:16" ht="18.75">
      <c r="A78" s="220"/>
      <c r="B78" s="212" t="s">
        <v>58</v>
      </c>
      <c r="C78" s="212" t="s">
        <v>18</v>
      </c>
      <c r="D78" s="40"/>
      <c r="E78" s="40"/>
      <c r="F78" s="40"/>
      <c r="G78" s="40"/>
      <c r="H78" s="121"/>
      <c r="I78" s="40"/>
      <c r="J78" s="40"/>
      <c r="K78" s="40"/>
      <c r="L78" s="40"/>
      <c r="M78" s="40"/>
      <c r="N78" s="40"/>
      <c r="O78" s="150"/>
      <c r="P78" s="9">
        <f t="shared" si="8"/>
        <v>0</v>
      </c>
    </row>
    <row r="79" spans="1:16" ht="18.75">
      <c r="A79" s="220"/>
      <c r="B79" s="334" t="s">
        <v>59</v>
      </c>
      <c r="C79" s="234" t="s">
        <v>16</v>
      </c>
      <c r="D79" s="41"/>
      <c r="E79" s="41"/>
      <c r="F79" s="41"/>
      <c r="G79" s="41"/>
      <c r="H79" s="123"/>
      <c r="I79" s="41"/>
      <c r="J79" s="41"/>
      <c r="K79" s="41"/>
      <c r="L79" s="41"/>
      <c r="M79" s="41"/>
      <c r="N79" s="41"/>
      <c r="O79" s="149"/>
      <c r="P79" s="8">
        <f t="shared" si="8"/>
        <v>0</v>
      </c>
    </row>
    <row r="80" spans="1:16" ht="18.75">
      <c r="A80" s="204" t="s">
        <v>17</v>
      </c>
      <c r="B80" s="335"/>
      <c r="C80" s="212" t="s">
        <v>18</v>
      </c>
      <c r="D80" s="40"/>
      <c r="E80" s="40"/>
      <c r="F80" s="40"/>
      <c r="G80" s="40"/>
      <c r="H80" s="121"/>
      <c r="I80" s="40"/>
      <c r="J80" s="40"/>
      <c r="K80" s="40"/>
      <c r="L80" s="40"/>
      <c r="M80" s="40"/>
      <c r="N80" s="40"/>
      <c r="O80" s="150"/>
      <c r="P80" s="9">
        <f t="shared" si="8"/>
        <v>0</v>
      </c>
    </row>
    <row r="81" spans="1:16" ht="18.75">
      <c r="A81" s="220"/>
      <c r="B81" s="210" t="s">
        <v>20</v>
      </c>
      <c r="C81" s="234" t="s">
        <v>16</v>
      </c>
      <c r="D81" s="41">
        <v>0.938</v>
      </c>
      <c r="E81" s="41">
        <v>0.67</v>
      </c>
      <c r="F81" s="41">
        <v>0.482</v>
      </c>
      <c r="G81" s="41">
        <v>0.495</v>
      </c>
      <c r="H81" s="123">
        <v>0.223</v>
      </c>
      <c r="I81" s="41">
        <v>0.315</v>
      </c>
      <c r="J81" s="41">
        <v>0.392</v>
      </c>
      <c r="K81" s="41">
        <v>1.137</v>
      </c>
      <c r="L81" s="41">
        <v>0.307</v>
      </c>
      <c r="M81" s="41">
        <v>0.218</v>
      </c>
      <c r="N81" s="41">
        <v>0.116</v>
      </c>
      <c r="O81" s="149">
        <v>0.139</v>
      </c>
      <c r="P81" s="8">
        <f t="shared" si="8"/>
        <v>5.4319999999999995</v>
      </c>
    </row>
    <row r="82" spans="1:16" ht="18.75">
      <c r="A82" s="220"/>
      <c r="B82" s="212" t="s">
        <v>60</v>
      </c>
      <c r="C82" s="212" t="s">
        <v>18</v>
      </c>
      <c r="D82" s="40">
        <v>596.073</v>
      </c>
      <c r="E82" s="40">
        <v>481.23</v>
      </c>
      <c r="F82" s="40">
        <v>351.209</v>
      </c>
      <c r="G82" s="40">
        <v>336.895</v>
      </c>
      <c r="H82" s="121">
        <v>185.887</v>
      </c>
      <c r="I82" s="40">
        <v>326.095</v>
      </c>
      <c r="J82" s="40">
        <v>442.922</v>
      </c>
      <c r="K82" s="40">
        <v>1582.406</v>
      </c>
      <c r="L82" s="40">
        <v>498.618</v>
      </c>
      <c r="M82" s="40">
        <v>390.381</v>
      </c>
      <c r="N82" s="40">
        <v>168.262</v>
      </c>
      <c r="O82" s="150">
        <v>196.308</v>
      </c>
      <c r="P82" s="9">
        <f t="shared" si="8"/>
        <v>5556.286000000001</v>
      </c>
    </row>
    <row r="83" spans="1:16" ht="18.75">
      <c r="A83" s="204" t="s">
        <v>23</v>
      </c>
      <c r="B83" s="332" t="s">
        <v>107</v>
      </c>
      <c r="C83" s="234" t="s">
        <v>16</v>
      </c>
      <c r="D83" s="42">
        <f aca="true" t="shared" si="9" ref="D83:O84">D73+D75+D77+D79+D81</f>
        <v>2.186</v>
      </c>
      <c r="E83" s="42">
        <f t="shared" si="9"/>
        <v>3.415</v>
      </c>
      <c r="F83" s="42">
        <f t="shared" si="9"/>
        <v>0.6819999999999999</v>
      </c>
      <c r="G83" s="215">
        <f t="shared" si="9"/>
        <v>0.688</v>
      </c>
      <c r="H83" s="127">
        <f t="shared" si="9"/>
        <v>0.618</v>
      </c>
      <c r="I83" s="42">
        <f t="shared" si="9"/>
        <v>0.7170000000000001</v>
      </c>
      <c r="J83" s="42">
        <f t="shared" si="9"/>
        <v>0.627</v>
      </c>
      <c r="K83" s="42">
        <f t="shared" si="9"/>
        <v>2.654</v>
      </c>
      <c r="L83" s="42">
        <f t="shared" si="9"/>
        <v>0.511</v>
      </c>
      <c r="M83" s="42">
        <f t="shared" si="9"/>
        <v>1.633</v>
      </c>
      <c r="N83" s="42">
        <f t="shared" si="9"/>
        <v>2.596</v>
      </c>
      <c r="O83" s="155">
        <f t="shared" si="9"/>
        <v>4.604</v>
      </c>
      <c r="P83" s="8">
        <f t="shared" si="8"/>
        <v>20.930999999999997</v>
      </c>
    </row>
    <row r="84" spans="1:16" ht="18.75">
      <c r="A84" s="217"/>
      <c r="B84" s="333"/>
      <c r="C84" s="212" t="s">
        <v>18</v>
      </c>
      <c r="D84" s="43">
        <f t="shared" si="9"/>
        <v>2218.823</v>
      </c>
      <c r="E84" s="43">
        <f t="shared" si="9"/>
        <v>3998.142</v>
      </c>
      <c r="F84" s="43">
        <f t="shared" si="9"/>
        <v>811.044</v>
      </c>
      <c r="G84" s="43">
        <f t="shared" si="9"/>
        <v>695.4459999999999</v>
      </c>
      <c r="H84" s="129">
        <f t="shared" si="9"/>
        <v>673.379</v>
      </c>
      <c r="I84" s="43">
        <f t="shared" si="9"/>
        <v>685.125</v>
      </c>
      <c r="J84" s="43">
        <f t="shared" si="9"/>
        <v>653.701</v>
      </c>
      <c r="K84" s="43">
        <f t="shared" si="9"/>
        <v>3806.96</v>
      </c>
      <c r="L84" s="43">
        <f t="shared" si="9"/>
        <v>850.8340000000001</v>
      </c>
      <c r="M84" s="43">
        <f t="shared" si="9"/>
        <v>2133.036</v>
      </c>
      <c r="N84" s="43">
        <f t="shared" si="9"/>
        <v>2696.6730000000002</v>
      </c>
      <c r="O84" s="160">
        <f t="shared" si="9"/>
        <v>5283.373</v>
      </c>
      <c r="P84" s="9">
        <f t="shared" si="8"/>
        <v>24506.535999999996</v>
      </c>
    </row>
    <row r="85" spans="1:16" ht="18.75">
      <c r="A85" s="328" t="s">
        <v>118</v>
      </c>
      <c r="B85" s="329"/>
      <c r="C85" s="234" t="s">
        <v>16</v>
      </c>
      <c r="D85" s="41">
        <v>1.045</v>
      </c>
      <c r="E85" s="41">
        <v>0.335</v>
      </c>
      <c r="F85" s="41">
        <v>0.039</v>
      </c>
      <c r="G85" s="41">
        <v>0.192</v>
      </c>
      <c r="H85" s="123">
        <v>1.019</v>
      </c>
      <c r="I85" s="41">
        <v>3.566</v>
      </c>
      <c r="J85" s="41">
        <v>1.704</v>
      </c>
      <c r="K85" s="41">
        <v>4.319</v>
      </c>
      <c r="L85" s="41">
        <v>5.772</v>
      </c>
      <c r="M85" s="41">
        <v>7.214</v>
      </c>
      <c r="N85" s="41">
        <v>6.334</v>
      </c>
      <c r="O85" s="149">
        <v>5.239</v>
      </c>
      <c r="P85" s="8">
        <f t="shared" si="8"/>
        <v>36.778</v>
      </c>
    </row>
    <row r="86" spans="1:16" ht="18.75">
      <c r="A86" s="330"/>
      <c r="B86" s="331"/>
      <c r="C86" s="212" t="s">
        <v>18</v>
      </c>
      <c r="D86" s="40">
        <v>1094.536</v>
      </c>
      <c r="E86" s="40">
        <v>452.263</v>
      </c>
      <c r="F86" s="40">
        <v>85.743</v>
      </c>
      <c r="G86" s="40">
        <v>398.497</v>
      </c>
      <c r="H86" s="121">
        <v>1424.255</v>
      </c>
      <c r="I86" s="40">
        <v>3280.774</v>
      </c>
      <c r="J86" s="40">
        <v>1688.799</v>
      </c>
      <c r="K86" s="40">
        <v>4146.726</v>
      </c>
      <c r="L86" s="40">
        <v>5144.4</v>
      </c>
      <c r="M86" s="40">
        <v>6450.946</v>
      </c>
      <c r="N86" s="40">
        <v>4285.924</v>
      </c>
      <c r="O86" s="150">
        <v>3571.505</v>
      </c>
      <c r="P86" s="9">
        <f t="shared" si="8"/>
        <v>32024.367999999995</v>
      </c>
    </row>
    <row r="87" spans="1:16" ht="18.75">
      <c r="A87" s="328" t="s">
        <v>61</v>
      </c>
      <c r="B87" s="329"/>
      <c r="C87" s="234" t="s">
        <v>16</v>
      </c>
      <c r="D87" s="41"/>
      <c r="E87" s="41"/>
      <c r="F87" s="41"/>
      <c r="G87" s="41"/>
      <c r="H87" s="123"/>
      <c r="I87" s="41"/>
      <c r="J87" s="41"/>
      <c r="K87" s="41"/>
      <c r="L87" s="41"/>
      <c r="M87" s="41"/>
      <c r="N87" s="41"/>
      <c r="O87" s="149"/>
      <c r="P87" s="8">
        <f t="shared" si="8"/>
        <v>0</v>
      </c>
    </row>
    <row r="88" spans="1:16" ht="18.75">
      <c r="A88" s="330"/>
      <c r="B88" s="331"/>
      <c r="C88" s="212" t="s">
        <v>18</v>
      </c>
      <c r="D88" s="40"/>
      <c r="E88" s="40"/>
      <c r="F88" s="40"/>
      <c r="G88" s="40"/>
      <c r="H88" s="121"/>
      <c r="I88" s="40"/>
      <c r="J88" s="40"/>
      <c r="K88" s="40"/>
      <c r="L88" s="40"/>
      <c r="M88" s="40"/>
      <c r="N88" s="40"/>
      <c r="O88" s="150"/>
      <c r="P88" s="9">
        <f t="shared" si="8"/>
        <v>0</v>
      </c>
    </row>
    <row r="89" spans="1:16" ht="18.75">
      <c r="A89" s="328" t="s">
        <v>119</v>
      </c>
      <c r="B89" s="329"/>
      <c r="C89" s="234" t="s">
        <v>16</v>
      </c>
      <c r="D89" s="41"/>
      <c r="E89" s="41"/>
      <c r="F89" s="41"/>
      <c r="G89" s="41"/>
      <c r="H89" s="123"/>
      <c r="I89" s="41"/>
      <c r="J89" s="41"/>
      <c r="K89" s="41"/>
      <c r="L89" s="41"/>
      <c r="M89" s="41"/>
      <c r="N89" s="41"/>
      <c r="O89" s="149"/>
      <c r="P89" s="8">
        <f t="shared" si="8"/>
        <v>0</v>
      </c>
    </row>
    <row r="90" spans="1:16" ht="18.75">
      <c r="A90" s="330"/>
      <c r="B90" s="331"/>
      <c r="C90" s="212" t="s">
        <v>18</v>
      </c>
      <c r="D90" s="40"/>
      <c r="E90" s="40"/>
      <c r="F90" s="40"/>
      <c r="G90" s="40"/>
      <c r="H90" s="121"/>
      <c r="I90" s="40"/>
      <c r="J90" s="40"/>
      <c r="K90" s="40"/>
      <c r="L90" s="40"/>
      <c r="M90" s="40"/>
      <c r="N90" s="40"/>
      <c r="O90" s="150"/>
      <c r="P90" s="9">
        <f t="shared" si="8"/>
        <v>0</v>
      </c>
    </row>
    <row r="91" spans="1:16" ht="18.75">
      <c r="A91" s="328" t="s">
        <v>120</v>
      </c>
      <c r="B91" s="329"/>
      <c r="C91" s="234" t="s">
        <v>16</v>
      </c>
      <c r="D91" s="41"/>
      <c r="E91" s="41"/>
      <c r="F91" s="41"/>
      <c r="G91" s="41"/>
      <c r="H91" s="123"/>
      <c r="I91" s="41"/>
      <c r="J91" s="41"/>
      <c r="K91" s="41"/>
      <c r="L91" s="41"/>
      <c r="M91" s="41"/>
      <c r="N91" s="41"/>
      <c r="O91" s="149"/>
      <c r="P91" s="8">
        <f t="shared" si="8"/>
        <v>0</v>
      </c>
    </row>
    <row r="92" spans="1:16" ht="18.75">
      <c r="A92" s="330"/>
      <c r="B92" s="331"/>
      <c r="C92" s="212" t="s">
        <v>18</v>
      </c>
      <c r="D92" s="40"/>
      <c r="E92" s="40"/>
      <c r="F92" s="40"/>
      <c r="G92" s="40"/>
      <c r="H92" s="121"/>
      <c r="I92" s="40"/>
      <c r="J92" s="40"/>
      <c r="K92" s="40"/>
      <c r="L92" s="40"/>
      <c r="M92" s="40"/>
      <c r="N92" s="40"/>
      <c r="O92" s="150"/>
      <c r="P92" s="9">
        <f t="shared" si="8"/>
        <v>0</v>
      </c>
    </row>
    <row r="93" spans="1:16" ht="18.75">
      <c r="A93" s="328" t="s">
        <v>63</v>
      </c>
      <c r="B93" s="329"/>
      <c r="C93" s="234" t="s">
        <v>16</v>
      </c>
      <c r="D93" s="41"/>
      <c r="E93" s="41"/>
      <c r="F93" s="41"/>
      <c r="G93" s="41"/>
      <c r="H93" s="123"/>
      <c r="I93" s="41"/>
      <c r="J93" s="41"/>
      <c r="K93" s="41"/>
      <c r="L93" s="41"/>
      <c r="M93" s="41"/>
      <c r="N93" s="41"/>
      <c r="O93" s="149"/>
      <c r="P93" s="8">
        <f t="shared" si="8"/>
        <v>0</v>
      </c>
    </row>
    <row r="94" spans="1:16" ht="18.75">
      <c r="A94" s="330"/>
      <c r="B94" s="331"/>
      <c r="C94" s="212" t="s">
        <v>18</v>
      </c>
      <c r="D94" s="40"/>
      <c r="E94" s="40"/>
      <c r="F94" s="40"/>
      <c r="G94" s="40"/>
      <c r="H94" s="121"/>
      <c r="I94" s="40"/>
      <c r="J94" s="40"/>
      <c r="K94" s="40"/>
      <c r="L94" s="40"/>
      <c r="M94" s="40"/>
      <c r="N94" s="40"/>
      <c r="O94" s="150"/>
      <c r="P94" s="9">
        <f t="shared" si="8"/>
        <v>0</v>
      </c>
    </row>
    <row r="95" spans="1:16" ht="18.75">
      <c r="A95" s="328" t="s">
        <v>121</v>
      </c>
      <c r="B95" s="329"/>
      <c r="C95" s="234" t="s">
        <v>16</v>
      </c>
      <c r="D95" s="41">
        <v>0.093</v>
      </c>
      <c r="E95" s="41">
        <v>0.991</v>
      </c>
      <c r="F95" s="41">
        <v>0.887</v>
      </c>
      <c r="G95" s="41">
        <v>0.302</v>
      </c>
      <c r="H95" s="123">
        <v>0.016</v>
      </c>
      <c r="I95" s="41">
        <v>0.09</v>
      </c>
      <c r="J95" s="41"/>
      <c r="K95" s="41">
        <v>0.015</v>
      </c>
      <c r="L95" s="41">
        <v>0.012</v>
      </c>
      <c r="M95" s="41">
        <v>0.03</v>
      </c>
      <c r="N95" s="41">
        <v>0.238</v>
      </c>
      <c r="O95" s="149">
        <v>0.202</v>
      </c>
      <c r="P95" s="8">
        <f t="shared" si="8"/>
        <v>2.876</v>
      </c>
    </row>
    <row r="96" spans="1:16" ht="18.75">
      <c r="A96" s="330"/>
      <c r="B96" s="331"/>
      <c r="C96" s="212" t="s">
        <v>18</v>
      </c>
      <c r="D96" s="40">
        <v>62.622</v>
      </c>
      <c r="E96" s="40">
        <v>487.11</v>
      </c>
      <c r="F96" s="40">
        <v>838.185</v>
      </c>
      <c r="G96" s="40">
        <v>253.869</v>
      </c>
      <c r="H96" s="121">
        <v>13.062</v>
      </c>
      <c r="I96" s="40">
        <v>18.417</v>
      </c>
      <c r="J96" s="40"/>
      <c r="K96" s="40">
        <v>16.905</v>
      </c>
      <c r="L96" s="40">
        <v>12.49</v>
      </c>
      <c r="M96" s="40">
        <v>23.898</v>
      </c>
      <c r="N96" s="40">
        <v>93.242</v>
      </c>
      <c r="O96" s="150">
        <v>94.333</v>
      </c>
      <c r="P96" s="9">
        <f t="shared" si="8"/>
        <v>1914.1329999999996</v>
      </c>
    </row>
    <row r="97" spans="1:16" ht="18.75">
      <c r="A97" s="328" t="s">
        <v>64</v>
      </c>
      <c r="B97" s="329"/>
      <c r="C97" s="234" t="s">
        <v>16</v>
      </c>
      <c r="D97" s="41">
        <v>0.474</v>
      </c>
      <c r="E97" s="41">
        <v>0.59</v>
      </c>
      <c r="F97" s="41">
        <v>0.341</v>
      </c>
      <c r="G97" s="41">
        <v>0.652</v>
      </c>
      <c r="H97" s="123">
        <v>0.531</v>
      </c>
      <c r="I97" s="41">
        <v>1.695</v>
      </c>
      <c r="J97" s="41">
        <v>1.268</v>
      </c>
      <c r="K97" s="41">
        <v>1.299</v>
      </c>
      <c r="L97" s="41">
        <v>1.012</v>
      </c>
      <c r="M97" s="41">
        <v>0.796</v>
      </c>
      <c r="N97" s="41">
        <v>0.466</v>
      </c>
      <c r="O97" s="149">
        <v>0.598</v>
      </c>
      <c r="P97" s="8">
        <f t="shared" si="8"/>
        <v>9.722</v>
      </c>
    </row>
    <row r="98" spans="1:16" ht="18.75">
      <c r="A98" s="330"/>
      <c r="B98" s="331"/>
      <c r="C98" s="212" t="s">
        <v>18</v>
      </c>
      <c r="D98" s="40">
        <v>269.316</v>
      </c>
      <c r="E98" s="40">
        <v>353.741</v>
      </c>
      <c r="F98" s="40">
        <v>977.707</v>
      </c>
      <c r="G98" s="40">
        <v>608.751</v>
      </c>
      <c r="H98" s="121">
        <v>361.871</v>
      </c>
      <c r="I98" s="40">
        <v>523.163</v>
      </c>
      <c r="J98" s="40">
        <v>415.574</v>
      </c>
      <c r="K98" s="40">
        <v>588.207</v>
      </c>
      <c r="L98" s="40">
        <v>939.643</v>
      </c>
      <c r="M98" s="40">
        <v>606.487</v>
      </c>
      <c r="N98" s="40">
        <v>404.077</v>
      </c>
      <c r="O98" s="150">
        <v>1267.261</v>
      </c>
      <c r="P98" s="9">
        <f t="shared" si="8"/>
        <v>7315.798000000001</v>
      </c>
    </row>
    <row r="99" spans="1:16" ht="18.75">
      <c r="A99" s="336" t="s">
        <v>65</v>
      </c>
      <c r="B99" s="337"/>
      <c r="C99" s="234" t="s">
        <v>16</v>
      </c>
      <c r="D99" s="48">
        <f aca="true" t="shared" si="10" ref="D99:O100">D8+D10+D22+D28+D36+D38+D40+D42+D44+D46+D48+D50+D52+D58+D71+D83+D85+D87+D89+D91+D93+D95+D97</f>
        <v>3.8369999999999997</v>
      </c>
      <c r="E99" s="48">
        <f t="shared" si="10"/>
        <v>5.332999999999999</v>
      </c>
      <c r="F99" s="79">
        <f t="shared" si="10"/>
        <v>1.949</v>
      </c>
      <c r="G99" s="46">
        <f t="shared" si="10"/>
        <v>1.835</v>
      </c>
      <c r="H99" s="94">
        <f t="shared" si="10"/>
        <v>2.188</v>
      </c>
      <c r="I99" s="48">
        <f t="shared" si="10"/>
        <v>6.068</v>
      </c>
      <c r="J99" s="48">
        <f t="shared" si="10"/>
        <v>3.604</v>
      </c>
      <c r="K99" s="48">
        <f t="shared" si="10"/>
        <v>8.295</v>
      </c>
      <c r="L99" s="48">
        <f t="shared" si="10"/>
        <v>7.397</v>
      </c>
      <c r="M99" s="48">
        <f t="shared" si="10"/>
        <v>9.77</v>
      </c>
      <c r="N99" s="48">
        <f t="shared" si="10"/>
        <v>9.745</v>
      </c>
      <c r="O99" s="186">
        <f t="shared" si="10"/>
        <v>10.698</v>
      </c>
      <c r="P99" s="8">
        <f t="shared" si="8"/>
        <v>70.719</v>
      </c>
    </row>
    <row r="100" spans="1:16" ht="18.75">
      <c r="A100" s="338"/>
      <c r="B100" s="339"/>
      <c r="C100" s="212" t="s">
        <v>18</v>
      </c>
      <c r="D100" s="47">
        <f t="shared" si="10"/>
        <v>3650.6519999999996</v>
      </c>
      <c r="E100" s="47">
        <f t="shared" si="10"/>
        <v>5296.505999999999</v>
      </c>
      <c r="F100" s="80">
        <f t="shared" si="10"/>
        <v>2712.8469999999998</v>
      </c>
      <c r="G100" s="47">
        <f t="shared" si="10"/>
        <v>1958.138</v>
      </c>
      <c r="H100" s="95">
        <f t="shared" si="10"/>
        <v>2476.578</v>
      </c>
      <c r="I100" s="47">
        <f t="shared" si="10"/>
        <v>4507.478999999999</v>
      </c>
      <c r="J100" s="47">
        <f t="shared" si="10"/>
        <v>2761.98</v>
      </c>
      <c r="K100" s="47">
        <f t="shared" si="10"/>
        <v>8564.017</v>
      </c>
      <c r="L100" s="47">
        <f t="shared" si="10"/>
        <v>7007.556</v>
      </c>
      <c r="M100" s="47">
        <f t="shared" si="10"/>
        <v>9260.178999999998</v>
      </c>
      <c r="N100" s="47">
        <f t="shared" si="10"/>
        <v>7615.850000000001</v>
      </c>
      <c r="O100" s="187">
        <f t="shared" si="10"/>
        <v>10363.136</v>
      </c>
      <c r="P100" s="9">
        <f t="shared" si="8"/>
        <v>66174.91799999999</v>
      </c>
    </row>
    <row r="101" spans="1:16" ht="18.75">
      <c r="A101" s="204" t="s">
        <v>0</v>
      </c>
      <c r="B101" s="334" t="s">
        <v>135</v>
      </c>
      <c r="C101" s="234" t="s">
        <v>16</v>
      </c>
      <c r="D101" s="41"/>
      <c r="E101" s="41"/>
      <c r="F101" s="41"/>
      <c r="G101" s="41"/>
      <c r="H101" s="123"/>
      <c r="I101" s="41"/>
      <c r="J101" s="41"/>
      <c r="K101" s="41"/>
      <c r="L101" s="41"/>
      <c r="M101" s="41"/>
      <c r="N101" s="41"/>
      <c r="O101" s="149"/>
      <c r="P101" s="8">
        <f t="shared" si="8"/>
        <v>0</v>
      </c>
    </row>
    <row r="102" spans="1:16" ht="18.75">
      <c r="A102" s="204" t="s">
        <v>0</v>
      </c>
      <c r="B102" s="335"/>
      <c r="C102" s="212" t="s">
        <v>18</v>
      </c>
      <c r="D102" s="40"/>
      <c r="E102" s="40"/>
      <c r="F102" s="40"/>
      <c r="G102" s="40"/>
      <c r="H102" s="121"/>
      <c r="I102" s="40"/>
      <c r="J102" s="40"/>
      <c r="K102" s="40"/>
      <c r="L102" s="40"/>
      <c r="M102" s="40"/>
      <c r="N102" s="40"/>
      <c r="O102" s="150"/>
      <c r="P102" s="9">
        <f t="shared" si="8"/>
        <v>0</v>
      </c>
    </row>
    <row r="103" spans="1:16" ht="18.75">
      <c r="A103" s="204" t="s">
        <v>66</v>
      </c>
      <c r="B103" s="334" t="s">
        <v>123</v>
      </c>
      <c r="C103" s="234" t="s">
        <v>16</v>
      </c>
      <c r="D103" s="41">
        <v>1.253</v>
      </c>
      <c r="E103" s="41">
        <v>0.343</v>
      </c>
      <c r="F103" s="41">
        <v>0.085</v>
      </c>
      <c r="G103" s="41">
        <v>0.012</v>
      </c>
      <c r="H103" s="123">
        <v>0.826</v>
      </c>
      <c r="I103" s="41">
        <v>1.964</v>
      </c>
      <c r="J103" s="41">
        <v>0.377</v>
      </c>
      <c r="K103" s="41">
        <v>0.345</v>
      </c>
      <c r="L103" s="41">
        <v>0.361</v>
      </c>
      <c r="M103" s="41">
        <v>1.202</v>
      </c>
      <c r="N103" s="41">
        <v>0.89</v>
      </c>
      <c r="O103" s="149">
        <v>0.468</v>
      </c>
      <c r="P103" s="8">
        <f aca="true" t="shared" si="11" ref="P103:P134">SUM(D103:O103)</f>
        <v>8.126</v>
      </c>
    </row>
    <row r="104" spans="1:16" ht="18.75">
      <c r="A104" s="204" t="s">
        <v>0</v>
      </c>
      <c r="B104" s="335"/>
      <c r="C104" s="212" t="s">
        <v>18</v>
      </c>
      <c r="D104" s="40">
        <v>551.638</v>
      </c>
      <c r="E104" s="40">
        <v>137.403</v>
      </c>
      <c r="F104" s="40">
        <v>34.751</v>
      </c>
      <c r="G104" s="40">
        <v>7.119</v>
      </c>
      <c r="H104" s="121">
        <v>426.799</v>
      </c>
      <c r="I104" s="40">
        <v>798.481</v>
      </c>
      <c r="J104" s="40">
        <v>101.097</v>
      </c>
      <c r="K104" s="40">
        <v>145.794</v>
      </c>
      <c r="L104" s="40">
        <v>187.082</v>
      </c>
      <c r="M104" s="40">
        <v>545.372</v>
      </c>
      <c r="N104" s="40">
        <v>403.495</v>
      </c>
      <c r="O104" s="150">
        <v>218.483</v>
      </c>
      <c r="P104" s="9">
        <f t="shared" si="11"/>
        <v>3557.5139999999997</v>
      </c>
    </row>
    <row r="105" spans="1:16" ht="18.75">
      <c r="A105" s="204" t="s">
        <v>0</v>
      </c>
      <c r="B105" s="334" t="s">
        <v>124</v>
      </c>
      <c r="C105" s="234" t="s">
        <v>16</v>
      </c>
      <c r="D105" s="41"/>
      <c r="E105" s="41"/>
      <c r="F105" s="41"/>
      <c r="G105" s="41"/>
      <c r="H105" s="123"/>
      <c r="I105" s="41"/>
      <c r="J105" s="41"/>
      <c r="K105" s="41"/>
      <c r="L105" s="41"/>
      <c r="M105" s="41"/>
      <c r="N105" s="41"/>
      <c r="O105" s="149"/>
      <c r="P105" s="8">
        <f t="shared" si="11"/>
        <v>0</v>
      </c>
    </row>
    <row r="106" spans="1:16" ht="18.75">
      <c r="A106" s="220"/>
      <c r="B106" s="335"/>
      <c r="C106" s="212" t="s">
        <v>18</v>
      </c>
      <c r="D106" s="40"/>
      <c r="E106" s="40"/>
      <c r="F106" s="40"/>
      <c r="G106" s="40"/>
      <c r="H106" s="121"/>
      <c r="I106" s="40"/>
      <c r="J106" s="40"/>
      <c r="K106" s="40"/>
      <c r="L106" s="40"/>
      <c r="M106" s="40"/>
      <c r="N106" s="40"/>
      <c r="O106" s="150"/>
      <c r="P106" s="9">
        <f t="shared" si="11"/>
        <v>0</v>
      </c>
    </row>
    <row r="107" spans="1:16" ht="18.75">
      <c r="A107" s="204" t="s">
        <v>67</v>
      </c>
      <c r="B107" s="334" t="s">
        <v>125</v>
      </c>
      <c r="C107" s="234" t="s">
        <v>16</v>
      </c>
      <c r="D107" s="41">
        <v>0.002</v>
      </c>
      <c r="E107" s="41">
        <v>0.002</v>
      </c>
      <c r="F107" s="41">
        <v>0.041</v>
      </c>
      <c r="G107" s="41">
        <v>0.853</v>
      </c>
      <c r="H107" s="123">
        <v>1.252</v>
      </c>
      <c r="I107" s="41">
        <v>2.608</v>
      </c>
      <c r="J107" s="41">
        <v>0.302</v>
      </c>
      <c r="K107" s="41">
        <v>0.487</v>
      </c>
      <c r="L107" s="41">
        <v>0.558</v>
      </c>
      <c r="M107" s="41">
        <v>0.188</v>
      </c>
      <c r="N107" s="41">
        <v>0.258</v>
      </c>
      <c r="O107" s="149">
        <v>0.107</v>
      </c>
      <c r="P107" s="8">
        <f t="shared" si="11"/>
        <v>6.6579999999999995</v>
      </c>
    </row>
    <row r="108" spans="1:16" ht="18.75">
      <c r="A108" s="220"/>
      <c r="B108" s="335"/>
      <c r="C108" s="212" t="s">
        <v>18</v>
      </c>
      <c r="D108" s="40">
        <v>3.801</v>
      </c>
      <c r="E108" s="40">
        <v>2.772</v>
      </c>
      <c r="F108" s="40">
        <v>87.192</v>
      </c>
      <c r="G108" s="40">
        <v>2208.395</v>
      </c>
      <c r="H108" s="121">
        <v>2301.838</v>
      </c>
      <c r="I108" s="40">
        <v>3200.335</v>
      </c>
      <c r="J108" s="40">
        <v>408.723</v>
      </c>
      <c r="K108" s="40">
        <v>393.393</v>
      </c>
      <c r="L108" s="40">
        <v>323.946</v>
      </c>
      <c r="M108" s="40">
        <v>146.559</v>
      </c>
      <c r="N108" s="40">
        <v>272.31</v>
      </c>
      <c r="O108" s="150">
        <v>170.142</v>
      </c>
      <c r="P108" s="9">
        <f t="shared" si="11"/>
        <v>9519.405999999999</v>
      </c>
    </row>
    <row r="109" spans="1:16" ht="18.75">
      <c r="A109" s="220"/>
      <c r="B109" s="334" t="s">
        <v>126</v>
      </c>
      <c r="C109" s="234" t="s">
        <v>16</v>
      </c>
      <c r="D109" s="41"/>
      <c r="E109" s="41"/>
      <c r="F109" s="41"/>
      <c r="G109" s="41"/>
      <c r="H109" s="123"/>
      <c r="I109" s="41"/>
      <c r="J109" s="41"/>
      <c r="K109" s="41"/>
      <c r="L109" s="41"/>
      <c r="M109" s="41"/>
      <c r="N109" s="41"/>
      <c r="O109" s="149"/>
      <c r="P109" s="8">
        <f t="shared" si="11"/>
        <v>0</v>
      </c>
    </row>
    <row r="110" spans="1:16" ht="18.75">
      <c r="A110" s="220"/>
      <c r="B110" s="335"/>
      <c r="C110" s="212" t="s">
        <v>18</v>
      </c>
      <c r="D110" s="40"/>
      <c r="E110" s="40"/>
      <c r="F110" s="40"/>
      <c r="G110" s="40"/>
      <c r="H110" s="121"/>
      <c r="I110" s="40"/>
      <c r="J110" s="40"/>
      <c r="K110" s="40"/>
      <c r="L110" s="40"/>
      <c r="M110" s="40"/>
      <c r="N110" s="40"/>
      <c r="O110" s="150"/>
      <c r="P110" s="9">
        <f t="shared" si="11"/>
        <v>0</v>
      </c>
    </row>
    <row r="111" spans="1:16" ht="18.75">
      <c r="A111" s="204" t="s">
        <v>68</v>
      </c>
      <c r="B111" s="334" t="s">
        <v>127</v>
      </c>
      <c r="C111" s="234" t="s">
        <v>16</v>
      </c>
      <c r="D111" s="41"/>
      <c r="E111" s="41"/>
      <c r="F111" s="41"/>
      <c r="G111" s="41"/>
      <c r="H111" s="123"/>
      <c r="I111" s="41"/>
      <c r="J111" s="41"/>
      <c r="K111" s="41"/>
      <c r="L111" s="41"/>
      <c r="M111" s="41"/>
      <c r="N111" s="41"/>
      <c r="O111" s="149"/>
      <c r="P111" s="8">
        <f t="shared" si="11"/>
        <v>0</v>
      </c>
    </row>
    <row r="112" spans="1:16" ht="18.75">
      <c r="A112" s="220"/>
      <c r="B112" s="335"/>
      <c r="C112" s="212" t="s">
        <v>18</v>
      </c>
      <c r="D112" s="40"/>
      <c r="E112" s="40"/>
      <c r="F112" s="40"/>
      <c r="G112" s="40"/>
      <c r="H112" s="121"/>
      <c r="I112" s="40"/>
      <c r="J112" s="40"/>
      <c r="K112" s="40"/>
      <c r="L112" s="40"/>
      <c r="M112" s="40"/>
      <c r="N112" s="40"/>
      <c r="O112" s="150"/>
      <c r="P112" s="9">
        <f t="shared" si="11"/>
        <v>0</v>
      </c>
    </row>
    <row r="113" spans="1:16" ht="18.75">
      <c r="A113" s="220"/>
      <c r="B113" s="334" t="s">
        <v>128</v>
      </c>
      <c r="C113" s="234" t="s">
        <v>16</v>
      </c>
      <c r="D113" s="41">
        <v>0.027</v>
      </c>
      <c r="E113" s="41">
        <v>0.146</v>
      </c>
      <c r="F113" s="41">
        <v>0.02</v>
      </c>
      <c r="G113" s="41"/>
      <c r="H113" s="123"/>
      <c r="I113" s="41"/>
      <c r="J113" s="41"/>
      <c r="K113" s="41"/>
      <c r="L113" s="41"/>
      <c r="M113" s="41"/>
      <c r="N113" s="41"/>
      <c r="O113" s="149">
        <v>0.038</v>
      </c>
      <c r="P113" s="8">
        <f t="shared" si="11"/>
        <v>0.23099999999999998</v>
      </c>
    </row>
    <row r="114" spans="1:16" ht="18.75">
      <c r="A114" s="220"/>
      <c r="B114" s="335"/>
      <c r="C114" s="212" t="s">
        <v>18</v>
      </c>
      <c r="D114" s="40">
        <v>73.71</v>
      </c>
      <c r="E114" s="40">
        <v>275.94</v>
      </c>
      <c r="F114" s="40">
        <v>33.6</v>
      </c>
      <c r="G114" s="40"/>
      <c r="H114" s="121"/>
      <c r="I114" s="40"/>
      <c r="J114" s="40"/>
      <c r="K114" s="40"/>
      <c r="L114" s="40"/>
      <c r="M114" s="40"/>
      <c r="N114" s="40"/>
      <c r="O114" s="150">
        <v>205.59</v>
      </c>
      <c r="P114" s="9">
        <f t="shared" si="11"/>
        <v>588.84</v>
      </c>
    </row>
    <row r="115" spans="1:16" ht="18.75">
      <c r="A115" s="204" t="s">
        <v>70</v>
      </c>
      <c r="B115" s="334" t="s">
        <v>138</v>
      </c>
      <c r="C115" s="234" t="s">
        <v>16</v>
      </c>
      <c r="D115" s="41"/>
      <c r="E115" s="41"/>
      <c r="F115" s="41"/>
      <c r="G115" s="41"/>
      <c r="H115" s="123"/>
      <c r="I115" s="41"/>
      <c r="J115" s="41"/>
      <c r="K115" s="41"/>
      <c r="L115" s="41"/>
      <c r="M115" s="41"/>
      <c r="N115" s="41"/>
      <c r="O115" s="149"/>
      <c r="P115" s="8">
        <f t="shared" si="11"/>
        <v>0</v>
      </c>
    </row>
    <row r="116" spans="1:16" ht="18.75">
      <c r="A116" s="220"/>
      <c r="B116" s="335"/>
      <c r="C116" s="212" t="s">
        <v>18</v>
      </c>
      <c r="D116" s="40"/>
      <c r="E116" s="40"/>
      <c r="F116" s="40"/>
      <c r="G116" s="40"/>
      <c r="H116" s="121"/>
      <c r="I116" s="40"/>
      <c r="J116" s="40"/>
      <c r="K116" s="40"/>
      <c r="L116" s="40"/>
      <c r="M116" s="40"/>
      <c r="N116" s="40"/>
      <c r="O116" s="150"/>
      <c r="P116" s="9">
        <f t="shared" si="11"/>
        <v>0</v>
      </c>
    </row>
    <row r="117" spans="1:16" ht="18.75">
      <c r="A117" s="220"/>
      <c r="B117" s="334" t="s">
        <v>72</v>
      </c>
      <c r="C117" s="234" t="s">
        <v>16</v>
      </c>
      <c r="D117" s="41"/>
      <c r="E117" s="41"/>
      <c r="F117" s="41"/>
      <c r="G117" s="41"/>
      <c r="H117" s="123"/>
      <c r="I117" s="41"/>
      <c r="J117" s="41"/>
      <c r="K117" s="41"/>
      <c r="L117" s="41"/>
      <c r="M117" s="41"/>
      <c r="N117" s="41"/>
      <c r="O117" s="149"/>
      <c r="P117" s="8">
        <f t="shared" si="11"/>
        <v>0</v>
      </c>
    </row>
    <row r="118" spans="1:16" ht="18.75">
      <c r="A118" s="220"/>
      <c r="B118" s="335"/>
      <c r="C118" s="212" t="s">
        <v>18</v>
      </c>
      <c r="D118" s="40"/>
      <c r="E118" s="40"/>
      <c r="F118" s="40"/>
      <c r="G118" s="40"/>
      <c r="H118" s="121"/>
      <c r="I118" s="40"/>
      <c r="J118" s="40"/>
      <c r="K118" s="40"/>
      <c r="L118" s="40"/>
      <c r="M118" s="40"/>
      <c r="N118" s="40"/>
      <c r="O118" s="150"/>
      <c r="P118" s="9">
        <f t="shared" si="11"/>
        <v>0</v>
      </c>
    </row>
    <row r="119" spans="1:16" ht="18.75">
      <c r="A119" s="204" t="s">
        <v>23</v>
      </c>
      <c r="B119" s="334" t="s">
        <v>130</v>
      </c>
      <c r="C119" s="234" t="s">
        <v>16</v>
      </c>
      <c r="D119" s="41">
        <v>0.031</v>
      </c>
      <c r="E119" s="41">
        <v>0.049</v>
      </c>
      <c r="F119" s="41"/>
      <c r="G119" s="41">
        <v>0.005</v>
      </c>
      <c r="H119" s="123">
        <v>0.003</v>
      </c>
      <c r="I119" s="41">
        <v>0.002</v>
      </c>
      <c r="J119" s="41">
        <v>0.002</v>
      </c>
      <c r="K119" s="41">
        <v>0.002</v>
      </c>
      <c r="L119" s="41"/>
      <c r="M119" s="41"/>
      <c r="N119" s="41"/>
      <c r="O119" s="149"/>
      <c r="P119" s="8">
        <f t="shared" si="11"/>
        <v>0.09400000000000001</v>
      </c>
    </row>
    <row r="120" spans="1:16" ht="18.75">
      <c r="A120" s="220"/>
      <c r="B120" s="335"/>
      <c r="C120" s="212" t="s">
        <v>18</v>
      </c>
      <c r="D120" s="40">
        <v>165.9</v>
      </c>
      <c r="E120" s="40">
        <v>236.25</v>
      </c>
      <c r="F120" s="40"/>
      <c r="G120" s="40">
        <v>2.142</v>
      </c>
      <c r="H120" s="121">
        <v>1.218</v>
      </c>
      <c r="I120" s="40">
        <v>1.05</v>
      </c>
      <c r="J120" s="40">
        <v>1.575</v>
      </c>
      <c r="K120" s="40">
        <v>0.798</v>
      </c>
      <c r="L120" s="40"/>
      <c r="M120" s="40">
        <v>6.825</v>
      </c>
      <c r="N120" s="40"/>
      <c r="O120" s="150"/>
      <c r="P120" s="9">
        <f t="shared" si="11"/>
        <v>415.758</v>
      </c>
    </row>
    <row r="121" spans="1:16" ht="18.75">
      <c r="A121" s="220"/>
      <c r="B121" s="210" t="s">
        <v>20</v>
      </c>
      <c r="C121" s="234" t="s">
        <v>16</v>
      </c>
      <c r="D121" s="41"/>
      <c r="E121" s="41"/>
      <c r="F121" s="41"/>
      <c r="G121" s="41"/>
      <c r="H121" s="123"/>
      <c r="I121" s="41"/>
      <c r="J121" s="41"/>
      <c r="K121" s="41"/>
      <c r="L121" s="41"/>
      <c r="M121" s="41"/>
      <c r="N121" s="41"/>
      <c r="O121" s="149"/>
      <c r="P121" s="8">
        <f t="shared" si="11"/>
        <v>0</v>
      </c>
    </row>
    <row r="122" spans="1:16" ht="18.75">
      <c r="A122" s="220"/>
      <c r="B122" s="212" t="s">
        <v>73</v>
      </c>
      <c r="C122" s="212" t="s">
        <v>18</v>
      </c>
      <c r="D122" s="40"/>
      <c r="E122" s="40"/>
      <c r="F122" s="40"/>
      <c r="G122" s="40"/>
      <c r="H122" s="121"/>
      <c r="I122" s="40"/>
      <c r="J122" s="40"/>
      <c r="K122" s="40"/>
      <c r="L122" s="40"/>
      <c r="M122" s="40"/>
      <c r="N122" s="40"/>
      <c r="O122" s="150"/>
      <c r="P122" s="9">
        <f t="shared" si="11"/>
        <v>0</v>
      </c>
    </row>
    <row r="123" spans="1:16" ht="18.75">
      <c r="A123" s="220"/>
      <c r="B123" s="332" t="s">
        <v>107</v>
      </c>
      <c r="C123" s="234" t="s">
        <v>16</v>
      </c>
      <c r="D123" s="42">
        <f aca="true" t="shared" si="12" ref="D123:O124">D101+D103+D105+D107+D109+D111+D113+D115+D117+D119+D121</f>
        <v>1.3129999999999997</v>
      </c>
      <c r="E123" s="42">
        <f t="shared" si="12"/>
        <v>0.54</v>
      </c>
      <c r="F123" s="42">
        <f t="shared" si="12"/>
        <v>0.146</v>
      </c>
      <c r="G123" s="215">
        <f t="shared" si="12"/>
        <v>0.87</v>
      </c>
      <c r="H123" s="127">
        <f t="shared" si="12"/>
        <v>2.081</v>
      </c>
      <c r="I123" s="42">
        <f t="shared" si="12"/>
        <v>4.574</v>
      </c>
      <c r="J123" s="42">
        <f t="shared" si="12"/>
        <v>0.681</v>
      </c>
      <c r="K123" s="42">
        <f t="shared" si="12"/>
        <v>0.834</v>
      </c>
      <c r="L123" s="42">
        <f t="shared" si="12"/>
        <v>0.919</v>
      </c>
      <c r="M123" s="42">
        <f t="shared" si="12"/>
        <v>1.39</v>
      </c>
      <c r="N123" s="42">
        <f t="shared" si="12"/>
        <v>1.1480000000000001</v>
      </c>
      <c r="O123" s="155">
        <f t="shared" si="12"/>
        <v>0.6130000000000001</v>
      </c>
      <c r="P123" s="8">
        <f t="shared" si="11"/>
        <v>15.108999999999998</v>
      </c>
    </row>
    <row r="124" spans="1:16" ht="18.75">
      <c r="A124" s="217"/>
      <c r="B124" s="333"/>
      <c r="C124" s="212" t="s">
        <v>18</v>
      </c>
      <c r="D124" s="43">
        <f t="shared" si="12"/>
        <v>795.0490000000001</v>
      </c>
      <c r="E124" s="43">
        <f t="shared" si="12"/>
        <v>652.365</v>
      </c>
      <c r="F124" s="43">
        <f t="shared" si="12"/>
        <v>155.54299999999998</v>
      </c>
      <c r="G124" s="43">
        <f t="shared" si="12"/>
        <v>2217.656</v>
      </c>
      <c r="H124" s="129">
        <f t="shared" si="12"/>
        <v>2729.855</v>
      </c>
      <c r="I124" s="43">
        <f t="shared" si="12"/>
        <v>3999.866</v>
      </c>
      <c r="J124" s="43">
        <f t="shared" si="12"/>
        <v>511.395</v>
      </c>
      <c r="K124" s="43">
        <f t="shared" si="12"/>
        <v>539.985</v>
      </c>
      <c r="L124" s="43">
        <f t="shared" si="12"/>
        <v>511.028</v>
      </c>
      <c r="M124" s="43">
        <f t="shared" si="12"/>
        <v>698.756</v>
      </c>
      <c r="N124" s="43">
        <f t="shared" si="12"/>
        <v>675.8050000000001</v>
      </c>
      <c r="O124" s="160">
        <f t="shared" si="12"/>
        <v>594.215</v>
      </c>
      <c r="P124" s="9">
        <f t="shared" si="11"/>
        <v>14081.518000000002</v>
      </c>
    </row>
    <row r="125" spans="1:16" ht="18.75">
      <c r="A125" s="204" t="s">
        <v>0</v>
      </c>
      <c r="B125" s="334" t="s">
        <v>74</v>
      </c>
      <c r="C125" s="234" t="s">
        <v>16</v>
      </c>
      <c r="D125" s="41"/>
      <c r="E125" s="41"/>
      <c r="F125" s="41"/>
      <c r="G125" s="41"/>
      <c r="H125" s="123"/>
      <c r="I125" s="41"/>
      <c r="J125" s="41"/>
      <c r="K125" s="41"/>
      <c r="L125" s="41"/>
      <c r="M125" s="41"/>
      <c r="N125" s="41"/>
      <c r="O125" s="149"/>
      <c r="P125" s="8">
        <f t="shared" si="11"/>
        <v>0</v>
      </c>
    </row>
    <row r="126" spans="1:16" ht="18.75">
      <c r="A126" s="204" t="s">
        <v>0</v>
      </c>
      <c r="B126" s="335"/>
      <c r="C126" s="212" t="s">
        <v>18</v>
      </c>
      <c r="D126" s="40"/>
      <c r="E126" s="40"/>
      <c r="F126" s="40"/>
      <c r="G126" s="40"/>
      <c r="H126" s="121"/>
      <c r="I126" s="40"/>
      <c r="J126" s="40"/>
      <c r="K126" s="40"/>
      <c r="L126" s="40"/>
      <c r="M126" s="40"/>
      <c r="N126" s="40"/>
      <c r="O126" s="150"/>
      <c r="P126" s="9">
        <f t="shared" si="11"/>
        <v>0</v>
      </c>
    </row>
    <row r="127" spans="1:16" ht="18.75">
      <c r="A127" s="204" t="s">
        <v>75</v>
      </c>
      <c r="B127" s="334" t="s">
        <v>76</v>
      </c>
      <c r="C127" s="234" t="s">
        <v>16</v>
      </c>
      <c r="D127" s="41"/>
      <c r="E127" s="41"/>
      <c r="F127" s="41"/>
      <c r="G127" s="41"/>
      <c r="H127" s="123"/>
      <c r="I127" s="41"/>
      <c r="J127" s="41"/>
      <c r="K127" s="41"/>
      <c r="L127" s="41"/>
      <c r="M127" s="41"/>
      <c r="N127" s="41"/>
      <c r="O127" s="149"/>
      <c r="P127" s="8">
        <f t="shared" si="11"/>
        <v>0</v>
      </c>
    </row>
    <row r="128" spans="1:16" ht="18.75">
      <c r="A128" s="220"/>
      <c r="B128" s="335"/>
      <c r="C128" s="212" t="s">
        <v>18</v>
      </c>
      <c r="D128" s="40"/>
      <c r="E128" s="40"/>
      <c r="F128" s="40"/>
      <c r="G128" s="40"/>
      <c r="H128" s="121"/>
      <c r="I128" s="40"/>
      <c r="J128" s="40"/>
      <c r="K128" s="40"/>
      <c r="L128" s="40"/>
      <c r="M128" s="40"/>
      <c r="N128" s="40"/>
      <c r="O128" s="150"/>
      <c r="P128" s="9">
        <f t="shared" si="11"/>
        <v>0</v>
      </c>
    </row>
    <row r="129" spans="1:16" ht="18.75">
      <c r="A129" s="204" t="s">
        <v>77</v>
      </c>
      <c r="B129" s="210" t="s">
        <v>20</v>
      </c>
      <c r="C129" s="210" t="s">
        <v>16</v>
      </c>
      <c r="D129" s="49"/>
      <c r="E129" s="49"/>
      <c r="F129" s="49"/>
      <c r="G129" s="49"/>
      <c r="H129" s="137"/>
      <c r="I129" s="49"/>
      <c r="J129" s="49"/>
      <c r="K129" s="49"/>
      <c r="L129" s="49"/>
      <c r="M129" s="49"/>
      <c r="N129" s="49"/>
      <c r="O129" s="151"/>
      <c r="P129" s="13">
        <f t="shared" si="11"/>
        <v>0</v>
      </c>
    </row>
    <row r="130" spans="1:16" ht="18.75">
      <c r="A130" s="220"/>
      <c r="B130" s="210" t="s">
        <v>78</v>
      </c>
      <c r="C130" s="234" t="s">
        <v>79</v>
      </c>
      <c r="D130" s="41"/>
      <c r="E130" s="41"/>
      <c r="F130" s="41"/>
      <c r="G130" s="41"/>
      <c r="H130" s="123"/>
      <c r="I130" s="41"/>
      <c r="J130" s="41"/>
      <c r="K130" s="41"/>
      <c r="L130" s="41"/>
      <c r="M130" s="41"/>
      <c r="N130" s="41"/>
      <c r="O130" s="149"/>
      <c r="P130" s="8">
        <f t="shared" si="11"/>
        <v>0</v>
      </c>
    </row>
    <row r="131" spans="1:16" ht="18.75">
      <c r="A131" s="204" t="s">
        <v>23</v>
      </c>
      <c r="B131" s="2"/>
      <c r="C131" s="212" t="s">
        <v>18</v>
      </c>
      <c r="D131" s="40"/>
      <c r="E131" s="40"/>
      <c r="F131" s="40"/>
      <c r="G131" s="40"/>
      <c r="H131" s="121"/>
      <c r="I131" s="40"/>
      <c r="J131" s="40"/>
      <c r="K131" s="40"/>
      <c r="L131" s="40"/>
      <c r="M131" s="40"/>
      <c r="N131" s="40"/>
      <c r="O131" s="150"/>
      <c r="P131" s="9">
        <f t="shared" si="11"/>
        <v>0</v>
      </c>
    </row>
    <row r="132" spans="1:16" ht="18.75">
      <c r="A132" s="220"/>
      <c r="B132" s="235" t="s">
        <v>0</v>
      </c>
      <c r="C132" s="210" t="s">
        <v>16</v>
      </c>
      <c r="D132" s="83">
        <f aca="true" t="shared" si="13" ref="D132:O132">D125+D127+D129</f>
        <v>0</v>
      </c>
      <c r="E132" s="83">
        <f t="shared" si="13"/>
        <v>0</v>
      </c>
      <c r="F132" s="83">
        <f t="shared" si="13"/>
        <v>0</v>
      </c>
      <c r="G132" s="304">
        <f t="shared" si="13"/>
        <v>0</v>
      </c>
      <c r="H132" s="139">
        <f t="shared" si="13"/>
        <v>0</v>
      </c>
      <c r="I132" s="83">
        <f t="shared" si="13"/>
        <v>0</v>
      </c>
      <c r="J132" s="83">
        <f t="shared" si="13"/>
        <v>0</v>
      </c>
      <c r="K132" s="83">
        <f t="shared" si="13"/>
        <v>0</v>
      </c>
      <c r="L132" s="83">
        <f t="shared" si="13"/>
        <v>0</v>
      </c>
      <c r="M132" s="83">
        <f t="shared" si="13"/>
        <v>0</v>
      </c>
      <c r="N132" s="83">
        <f t="shared" si="13"/>
        <v>0</v>
      </c>
      <c r="O132" s="306">
        <f t="shared" si="13"/>
        <v>0</v>
      </c>
      <c r="P132" s="13">
        <f t="shared" si="11"/>
        <v>0</v>
      </c>
    </row>
    <row r="133" spans="1:16" ht="18.75">
      <c r="A133" s="220"/>
      <c r="B133" s="236" t="s">
        <v>139</v>
      </c>
      <c r="C133" s="234" t="s">
        <v>79</v>
      </c>
      <c r="D133" s="42">
        <f aca="true" t="shared" si="14" ref="D133:O133">D130</f>
        <v>0</v>
      </c>
      <c r="E133" s="42">
        <f t="shared" si="14"/>
        <v>0</v>
      </c>
      <c r="F133" s="42">
        <f t="shared" si="14"/>
        <v>0</v>
      </c>
      <c r="G133" s="42">
        <f t="shared" si="14"/>
        <v>0</v>
      </c>
      <c r="H133" s="94">
        <f t="shared" si="14"/>
        <v>0</v>
      </c>
      <c r="I133" s="42">
        <f t="shared" si="14"/>
        <v>0</v>
      </c>
      <c r="J133" s="42">
        <f t="shared" si="14"/>
        <v>0</v>
      </c>
      <c r="K133" s="42">
        <f t="shared" si="14"/>
        <v>0</v>
      </c>
      <c r="L133" s="42">
        <f t="shared" si="14"/>
        <v>0</v>
      </c>
      <c r="M133" s="42">
        <f t="shared" si="14"/>
        <v>0</v>
      </c>
      <c r="N133" s="42">
        <f t="shared" si="14"/>
        <v>0</v>
      </c>
      <c r="O133" s="155">
        <f t="shared" si="14"/>
        <v>0</v>
      </c>
      <c r="P133" s="8">
        <f t="shared" si="11"/>
        <v>0</v>
      </c>
    </row>
    <row r="134" spans="1:16" ht="18.75">
      <c r="A134" s="217"/>
      <c r="B134" s="2"/>
      <c r="C134" s="212" t="s">
        <v>18</v>
      </c>
      <c r="D134" s="43">
        <f aca="true" t="shared" si="15" ref="D134:O134">D126+D128+D131</f>
        <v>0</v>
      </c>
      <c r="E134" s="43">
        <f t="shared" si="15"/>
        <v>0</v>
      </c>
      <c r="F134" s="43">
        <f t="shared" si="15"/>
        <v>0</v>
      </c>
      <c r="G134" s="43">
        <f t="shared" si="15"/>
        <v>0</v>
      </c>
      <c r="H134" s="95">
        <f t="shared" si="15"/>
        <v>0</v>
      </c>
      <c r="I134" s="43">
        <f t="shared" si="15"/>
        <v>0</v>
      </c>
      <c r="J134" s="43">
        <f t="shared" si="15"/>
        <v>0</v>
      </c>
      <c r="K134" s="43">
        <f t="shared" si="15"/>
        <v>0</v>
      </c>
      <c r="L134" s="43">
        <f t="shared" si="15"/>
        <v>0</v>
      </c>
      <c r="M134" s="43">
        <f t="shared" si="15"/>
        <v>0</v>
      </c>
      <c r="N134" s="43">
        <f t="shared" si="15"/>
        <v>0</v>
      </c>
      <c r="O134" s="160">
        <f t="shared" si="15"/>
        <v>0</v>
      </c>
      <c r="P134" s="9">
        <f t="shared" si="11"/>
        <v>0</v>
      </c>
    </row>
    <row r="135" spans="1:16" s="241" customFormat="1" ht="18.75">
      <c r="A135" s="237"/>
      <c r="B135" s="238" t="s">
        <v>0</v>
      </c>
      <c r="C135" s="239" t="s">
        <v>16</v>
      </c>
      <c r="D135" s="106">
        <f aca="true" t="shared" si="16" ref="D135:O135">D132+D123+D99</f>
        <v>5.1499999999999995</v>
      </c>
      <c r="E135" s="106">
        <f t="shared" si="16"/>
        <v>5.872999999999999</v>
      </c>
      <c r="F135" s="273">
        <f t="shared" si="16"/>
        <v>2.095</v>
      </c>
      <c r="G135" s="106">
        <f t="shared" si="16"/>
        <v>2.705</v>
      </c>
      <c r="H135" s="139">
        <f t="shared" si="16"/>
        <v>4.269</v>
      </c>
      <c r="I135" s="106">
        <f t="shared" si="16"/>
        <v>10.642</v>
      </c>
      <c r="J135" s="106">
        <f t="shared" si="16"/>
        <v>4.285</v>
      </c>
      <c r="K135" s="106">
        <f t="shared" si="16"/>
        <v>9.129</v>
      </c>
      <c r="L135" s="106">
        <f t="shared" si="16"/>
        <v>8.316</v>
      </c>
      <c r="M135" s="106">
        <f t="shared" si="16"/>
        <v>11.16</v>
      </c>
      <c r="N135" s="106">
        <f t="shared" si="16"/>
        <v>10.892999999999999</v>
      </c>
      <c r="O135" s="185">
        <f t="shared" si="16"/>
        <v>11.311</v>
      </c>
      <c r="P135" s="14">
        <f>SUM(D135:O135)</f>
        <v>85.828</v>
      </c>
    </row>
    <row r="136" spans="1:16" s="241" customFormat="1" ht="18.75">
      <c r="A136" s="237"/>
      <c r="B136" s="242" t="s">
        <v>132</v>
      </c>
      <c r="C136" s="243" t="s">
        <v>79</v>
      </c>
      <c r="D136" s="42">
        <f aca="true" t="shared" si="17" ref="D136:O136">D133</f>
        <v>0</v>
      </c>
      <c r="E136" s="42">
        <f t="shared" si="17"/>
        <v>0</v>
      </c>
      <c r="F136" s="309">
        <f t="shared" si="17"/>
        <v>0</v>
      </c>
      <c r="G136" s="42">
        <f t="shared" si="17"/>
        <v>0</v>
      </c>
      <c r="H136" s="94">
        <f t="shared" si="17"/>
        <v>0</v>
      </c>
      <c r="I136" s="42">
        <f t="shared" si="17"/>
        <v>0</v>
      </c>
      <c r="J136" s="42">
        <f t="shared" si="17"/>
        <v>0</v>
      </c>
      <c r="K136" s="42">
        <f t="shared" si="17"/>
        <v>0</v>
      </c>
      <c r="L136" s="42">
        <f t="shared" si="17"/>
        <v>0</v>
      </c>
      <c r="M136" s="42">
        <f t="shared" si="17"/>
        <v>0</v>
      </c>
      <c r="N136" s="42">
        <f t="shared" si="17"/>
        <v>0</v>
      </c>
      <c r="O136" s="155">
        <f t="shared" si="17"/>
        <v>0</v>
      </c>
      <c r="P136" s="15">
        <f>SUM(D136:O136)</f>
        <v>0</v>
      </c>
    </row>
    <row r="137" spans="1:16" s="241" customFormat="1" ht="19.5" thickBot="1">
      <c r="A137" s="245"/>
      <c r="B137" s="246"/>
      <c r="C137" s="247" t="s">
        <v>18</v>
      </c>
      <c r="D137" s="161">
        <f aca="true" t="shared" si="18" ref="D137:O137">D134+D124+D100</f>
        <v>4445.701</v>
      </c>
      <c r="E137" s="161">
        <f t="shared" si="18"/>
        <v>5948.870999999999</v>
      </c>
      <c r="F137" s="278">
        <f t="shared" si="18"/>
        <v>2868.39</v>
      </c>
      <c r="G137" s="161">
        <f t="shared" si="18"/>
        <v>4175.794</v>
      </c>
      <c r="H137" s="279">
        <f t="shared" si="18"/>
        <v>5206.433</v>
      </c>
      <c r="I137" s="161">
        <f t="shared" si="18"/>
        <v>8507.345</v>
      </c>
      <c r="J137" s="161">
        <f t="shared" si="18"/>
        <v>3273.375</v>
      </c>
      <c r="K137" s="161">
        <f t="shared" si="18"/>
        <v>9104.002</v>
      </c>
      <c r="L137" s="161">
        <f t="shared" si="18"/>
        <v>7518.584</v>
      </c>
      <c r="M137" s="161">
        <f t="shared" si="18"/>
        <v>9958.934999999998</v>
      </c>
      <c r="N137" s="161">
        <f t="shared" si="18"/>
        <v>8291.655</v>
      </c>
      <c r="O137" s="314">
        <f t="shared" si="18"/>
        <v>10957.351</v>
      </c>
      <c r="P137" s="7">
        <f>SUM(D137:O137)</f>
        <v>80256.436</v>
      </c>
    </row>
    <row r="138" spans="15:16" ht="18.75">
      <c r="O138" s="251"/>
      <c r="P138" s="252" t="s">
        <v>92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zoomScale="40" zoomScaleNormal="40" zoomScalePageLayoutView="0" workbookViewId="0" topLeftCell="A1">
      <pane xSplit="3" ySplit="3" topLeftCell="D106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96" customWidth="1"/>
  </cols>
  <sheetData>
    <row r="1" ht="18.75">
      <c r="B1" s="194" t="s">
        <v>0</v>
      </c>
    </row>
    <row r="2" spans="1:15" ht="19.5" thickBot="1">
      <c r="A2" s="12" t="s">
        <v>105</v>
      </c>
      <c r="B2" s="197"/>
      <c r="C2" s="12"/>
      <c r="O2" s="12" t="s">
        <v>90</v>
      </c>
    </row>
    <row r="3" spans="1:16" ht="18.75">
      <c r="A3" s="198"/>
      <c r="B3" s="199"/>
      <c r="C3" s="199"/>
      <c r="D3" s="202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54" t="s">
        <v>14</v>
      </c>
    </row>
    <row r="4" spans="1:16" ht="18.75">
      <c r="A4" s="204" t="s">
        <v>0</v>
      </c>
      <c r="B4" s="334" t="s">
        <v>15</v>
      </c>
      <c r="C4" s="205" t="s">
        <v>16</v>
      </c>
      <c r="D4" s="255">
        <v>0.0013</v>
      </c>
      <c r="E4" s="73"/>
      <c r="F4" s="73"/>
      <c r="G4" s="71"/>
      <c r="H4" s="141">
        <v>0.7141</v>
      </c>
      <c r="I4" s="73">
        <v>4.5459</v>
      </c>
      <c r="J4" s="73">
        <v>2.5442</v>
      </c>
      <c r="K4" s="73">
        <v>0.04</v>
      </c>
      <c r="L4" s="73">
        <v>2.26</v>
      </c>
      <c r="M4" s="73">
        <v>0.6749</v>
      </c>
      <c r="N4" s="73">
        <v>0.9003</v>
      </c>
      <c r="O4" s="73">
        <v>0.7048</v>
      </c>
      <c r="P4" s="20">
        <f aca="true" t="shared" si="0" ref="P4:P35">SUM(D4:O4)</f>
        <v>12.3855</v>
      </c>
    </row>
    <row r="5" spans="1:16" ht="18.75">
      <c r="A5" s="204" t="s">
        <v>17</v>
      </c>
      <c r="B5" s="335"/>
      <c r="C5" s="208" t="s">
        <v>18</v>
      </c>
      <c r="D5" s="256">
        <v>0.205</v>
      </c>
      <c r="E5" s="72"/>
      <c r="F5" s="72"/>
      <c r="G5" s="72"/>
      <c r="H5" s="142">
        <v>152.85</v>
      </c>
      <c r="I5" s="72">
        <v>509.065</v>
      </c>
      <c r="J5" s="72">
        <v>139.3</v>
      </c>
      <c r="K5" s="72">
        <v>4.752</v>
      </c>
      <c r="L5" s="72">
        <v>551.38</v>
      </c>
      <c r="M5" s="72">
        <v>48.642</v>
      </c>
      <c r="N5" s="72">
        <v>91.234</v>
      </c>
      <c r="O5" s="72">
        <v>25.842</v>
      </c>
      <c r="P5" s="26">
        <f t="shared" si="0"/>
        <v>1523.2700000000002</v>
      </c>
    </row>
    <row r="6" spans="1:16" ht="18.75">
      <c r="A6" s="204" t="s">
        <v>19</v>
      </c>
      <c r="B6" s="210" t="s">
        <v>20</v>
      </c>
      <c r="C6" s="211" t="s">
        <v>16</v>
      </c>
      <c r="D6" s="255">
        <v>19.788</v>
      </c>
      <c r="E6" s="73">
        <v>0.3615</v>
      </c>
      <c r="F6" s="73"/>
      <c r="G6" s="73">
        <v>0.126</v>
      </c>
      <c r="H6" s="143">
        <v>782.9347</v>
      </c>
      <c r="I6" s="73">
        <v>1751.936</v>
      </c>
      <c r="J6" s="73">
        <v>1424.9918</v>
      </c>
      <c r="K6" s="73">
        <v>49.3158</v>
      </c>
      <c r="L6" s="73">
        <v>8.61</v>
      </c>
      <c r="M6" s="73">
        <v>15.7775</v>
      </c>
      <c r="N6" s="73">
        <v>473.4312</v>
      </c>
      <c r="O6" s="73">
        <v>4059.805</v>
      </c>
      <c r="P6" s="20">
        <f t="shared" si="0"/>
        <v>8587.0775</v>
      </c>
    </row>
    <row r="7" spans="1:16" ht="18.75">
      <c r="A7" s="204" t="s">
        <v>21</v>
      </c>
      <c r="B7" s="212" t="s">
        <v>22</v>
      </c>
      <c r="C7" s="208" t="s">
        <v>18</v>
      </c>
      <c r="D7" s="256">
        <v>512.325</v>
      </c>
      <c r="E7" s="72">
        <v>102.113</v>
      </c>
      <c r="F7" s="72"/>
      <c r="G7" s="72">
        <v>35.616</v>
      </c>
      <c r="H7" s="142">
        <v>33901.408</v>
      </c>
      <c r="I7" s="72">
        <v>68046.044</v>
      </c>
      <c r="J7" s="72">
        <v>42370.091</v>
      </c>
      <c r="K7" s="72">
        <v>1407.28</v>
      </c>
      <c r="L7" s="72">
        <v>105.317</v>
      </c>
      <c r="M7" s="72">
        <v>319.935</v>
      </c>
      <c r="N7" s="72">
        <v>13238.104</v>
      </c>
      <c r="O7" s="72">
        <v>137328.514</v>
      </c>
      <c r="P7" s="26">
        <f t="shared" si="0"/>
        <v>297366.747</v>
      </c>
    </row>
    <row r="8" spans="1:16" ht="18.75">
      <c r="A8" s="204" t="s">
        <v>23</v>
      </c>
      <c r="B8" s="332" t="s">
        <v>107</v>
      </c>
      <c r="C8" s="211" t="s">
        <v>16</v>
      </c>
      <c r="D8" s="257">
        <f aca="true" t="shared" si="1" ref="D8:G9">D4+D6</f>
        <v>19.7893</v>
      </c>
      <c r="E8" s="213">
        <f t="shared" si="1"/>
        <v>0.3615</v>
      </c>
      <c r="F8" s="74">
        <f t="shared" si="1"/>
        <v>0</v>
      </c>
      <c r="G8" s="74">
        <f t="shared" si="1"/>
        <v>0.126</v>
      </c>
      <c r="H8" s="144">
        <f>H4+H6</f>
        <v>783.6488</v>
      </c>
      <c r="I8" s="213">
        <f aca="true" t="shared" si="2" ref="I8:O9">I4+I6</f>
        <v>1756.4819</v>
      </c>
      <c r="J8" s="213">
        <f t="shared" si="2"/>
        <v>1427.536</v>
      </c>
      <c r="K8" s="213">
        <f t="shared" si="2"/>
        <v>49.3558</v>
      </c>
      <c r="L8" s="213">
        <f t="shared" si="2"/>
        <v>10.87</v>
      </c>
      <c r="M8" s="213">
        <f t="shared" si="2"/>
        <v>16.4524</v>
      </c>
      <c r="N8" s="213">
        <f t="shared" si="2"/>
        <v>474.3315</v>
      </c>
      <c r="O8" s="213">
        <f t="shared" si="2"/>
        <v>4060.5098</v>
      </c>
      <c r="P8" s="20">
        <f t="shared" si="0"/>
        <v>8599.463</v>
      </c>
    </row>
    <row r="9" spans="1:16" ht="18.75">
      <c r="A9" s="217"/>
      <c r="B9" s="333"/>
      <c r="C9" s="208" t="s">
        <v>18</v>
      </c>
      <c r="D9" s="258">
        <f t="shared" si="1"/>
        <v>512.5300000000001</v>
      </c>
      <c r="E9" s="77">
        <f t="shared" si="1"/>
        <v>102.113</v>
      </c>
      <c r="F9" s="75">
        <f t="shared" si="1"/>
        <v>0</v>
      </c>
      <c r="G9" s="75">
        <f t="shared" si="1"/>
        <v>35.616</v>
      </c>
      <c r="H9" s="145">
        <f>H5+H7</f>
        <v>34054.258</v>
      </c>
      <c r="I9" s="77">
        <f t="shared" si="2"/>
        <v>68555.109</v>
      </c>
      <c r="J9" s="77">
        <f t="shared" si="2"/>
        <v>42509.391</v>
      </c>
      <c r="K9" s="77">
        <f t="shared" si="2"/>
        <v>1412.032</v>
      </c>
      <c r="L9" s="77">
        <f t="shared" si="2"/>
        <v>656.697</v>
      </c>
      <c r="M9" s="77">
        <f t="shared" si="2"/>
        <v>368.577</v>
      </c>
      <c r="N9" s="77">
        <f t="shared" si="2"/>
        <v>13329.338</v>
      </c>
      <c r="O9" s="77">
        <f t="shared" si="2"/>
        <v>137354.356</v>
      </c>
      <c r="P9" s="26">
        <f t="shared" si="0"/>
        <v>298890.017</v>
      </c>
    </row>
    <row r="10" spans="1:16" ht="18.75">
      <c r="A10" s="328" t="s">
        <v>25</v>
      </c>
      <c r="B10" s="329"/>
      <c r="C10" s="211" t="s">
        <v>16</v>
      </c>
      <c r="D10" s="255"/>
      <c r="E10" s="73"/>
      <c r="F10" s="73"/>
      <c r="G10" s="73"/>
      <c r="H10" s="143"/>
      <c r="I10" s="73">
        <v>768.699</v>
      </c>
      <c r="J10" s="73">
        <v>1043.519</v>
      </c>
      <c r="K10" s="73">
        <v>986.691</v>
      </c>
      <c r="L10" s="73">
        <v>739.2147</v>
      </c>
      <c r="M10" s="73">
        <v>67.396</v>
      </c>
      <c r="N10" s="73">
        <v>3.968</v>
      </c>
      <c r="O10" s="73"/>
      <c r="P10" s="20">
        <f t="shared" si="0"/>
        <v>3609.4876999999997</v>
      </c>
    </row>
    <row r="11" spans="1:16" ht="18.75">
      <c r="A11" s="330"/>
      <c r="B11" s="331"/>
      <c r="C11" s="208" t="s">
        <v>18</v>
      </c>
      <c r="D11" s="256"/>
      <c r="E11" s="72"/>
      <c r="F11" s="72"/>
      <c r="G11" s="72"/>
      <c r="H11" s="142"/>
      <c r="I11" s="72">
        <v>107867.9</v>
      </c>
      <c r="J11" s="72">
        <v>143429.853</v>
      </c>
      <c r="K11" s="72">
        <v>131618.672</v>
      </c>
      <c r="L11" s="72">
        <v>108541.007</v>
      </c>
      <c r="M11" s="72">
        <v>2097.036</v>
      </c>
      <c r="N11" s="72">
        <v>121.103</v>
      </c>
      <c r="O11" s="72"/>
      <c r="P11" s="26">
        <f t="shared" si="0"/>
        <v>493675.571</v>
      </c>
    </row>
    <row r="12" spans="1:16" ht="18.75">
      <c r="A12" s="220"/>
      <c r="B12" s="334" t="s">
        <v>26</v>
      </c>
      <c r="C12" s="211" t="s">
        <v>16</v>
      </c>
      <c r="D12" s="255"/>
      <c r="E12" s="73"/>
      <c r="F12" s="73"/>
      <c r="G12" s="73"/>
      <c r="H12" s="143"/>
      <c r="I12" s="73">
        <v>0.2805</v>
      </c>
      <c r="J12" s="73">
        <v>0.763</v>
      </c>
      <c r="K12" s="73">
        <v>0.207</v>
      </c>
      <c r="L12" s="73">
        <v>0.034</v>
      </c>
      <c r="M12" s="73">
        <v>0.042</v>
      </c>
      <c r="N12" s="73">
        <v>0.079</v>
      </c>
      <c r="O12" s="73"/>
      <c r="P12" s="20">
        <f t="shared" si="0"/>
        <v>1.4055000000000002</v>
      </c>
    </row>
    <row r="13" spans="1:16" ht="18.75">
      <c r="A13" s="204" t="s">
        <v>0</v>
      </c>
      <c r="B13" s="335"/>
      <c r="C13" s="208" t="s">
        <v>18</v>
      </c>
      <c r="D13" s="256"/>
      <c r="E13" s="72"/>
      <c r="F13" s="72"/>
      <c r="G13" s="72"/>
      <c r="H13" s="142"/>
      <c r="I13" s="72">
        <v>687.411</v>
      </c>
      <c r="J13" s="72">
        <v>1621.983</v>
      </c>
      <c r="K13" s="72">
        <v>749.615</v>
      </c>
      <c r="L13" s="72">
        <v>97.461</v>
      </c>
      <c r="M13" s="72">
        <v>137.548</v>
      </c>
      <c r="N13" s="72">
        <v>145.793</v>
      </c>
      <c r="O13" s="72"/>
      <c r="P13" s="26">
        <f t="shared" si="0"/>
        <v>3439.811</v>
      </c>
    </row>
    <row r="14" spans="1:16" ht="18.75">
      <c r="A14" s="204" t="s">
        <v>27</v>
      </c>
      <c r="B14" s="334" t="s">
        <v>28</v>
      </c>
      <c r="C14" s="211" t="s">
        <v>16</v>
      </c>
      <c r="D14" s="255"/>
      <c r="E14" s="73"/>
      <c r="F14" s="73"/>
      <c r="G14" s="73"/>
      <c r="H14" s="143">
        <v>1.042</v>
      </c>
      <c r="I14" s="73">
        <v>2.5342</v>
      </c>
      <c r="J14" s="73">
        <v>22.929</v>
      </c>
      <c r="K14" s="73">
        <v>0.7505</v>
      </c>
      <c r="L14" s="73">
        <v>0.2603</v>
      </c>
      <c r="M14" s="73">
        <v>1.1584</v>
      </c>
      <c r="N14" s="73">
        <v>3.3123</v>
      </c>
      <c r="O14" s="73">
        <v>0.0185</v>
      </c>
      <c r="P14" s="20">
        <f t="shared" si="0"/>
        <v>32.0052</v>
      </c>
    </row>
    <row r="15" spans="1:16" ht="18.75">
      <c r="A15" s="204" t="s">
        <v>0</v>
      </c>
      <c r="B15" s="335"/>
      <c r="C15" s="208" t="s">
        <v>18</v>
      </c>
      <c r="D15" s="256"/>
      <c r="E15" s="72"/>
      <c r="F15" s="72"/>
      <c r="G15" s="72"/>
      <c r="H15" s="142">
        <v>2311.412</v>
      </c>
      <c r="I15" s="72">
        <v>3885.637</v>
      </c>
      <c r="J15" s="72">
        <v>33388.568</v>
      </c>
      <c r="K15" s="72">
        <v>1213.541</v>
      </c>
      <c r="L15" s="72">
        <v>441.816</v>
      </c>
      <c r="M15" s="72">
        <v>1819.801</v>
      </c>
      <c r="N15" s="72">
        <v>5297.563</v>
      </c>
      <c r="O15" s="72">
        <v>30.794</v>
      </c>
      <c r="P15" s="26">
        <f t="shared" si="0"/>
        <v>48389.132</v>
      </c>
    </row>
    <row r="16" spans="1:16" ht="18.75">
      <c r="A16" s="204" t="s">
        <v>29</v>
      </c>
      <c r="B16" s="334" t="s">
        <v>30</v>
      </c>
      <c r="C16" s="211" t="s">
        <v>16</v>
      </c>
      <c r="D16" s="255"/>
      <c r="E16" s="73"/>
      <c r="F16" s="73"/>
      <c r="G16" s="73"/>
      <c r="H16" s="143"/>
      <c r="I16" s="73">
        <v>0.05</v>
      </c>
      <c r="J16" s="73">
        <v>5.772</v>
      </c>
      <c r="K16" s="73">
        <v>30.879</v>
      </c>
      <c r="L16" s="73"/>
      <c r="M16" s="73"/>
      <c r="N16" s="73"/>
      <c r="O16" s="73"/>
      <c r="P16" s="20">
        <f t="shared" si="0"/>
        <v>36.701</v>
      </c>
    </row>
    <row r="17" spans="1:16" ht="18.75">
      <c r="A17" s="220"/>
      <c r="B17" s="335"/>
      <c r="C17" s="208" t="s">
        <v>18</v>
      </c>
      <c r="D17" s="256"/>
      <c r="E17" s="72"/>
      <c r="F17" s="72"/>
      <c r="G17" s="72"/>
      <c r="H17" s="142"/>
      <c r="I17" s="72">
        <v>13.125</v>
      </c>
      <c r="J17" s="72">
        <v>994.591</v>
      </c>
      <c r="K17" s="72">
        <v>7003.02</v>
      </c>
      <c r="L17" s="72"/>
      <c r="M17" s="72"/>
      <c r="N17" s="72"/>
      <c r="O17" s="72"/>
      <c r="P17" s="26">
        <f t="shared" si="0"/>
        <v>8010.736000000001</v>
      </c>
    </row>
    <row r="18" spans="1:16" ht="18.75">
      <c r="A18" s="204" t="s">
        <v>31</v>
      </c>
      <c r="B18" s="210" t="s">
        <v>108</v>
      </c>
      <c r="C18" s="211" t="s">
        <v>16</v>
      </c>
      <c r="D18" s="255"/>
      <c r="E18" s="73"/>
      <c r="F18" s="73"/>
      <c r="G18" s="73"/>
      <c r="H18" s="143"/>
      <c r="I18" s="73">
        <v>0.388</v>
      </c>
      <c r="J18" s="73">
        <v>5.959</v>
      </c>
      <c r="K18" s="73">
        <v>22.979</v>
      </c>
      <c r="L18" s="73">
        <v>0.008</v>
      </c>
      <c r="M18" s="73"/>
      <c r="N18" s="73"/>
      <c r="O18" s="73"/>
      <c r="P18" s="20">
        <f t="shared" si="0"/>
        <v>29.334</v>
      </c>
    </row>
    <row r="19" spans="1:16" ht="18.75">
      <c r="A19" s="220"/>
      <c r="B19" s="212" t="s">
        <v>109</v>
      </c>
      <c r="C19" s="208" t="s">
        <v>18</v>
      </c>
      <c r="D19" s="256"/>
      <c r="E19" s="72"/>
      <c r="F19" s="72"/>
      <c r="G19" s="72"/>
      <c r="H19" s="142"/>
      <c r="I19" s="72">
        <v>152.46</v>
      </c>
      <c r="J19" s="72">
        <v>2007.637</v>
      </c>
      <c r="K19" s="72">
        <v>8724.724</v>
      </c>
      <c r="L19" s="72">
        <v>5.561</v>
      </c>
      <c r="M19" s="72"/>
      <c r="N19" s="72"/>
      <c r="O19" s="72"/>
      <c r="P19" s="26">
        <f t="shared" si="0"/>
        <v>10890.382</v>
      </c>
    </row>
    <row r="20" spans="1:16" ht="18.75">
      <c r="A20" s="204" t="s">
        <v>23</v>
      </c>
      <c r="B20" s="334" t="s">
        <v>32</v>
      </c>
      <c r="C20" s="211" t="s">
        <v>16</v>
      </c>
      <c r="D20" s="255"/>
      <c r="E20" s="73"/>
      <c r="F20" s="73"/>
      <c r="G20" s="73"/>
      <c r="H20" s="143"/>
      <c r="I20" s="73">
        <v>0.448</v>
      </c>
      <c r="J20" s="73">
        <v>0.605</v>
      </c>
      <c r="K20" s="73"/>
      <c r="L20" s="73"/>
      <c r="M20" s="73"/>
      <c r="N20" s="73"/>
      <c r="O20" s="73">
        <v>0.491</v>
      </c>
      <c r="P20" s="20">
        <f t="shared" si="0"/>
        <v>1.544</v>
      </c>
    </row>
    <row r="21" spans="1:16" ht="18.75">
      <c r="A21" s="220"/>
      <c r="B21" s="335"/>
      <c r="C21" s="208" t="s">
        <v>18</v>
      </c>
      <c r="D21" s="256"/>
      <c r="E21" s="72"/>
      <c r="F21" s="72"/>
      <c r="G21" s="72"/>
      <c r="H21" s="142"/>
      <c r="I21" s="72">
        <v>94.71</v>
      </c>
      <c r="J21" s="72">
        <v>103.557</v>
      </c>
      <c r="K21" s="72"/>
      <c r="L21" s="72"/>
      <c r="M21" s="72"/>
      <c r="N21" s="72"/>
      <c r="O21" s="72">
        <v>291.134</v>
      </c>
      <c r="P21" s="26">
        <f t="shared" si="0"/>
        <v>489.401</v>
      </c>
    </row>
    <row r="22" spans="1:16" ht="18.75">
      <c r="A22" s="220"/>
      <c r="B22" s="332" t="s">
        <v>114</v>
      </c>
      <c r="C22" s="211" t="s">
        <v>16</v>
      </c>
      <c r="D22" s="259">
        <f aca="true" t="shared" si="3" ref="D22:G23">D12+D14+D16+D18+D20</f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146">
        <f>H12+H14+H16+H18+H20</f>
        <v>1.042</v>
      </c>
      <c r="I22" s="76">
        <f aca="true" t="shared" si="4" ref="I22:O23">I12+I14+I16+I18+I20</f>
        <v>3.7006999999999994</v>
      </c>
      <c r="J22" s="76">
        <f t="shared" si="4"/>
        <v>36.028</v>
      </c>
      <c r="K22" s="76">
        <f t="shared" si="4"/>
        <v>54.8155</v>
      </c>
      <c r="L22" s="76">
        <f t="shared" si="4"/>
        <v>0.3023</v>
      </c>
      <c r="M22" s="76">
        <f t="shared" si="4"/>
        <v>1.2004000000000001</v>
      </c>
      <c r="N22" s="76">
        <f t="shared" si="4"/>
        <v>3.3913</v>
      </c>
      <c r="O22" s="76">
        <f t="shared" si="4"/>
        <v>0.5095</v>
      </c>
      <c r="P22" s="20">
        <f t="shared" si="0"/>
        <v>100.9897</v>
      </c>
    </row>
    <row r="23" spans="1:16" ht="18.75">
      <c r="A23" s="217"/>
      <c r="B23" s="333"/>
      <c r="C23" s="208" t="s">
        <v>18</v>
      </c>
      <c r="D23" s="258">
        <f t="shared" si="3"/>
        <v>0</v>
      </c>
      <c r="E23" s="77">
        <f t="shared" si="3"/>
        <v>0</v>
      </c>
      <c r="F23" s="77">
        <f t="shared" si="3"/>
        <v>0</v>
      </c>
      <c r="G23" s="77">
        <f t="shared" si="3"/>
        <v>0</v>
      </c>
      <c r="H23" s="147">
        <f>H13+H15+H17+H19+H21</f>
        <v>2311.412</v>
      </c>
      <c r="I23" s="77">
        <f t="shared" si="4"/>
        <v>4833.343</v>
      </c>
      <c r="J23" s="77">
        <f t="shared" si="4"/>
        <v>38116.336</v>
      </c>
      <c r="K23" s="77">
        <f t="shared" si="4"/>
        <v>17690.9</v>
      </c>
      <c r="L23" s="77">
        <f t="shared" si="4"/>
        <v>544.838</v>
      </c>
      <c r="M23" s="77">
        <f t="shared" si="4"/>
        <v>1957.349</v>
      </c>
      <c r="N23" s="77">
        <f t="shared" si="4"/>
        <v>5443.356</v>
      </c>
      <c r="O23" s="77">
        <f t="shared" si="4"/>
        <v>321.928</v>
      </c>
      <c r="P23" s="26">
        <f t="shared" si="0"/>
        <v>71219.46200000001</v>
      </c>
    </row>
    <row r="24" spans="1:16" ht="18.75">
      <c r="A24" s="204" t="s">
        <v>0</v>
      </c>
      <c r="B24" s="334" t="s">
        <v>33</v>
      </c>
      <c r="C24" s="211" t="s">
        <v>16</v>
      </c>
      <c r="D24" s="255"/>
      <c r="E24" s="73"/>
      <c r="F24" s="73"/>
      <c r="G24" s="73"/>
      <c r="H24" s="143"/>
      <c r="I24" s="73"/>
      <c r="J24" s="73"/>
      <c r="K24" s="73"/>
      <c r="L24" s="73"/>
      <c r="M24" s="73">
        <v>0.0055</v>
      </c>
      <c r="N24" s="73"/>
      <c r="O24" s="73"/>
      <c r="P24" s="20">
        <f t="shared" si="0"/>
        <v>0.0055</v>
      </c>
    </row>
    <row r="25" spans="1:16" ht="18.75">
      <c r="A25" s="204" t="s">
        <v>34</v>
      </c>
      <c r="B25" s="335"/>
      <c r="C25" s="208" t="s">
        <v>18</v>
      </c>
      <c r="D25" s="256"/>
      <c r="E25" s="72"/>
      <c r="F25" s="72"/>
      <c r="G25" s="72"/>
      <c r="H25" s="142"/>
      <c r="I25" s="72"/>
      <c r="J25" s="72"/>
      <c r="K25" s="72"/>
      <c r="L25" s="72"/>
      <c r="M25" s="72">
        <v>3.754</v>
      </c>
      <c r="N25" s="72"/>
      <c r="O25" s="72"/>
      <c r="P25" s="26">
        <f t="shared" si="0"/>
        <v>3.754</v>
      </c>
    </row>
    <row r="26" spans="1:16" ht="18.75">
      <c r="A26" s="204" t="s">
        <v>35</v>
      </c>
      <c r="B26" s="210" t="s">
        <v>20</v>
      </c>
      <c r="C26" s="211" t="s">
        <v>16</v>
      </c>
      <c r="D26" s="255"/>
      <c r="E26" s="73"/>
      <c r="F26" s="73"/>
      <c r="G26" s="73"/>
      <c r="H26" s="143"/>
      <c r="I26" s="73">
        <v>0.201</v>
      </c>
      <c r="J26" s="73">
        <v>0.068</v>
      </c>
      <c r="K26" s="73">
        <v>1.07</v>
      </c>
      <c r="L26" s="73"/>
      <c r="M26" s="73"/>
      <c r="N26" s="73">
        <v>0.042</v>
      </c>
      <c r="O26" s="73"/>
      <c r="P26" s="20">
        <f t="shared" si="0"/>
        <v>1.381</v>
      </c>
    </row>
    <row r="27" spans="1:16" ht="18.75">
      <c r="A27" s="204" t="s">
        <v>36</v>
      </c>
      <c r="B27" s="212" t="s">
        <v>110</v>
      </c>
      <c r="C27" s="208" t="s">
        <v>18</v>
      </c>
      <c r="D27" s="256"/>
      <c r="E27" s="72"/>
      <c r="F27" s="72"/>
      <c r="G27" s="72"/>
      <c r="H27" s="142"/>
      <c r="I27" s="72">
        <v>30.608</v>
      </c>
      <c r="J27" s="72">
        <v>7.14</v>
      </c>
      <c r="K27" s="72">
        <v>147.674</v>
      </c>
      <c r="L27" s="72"/>
      <c r="M27" s="72"/>
      <c r="N27" s="72">
        <v>9.041</v>
      </c>
      <c r="O27" s="72"/>
      <c r="P27" s="26">
        <f t="shared" si="0"/>
        <v>194.463</v>
      </c>
    </row>
    <row r="28" spans="1:16" ht="18.75">
      <c r="A28" s="204" t="s">
        <v>23</v>
      </c>
      <c r="B28" s="332" t="s">
        <v>107</v>
      </c>
      <c r="C28" s="211" t="s">
        <v>16</v>
      </c>
      <c r="D28" s="258">
        <f>D26+D24</f>
        <v>0</v>
      </c>
      <c r="E28" s="77">
        <f>E26+E24</f>
        <v>0</v>
      </c>
      <c r="F28" s="74">
        <f aca="true" t="shared" si="5" ref="F28:H29">F24+F26</f>
        <v>0</v>
      </c>
      <c r="G28" s="74">
        <f t="shared" si="5"/>
        <v>0</v>
      </c>
      <c r="H28" s="144">
        <f t="shared" si="5"/>
        <v>0</v>
      </c>
      <c r="I28" s="260">
        <f aca="true" t="shared" si="6" ref="I28:O29">I26+I24</f>
        <v>0.201</v>
      </c>
      <c r="J28" s="261">
        <f t="shared" si="6"/>
        <v>0.068</v>
      </c>
      <c r="K28" s="77">
        <f t="shared" si="6"/>
        <v>1.07</v>
      </c>
      <c r="L28" s="77">
        <f t="shared" si="6"/>
        <v>0</v>
      </c>
      <c r="M28" s="261">
        <f t="shared" si="6"/>
        <v>0.0055</v>
      </c>
      <c r="N28" s="77">
        <f t="shared" si="6"/>
        <v>0.042</v>
      </c>
      <c r="O28" s="77">
        <f t="shared" si="6"/>
        <v>0</v>
      </c>
      <c r="P28" s="20">
        <f t="shared" si="0"/>
        <v>1.3865</v>
      </c>
    </row>
    <row r="29" spans="1:16" ht="18.75">
      <c r="A29" s="217"/>
      <c r="B29" s="333"/>
      <c r="C29" s="208" t="s">
        <v>18</v>
      </c>
      <c r="D29" s="258">
        <f>D27+D25</f>
        <v>0</v>
      </c>
      <c r="E29" s="77">
        <f>E27+E25</f>
        <v>0</v>
      </c>
      <c r="F29" s="75">
        <f t="shared" si="5"/>
        <v>0</v>
      </c>
      <c r="G29" s="75">
        <f t="shared" si="5"/>
        <v>0</v>
      </c>
      <c r="H29" s="145">
        <f t="shared" si="5"/>
        <v>0</v>
      </c>
      <c r="I29" s="262">
        <f t="shared" si="6"/>
        <v>30.608</v>
      </c>
      <c r="J29" s="262">
        <f t="shared" si="6"/>
        <v>7.14</v>
      </c>
      <c r="K29" s="77">
        <f t="shared" si="6"/>
        <v>147.674</v>
      </c>
      <c r="L29" s="77">
        <f t="shared" si="6"/>
        <v>0</v>
      </c>
      <c r="M29" s="263">
        <f t="shared" si="6"/>
        <v>3.754</v>
      </c>
      <c r="N29" s="77">
        <f t="shared" si="6"/>
        <v>9.041</v>
      </c>
      <c r="O29" s="77">
        <f t="shared" si="6"/>
        <v>0</v>
      </c>
      <c r="P29" s="26">
        <f t="shared" si="0"/>
        <v>198.21699999999998</v>
      </c>
    </row>
    <row r="30" spans="1:16" ht="18.75">
      <c r="A30" s="204" t="s">
        <v>0</v>
      </c>
      <c r="B30" s="334" t="s">
        <v>37</v>
      </c>
      <c r="C30" s="211" t="s">
        <v>16</v>
      </c>
      <c r="D30" s="255">
        <v>50.2132</v>
      </c>
      <c r="E30" s="73">
        <v>122.8258</v>
      </c>
      <c r="F30" s="73">
        <v>87.3269</v>
      </c>
      <c r="G30" s="73">
        <v>79.1657</v>
      </c>
      <c r="H30" s="143">
        <v>139.4532</v>
      </c>
      <c r="I30" s="73">
        <v>5.2748</v>
      </c>
      <c r="J30" s="73">
        <v>4.3324</v>
      </c>
      <c r="K30" s="73">
        <v>1.802</v>
      </c>
      <c r="L30" s="73">
        <v>4.4576</v>
      </c>
      <c r="M30" s="73">
        <v>7.8872</v>
      </c>
      <c r="N30" s="73">
        <v>6.1332</v>
      </c>
      <c r="O30" s="73">
        <v>1.6101</v>
      </c>
      <c r="P30" s="20">
        <f t="shared" si="0"/>
        <v>510.4821000000001</v>
      </c>
    </row>
    <row r="31" spans="1:16" ht="18.75">
      <c r="A31" s="204" t="s">
        <v>38</v>
      </c>
      <c r="B31" s="335"/>
      <c r="C31" s="208" t="s">
        <v>18</v>
      </c>
      <c r="D31" s="256">
        <v>13956.452</v>
      </c>
      <c r="E31" s="72">
        <v>15981.892</v>
      </c>
      <c r="F31" s="72">
        <v>8388.169</v>
      </c>
      <c r="G31" s="72">
        <v>8988.348</v>
      </c>
      <c r="H31" s="142">
        <v>9109.425</v>
      </c>
      <c r="I31" s="72">
        <v>890.404</v>
      </c>
      <c r="J31" s="72">
        <v>1191.788</v>
      </c>
      <c r="K31" s="72">
        <v>588.443</v>
      </c>
      <c r="L31" s="72">
        <v>207.213</v>
      </c>
      <c r="M31" s="72">
        <v>2504.598</v>
      </c>
      <c r="N31" s="72">
        <v>3301.558</v>
      </c>
      <c r="O31" s="72">
        <v>890.31</v>
      </c>
      <c r="P31" s="26">
        <f t="shared" si="0"/>
        <v>65998.59999999999</v>
      </c>
    </row>
    <row r="32" spans="1:16" ht="18.75">
      <c r="A32" s="204" t="s">
        <v>0</v>
      </c>
      <c r="B32" s="334" t="s">
        <v>39</v>
      </c>
      <c r="C32" s="211" t="s">
        <v>16</v>
      </c>
      <c r="D32" s="255">
        <v>1.0635</v>
      </c>
      <c r="E32" s="73">
        <v>4.8772</v>
      </c>
      <c r="F32" s="73">
        <v>3.2371</v>
      </c>
      <c r="G32" s="73">
        <v>18.2614</v>
      </c>
      <c r="H32" s="143">
        <v>0.6132</v>
      </c>
      <c r="I32" s="73">
        <v>1.738</v>
      </c>
      <c r="J32" s="73">
        <v>0.042</v>
      </c>
      <c r="K32" s="73"/>
      <c r="L32" s="73">
        <v>0.162</v>
      </c>
      <c r="M32" s="73">
        <v>0.2781</v>
      </c>
      <c r="N32" s="73">
        <v>0.3199</v>
      </c>
      <c r="O32" s="73">
        <v>0.7042</v>
      </c>
      <c r="P32" s="20">
        <f t="shared" si="0"/>
        <v>31.296599999999998</v>
      </c>
    </row>
    <row r="33" spans="1:16" ht="18.75">
      <c r="A33" s="204" t="s">
        <v>40</v>
      </c>
      <c r="B33" s="335"/>
      <c r="C33" s="208" t="s">
        <v>18</v>
      </c>
      <c r="D33" s="256">
        <v>100.652</v>
      </c>
      <c r="E33" s="72">
        <v>482.517</v>
      </c>
      <c r="F33" s="72">
        <v>370.042</v>
      </c>
      <c r="G33" s="72">
        <v>1089.695</v>
      </c>
      <c r="H33" s="142">
        <v>48.221</v>
      </c>
      <c r="I33" s="72">
        <v>86.933</v>
      </c>
      <c r="J33" s="72">
        <v>1.323</v>
      </c>
      <c r="K33" s="72"/>
      <c r="L33" s="72">
        <v>6.585</v>
      </c>
      <c r="M33" s="72">
        <v>17.928</v>
      </c>
      <c r="N33" s="72">
        <v>38.425</v>
      </c>
      <c r="O33" s="72">
        <v>78.494</v>
      </c>
      <c r="P33" s="26">
        <f t="shared" si="0"/>
        <v>2320.815</v>
      </c>
    </row>
    <row r="34" spans="1:16" ht="18.75">
      <c r="A34" s="220"/>
      <c r="B34" s="210" t="s">
        <v>20</v>
      </c>
      <c r="C34" s="211" t="s">
        <v>16</v>
      </c>
      <c r="D34" s="255">
        <v>153.555</v>
      </c>
      <c r="E34" s="73">
        <v>53.331</v>
      </c>
      <c r="F34" s="73">
        <v>12.092</v>
      </c>
      <c r="G34" s="73">
        <v>74.397</v>
      </c>
      <c r="H34" s="143">
        <v>125.844</v>
      </c>
      <c r="I34" s="73">
        <v>166.237</v>
      </c>
      <c r="J34" s="73"/>
      <c r="K34" s="73"/>
      <c r="L34" s="73">
        <v>127.275</v>
      </c>
      <c r="M34" s="73">
        <v>216.756</v>
      </c>
      <c r="N34" s="73">
        <v>527.137</v>
      </c>
      <c r="O34" s="73">
        <v>321.841</v>
      </c>
      <c r="P34" s="20">
        <f t="shared" si="0"/>
        <v>1778.4649999999997</v>
      </c>
    </row>
    <row r="35" spans="1:16" ht="18.75">
      <c r="A35" s="204" t="s">
        <v>23</v>
      </c>
      <c r="B35" s="212" t="s">
        <v>111</v>
      </c>
      <c r="C35" s="208" t="s">
        <v>18</v>
      </c>
      <c r="D35" s="256">
        <v>6616.898</v>
      </c>
      <c r="E35" s="72">
        <v>2691.118</v>
      </c>
      <c r="F35" s="72">
        <v>508.074</v>
      </c>
      <c r="G35" s="72">
        <v>3356.083</v>
      </c>
      <c r="H35" s="142">
        <v>5897.913</v>
      </c>
      <c r="I35" s="72">
        <v>7391.211</v>
      </c>
      <c r="J35" s="72"/>
      <c r="K35" s="72"/>
      <c r="L35" s="72">
        <v>5481.503</v>
      </c>
      <c r="M35" s="72">
        <v>8461.352</v>
      </c>
      <c r="N35" s="72">
        <v>19058.432</v>
      </c>
      <c r="O35" s="72">
        <v>11738.282</v>
      </c>
      <c r="P35" s="26">
        <f t="shared" si="0"/>
        <v>71200.86600000001</v>
      </c>
    </row>
    <row r="36" spans="1:16" ht="18.75">
      <c r="A36" s="220"/>
      <c r="B36" s="332" t="s">
        <v>24</v>
      </c>
      <c r="C36" s="211" t="s">
        <v>16</v>
      </c>
      <c r="D36" s="259">
        <f aca="true" t="shared" si="7" ref="D36:G37">D30+D32+D34</f>
        <v>204.8317</v>
      </c>
      <c r="E36" s="76">
        <f t="shared" si="7"/>
        <v>181.034</v>
      </c>
      <c r="F36" s="76">
        <f t="shared" si="7"/>
        <v>102.65599999999999</v>
      </c>
      <c r="G36" s="76">
        <f t="shared" si="7"/>
        <v>171.8241</v>
      </c>
      <c r="H36" s="146">
        <f>H30+H32+H34</f>
        <v>265.9104</v>
      </c>
      <c r="I36" s="76">
        <f aca="true" t="shared" si="8" ref="I36:O37">I30+I32+I34</f>
        <v>173.2498</v>
      </c>
      <c r="J36" s="76">
        <f t="shared" si="8"/>
        <v>4.3744</v>
      </c>
      <c r="K36" s="76">
        <f t="shared" si="8"/>
        <v>1.802</v>
      </c>
      <c r="L36" s="76">
        <f t="shared" si="8"/>
        <v>131.8946</v>
      </c>
      <c r="M36" s="76">
        <f t="shared" si="8"/>
        <v>224.9213</v>
      </c>
      <c r="N36" s="76">
        <f t="shared" si="8"/>
        <v>533.5900999999999</v>
      </c>
      <c r="O36" s="76">
        <f t="shared" si="8"/>
        <v>324.1553</v>
      </c>
      <c r="P36" s="20">
        <f aca="true" t="shared" si="9" ref="P36:P67">SUM(D36:O36)</f>
        <v>2320.2437</v>
      </c>
    </row>
    <row r="37" spans="1:16" ht="18.75">
      <c r="A37" s="217"/>
      <c r="B37" s="333"/>
      <c r="C37" s="208" t="s">
        <v>18</v>
      </c>
      <c r="D37" s="258">
        <f t="shared" si="7"/>
        <v>20674.002</v>
      </c>
      <c r="E37" s="77">
        <f t="shared" si="7"/>
        <v>19155.527</v>
      </c>
      <c r="F37" s="77">
        <f t="shared" si="7"/>
        <v>9266.285</v>
      </c>
      <c r="G37" s="77">
        <v>13434.126</v>
      </c>
      <c r="H37" s="147">
        <f>H31+H33+H35</f>
        <v>15055.558999999997</v>
      </c>
      <c r="I37" s="77">
        <f t="shared" si="8"/>
        <v>8368.548</v>
      </c>
      <c r="J37" s="77">
        <f t="shared" si="8"/>
        <v>1193.111</v>
      </c>
      <c r="K37" s="77">
        <f t="shared" si="8"/>
        <v>588.443</v>
      </c>
      <c r="L37" s="77">
        <f t="shared" si="8"/>
        <v>5695.3009999999995</v>
      </c>
      <c r="M37" s="77">
        <f t="shared" si="8"/>
        <v>10983.878</v>
      </c>
      <c r="N37" s="77">
        <f t="shared" si="8"/>
        <v>22398.415</v>
      </c>
      <c r="O37" s="77">
        <f t="shared" si="8"/>
        <v>12707.086</v>
      </c>
      <c r="P37" s="26">
        <f t="shared" si="9"/>
        <v>139520.28100000002</v>
      </c>
    </row>
    <row r="38" spans="1:16" ht="18.75">
      <c r="A38" s="328" t="s">
        <v>41</v>
      </c>
      <c r="B38" s="329"/>
      <c r="C38" s="211" t="s">
        <v>16</v>
      </c>
      <c r="D38" s="255">
        <v>15.127</v>
      </c>
      <c r="E38" s="73">
        <v>0.015</v>
      </c>
      <c r="F38" s="73"/>
      <c r="G38" s="73"/>
      <c r="H38" s="143">
        <v>0.0094</v>
      </c>
      <c r="I38" s="73">
        <v>0.0917</v>
      </c>
      <c r="J38" s="73">
        <v>30.1072</v>
      </c>
      <c r="K38" s="73">
        <v>73.711</v>
      </c>
      <c r="L38" s="73">
        <v>8.9551</v>
      </c>
      <c r="M38" s="73">
        <v>8.0551</v>
      </c>
      <c r="N38" s="73">
        <v>20.4319</v>
      </c>
      <c r="O38" s="73">
        <v>5.6313</v>
      </c>
      <c r="P38" s="20">
        <f t="shared" si="9"/>
        <v>162.1347</v>
      </c>
    </row>
    <row r="39" spans="1:16" ht="18.75">
      <c r="A39" s="330"/>
      <c r="B39" s="331"/>
      <c r="C39" s="208" t="s">
        <v>18</v>
      </c>
      <c r="D39" s="256">
        <v>398.214</v>
      </c>
      <c r="E39" s="72">
        <v>5.514</v>
      </c>
      <c r="F39" s="72"/>
      <c r="G39" s="72"/>
      <c r="H39" s="142">
        <v>6.4</v>
      </c>
      <c r="I39" s="72">
        <v>54.901</v>
      </c>
      <c r="J39" s="72">
        <v>13988.361</v>
      </c>
      <c r="K39" s="72">
        <v>21815.404</v>
      </c>
      <c r="L39" s="72">
        <v>3104.184</v>
      </c>
      <c r="M39" s="72">
        <v>1252.928</v>
      </c>
      <c r="N39" s="72">
        <v>3324.865</v>
      </c>
      <c r="O39" s="72">
        <v>1091.723</v>
      </c>
      <c r="P39" s="26">
        <f t="shared" si="9"/>
        <v>45042.494</v>
      </c>
    </row>
    <row r="40" spans="1:16" ht="18.75">
      <c r="A40" s="328" t="s">
        <v>42</v>
      </c>
      <c r="B40" s="329"/>
      <c r="C40" s="211" t="s">
        <v>16</v>
      </c>
      <c r="D40" s="255"/>
      <c r="E40" s="73"/>
      <c r="F40" s="73">
        <v>2.456</v>
      </c>
      <c r="G40" s="73"/>
      <c r="H40" s="143">
        <v>0.0972</v>
      </c>
      <c r="I40" s="73">
        <v>2.9313</v>
      </c>
      <c r="J40" s="73">
        <v>19.5662</v>
      </c>
      <c r="K40" s="73">
        <v>100.7623</v>
      </c>
      <c r="L40" s="73">
        <v>98.5134</v>
      </c>
      <c r="M40" s="73">
        <v>235.166</v>
      </c>
      <c r="N40" s="73">
        <v>88.9345</v>
      </c>
      <c r="O40" s="73">
        <v>103.1254</v>
      </c>
      <c r="P40" s="20">
        <f t="shared" si="9"/>
        <v>651.5523</v>
      </c>
    </row>
    <row r="41" spans="1:16" ht="18.75">
      <c r="A41" s="330"/>
      <c r="B41" s="331"/>
      <c r="C41" s="208" t="s">
        <v>18</v>
      </c>
      <c r="D41" s="256"/>
      <c r="E41" s="72"/>
      <c r="F41" s="72">
        <v>381.662</v>
      </c>
      <c r="G41" s="72"/>
      <c r="H41" s="142">
        <v>83.783</v>
      </c>
      <c r="I41" s="72">
        <v>1677.597</v>
      </c>
      <c r="J41" s="72">
        <v>6413.213</v>
      </c>
      <c r="K41" s="72">
        <v>24095.452</v>
      </c>
      <c r="L41" s="72">
        <v>9995.535</v>
      </c>
      <c r="M41" s="72">
        <v>25859.999</v>
      </c>
      <c r="N41" s="72">
        <v>7450.084</v>
      </c>
      <c r="O41" s="72">
        <v>8568.776</v>
      </c>
      <c r="P41" s="26">
        <f t="shared" si="9"/>
        <v>84526.101</v>
      </c>
    </row>
    <row r="42" spans="1:16" ht="18.75">
      <c r="A42" s="328" t="s">
        <v>43</v>
      </c>
      <c r="B42" s="329"/>
      <c r="C42" s="211" t="s">
        <v>16</v>
      </c>
      <c r="D42" s="255"/>
      <c r="E42" s="73"/>
      <c r="F42" s="73"/>
      <c r="G42" s="73"/>
      <c r="H42" s="143"/>
      <c r="I42" s="73"/>
      <c r="J42" s="73"/>
      <c r="K42" s="73"/>
      <c r="L42" s="73"/>
      <c r="M42" s="73"/>
      <c r="N42" s="73"/>
      <c r="O42" s="73"/>
      <c r="P42" s="20">
        <f t="shared" si="9"/>
        <v>0</v>
      </c>
    </row>
    <row r="43" spans="1:16" ht="18.75">
      <c r="A43" s="330"/>
      <c r="B43" s="331"/>
      <c r="C43" s="208" t="s">
        <v>18</v>
      </c>
      <c r="D43" s="256"/>
      <c r="E43" s="72"/>
      <c r="F43" s="72"/>
      <c r="G43" s="72"/>
      <c r="H43" s="142"/>
      <c r="I43" s="72"/>
      <c r="J43" s="72"/>
      <c r="K43" s="72"/>
      <c r="L43" s="72"/>
      <c r="M43" s="72"/>
      <c r="N43" s="72"/>
      <c r="O43" s="72"/>
      <c r="P43" s="26">
        <f t="shared" si="9"/>
        <v>0</v>
      </c>
    </row>
    <row r="44" spans="1:16" ht="18.75">
      <c r="A44" s="328" t="s">
        <v>44</v>
      </c>
      <c r="B44" s="329"/>
      <c r="C44" s="211" t="s">
        <v>16</v>
      </c>
      <c r="D44" s="255">
        <v>0.1259</v>
      </c>
      <c r="E44" s="73">
        <v>0.0216</v>
      </c>
      <c r="F44" s="73">
        <v>0.0041</v>
      </c>
      <c r="G44" s="73">
        <v>0.0174</v>
      </c>
      <c r="H44" s="143">
        <v>0.0344</v>
      </c>
      <c r="I44" s="73">
        <v>0.0041</v>
      </c>
      <c r="J44" s="73"/>
      <c r="K44" s="73"/>
      <c r="L44" s="73"/>
      <c r="M44" s="73"/>
      <c r="N44" s="73">
        <v>0.0677</v>
      </c>
      <c r="O44" s="73">
        <v>0.0727</v>
      </c>
      <c r="P44" s="20">
        <f t="shared" si="9"/>
        <v>0.3479</v>
      </c>
    </row>
    <row r="45" spans="1:16" ht="18.75">
      <c r="A45" s="330"/>
      <c r="B45" s="331"/>
      <c r="C45" s="208" t="s">
        <v>18</v>
      </c>
      <c r="D45" s="256">
        <v>30.661</v>
      </c>
      <c r="E45" s="72">
        <v>7.865</v>
      </c>
      <c r="F45" s="72">
        <v>1.974</v>
      </c>
      <c r="G45" s="72">
        <v>8.696</v>
      </c>
      <c r="H45" s="142">
        <v>16.565</v>
      </c>
      <c r="I45" s="72">
        <v>2.09</v>
      </c>
      <c r="J45" s="72"/>
      <c r="K45" s="72"/>
      <c r="L45" s="72"/>
      <c r="M45" s="72"/>
      <c r="N45" s="72">
        <v>27.988</v>
      </c>
      <c r="O45" s="72">
        <v>28.084</v>
      </c>
      <c r="P45" s="26">
        <f t="shared" si="9"/>
        <v>123.923</v>
      </c>
    </row>
    <row r="46" spans="1:16" ht="18.75">
      <c r="A46" s="328" t="s">
        <v>45</v>
      </c>
      <c r="B46" s="329"/>
      <c r="C46" s="211" t="s">
        <v>16</v>
      </c>
      <c r="D46" s="255">
        <v>0.001</v>
      </c>
      <c r="E46" s="73"/>
      <c r="F46" s="73"/>
      <c r="G46" s="73">
        <v>0.0015</v>
      </c>
      <c r="H46" s="143">
        <v>0.1929</v>
      </c>
      <c r="I46" s="73">
        <v>0.004</v>
      </c>
      <c r="J46" s="73">
        <v>0.001</v>
      </c>
      <c r="K46" s="73"/>
      <c r="L46" s="73">
        <v>0.002</v>
      </c>
      <c r="M46" s="73">
        <v>0.001</v>
      </c>
      <c r="N46" s="73">
        <v>0.0072</v>
      </c>
      <c r="O46" s="73">
        <v>0.0023</v>
      </c>
      <c r="P46" s="20">
        <f t="shared" si="9"/>
        <v>0.2129</v>
      </c>
    </row>
    <row r="47" spans="1:16" ht="18.75">
      <c r="A47" s="330"/>
      <c r="B47" s="331"/>
      <c r="C47" s="208" t="s">
        <v>18</v>
      </c>
      <c r="D47" s="256">
        <v>1.26</v>
      </c>
      <c r="E47" s="72"/>
      <c r="F47" s="72"/>
      <c r="G47" s="72">
        <v>1.273</v>
      </c>
      <c r="H47" s="142">
        <v>133.795</v>
      </c>
      <c r="I47" s="72">
        <v>2.625</v>
      </c>
      <c r="J47" s="72">
        <v>0.42</v>
      </c>
      <c r="K47" s="72"/>
      <c r="L47" s="72">
        <v>0.945</v>
      </c>
      <c r="M47" s="72">
        <v>1.155</v>
      </c>
      <c r="N47" s="72">
        <v>2.941</v>
      </c>
      <c r="O47" s="72">
        <v>1.323</v>
      </c>
      <c r="P47" s="26">
        <f t="shared" si="9"/>
        <v>145.73699999999997</v>
      </c>
    </row>
    <row r="48" spans="1:16" ht="18.75">
      <c r="A48" s="328" t="s">
        <v>46</v>
      </c>
      <c r="B48" s="329"/>
      <c r="C48" s="211" t="s">
        <v>16</v>
      </c>
      <c r="D48" s="255">
        <v>0.3475</v>
      </c>
      <c r="E48" s="73">
        <v>7.491</v>
      </c>
      <c r="F48" s="73"/>
      <c r="G48" s="73">
        <v>7.087</v>
      </c>
      <c r="H48" s="143">
        <v>9.4178</v>
      </c>
      <c r="I48" s="73">
        <v>39.3986</v>
      </c>
      <c r="J48" s="73">
        <v>1123.8505</v>
      </c>
      <c r="K48" s="73">
        <v>1164.7205</v>
      </c>
      <c r="L48" s="73">
        <v>605.8467</v>
      </c>
      <c r="M48" s="73">
        <v>174.149</v>
      </c>
      <c r="N48" s="73">
        <v>253.9682</v>
      </c>
      <c r="O48" s="73">
        <v>214.6279</v>
      </c>
      <c r="P48" s="20">
        <f t="shared" si="9"/>
        <v>3600.9046999999996</v>
      </c>
    </row>
    <row r="49" spans="1:16" ht="18.75">
      <c r="A49" s="330"/>
      <c r="B49" s="331"/>
      <c r="C49" s="208" t="s">
        <v>18</v>
      </c>
      <c r="D49" s="256">
        <v>263.247</v>
      </c>
      <c r="E49" s="72">
        <v>219.925</v>
      </c>
      <c r="F49" s="72"/>
      <c r="G49" s="72">
        <v>1711.479</v>
      </c>
      <c r="H49" s="142">
        <v>2287.501</v>
      </c>
      <c r="I49" s="72">
        <v>2763.174</v>
      </c>
      <c r="J49" s="72">
        <v>88702.559</v>
      </c>
      <c r="K49" s="72">
        <v>80322.904</v>
      </c>
      <c r="L49" s="72">
        <v>41934.694</v>
      </c>
      <c r="M49" s="72">
        <v>17997.929</v>
      </c>
      <c r="N49" s="72">
        <v>15359.796</v>
      </c>
      <c r="O49" s="72">
        <v>22122.194</v>
      </c>
      <c r="P49" s="26">
        <f t="shared" si="9"/>
        <v>273685.402</v>
      </c>
    </row>
    <row r="50" spans="1:16" ht="18.75">
      <c r="A50" s="328" t="s">
        <v>47</v>
      </c>
      <c r="B50" s="329"/>
      <c r="C50" s="211" t="s">
        <v>16</v>
      </c>
      <c r="D50" s="255"/>
      <c r="E50" s="73"/>
      <c r="F50" s="73"/>
      <c r="G50" s="73"/>
      <c r="H50" s="143"/>
      <c r="I50" s="73">
        <v>0.0442</v>
      </c>
      <c r="J50" s="73">
        <v>4.8</v>
      </c>
      <c r="K50" s="73">
        <v>27.563</v>
      </c>
      <c r="L50" s="73">
        <v>1736.068</v>
      </c>
      <c r="M50" s="73">
        <v>9415.9606</v>
      </c>
      <c r="N50" s="73">
        <v>8707.305</v>
      </c>
      <c r="O50" s="73">
        <v>6097.166</v>
      </c>
      <c r="P50" s="20">
        <f t="shared" si="9"/>
        <v>25988.9068</v>
      </c>
    </row>
    <row r="51" spans="1:16" ht="18.75">
      <c r="A51" s="330"/>
      <c r="B51" s="331"/>
      <c r="C51" s="208" t="s">
        <v>18</v>
      </c>
      <c r="D51" s="256"/>
      <c r="E51" s="72"/>
      <c r="F51" s="72"/>
      <c r="G51" s="72"/>
      <c r="H51" s="142"/>
      <c r="I51" s="72">
        <v>7.464</v>
      </c>
      <c r="J51" s="72">
        <v>362.88</v>
      </c>
      <c r="K51" s="72">
        <v>11223.506</v>
      </c>
      <c r="L51" s="72">
        <v>389368.118</v>
      </c>
      <c r="M51" s="72">
        <v>1100416.471</v>
      </c>
      <c r="N51" s="72">
        <v>903555.038</v>
      </c>
      <c r="O51" s="72">
        <v>499283.806</v>
      </c>
      <c r="P51" s="26">
        <f t="shared" si="9"/>
        <v>2904217.283</v>
      </c>
    </row>
    <row r="52" spans="1:16" ht="18.75">
      <c r="A52" s="328" t="s">
        <v>48</v>
      </c>
      <c r="B52" s="329"/>
      <c r="C52" s="211" t="s">
        <v>16</v>
      </c>
      <c r="D52" s="255">
        <v>0.3882</v>
      </c>
      <c r="E52" s="73">
        <v>1.7225</v>
      </c>
      <c r="F52" s="73">
        <v>86.1752</v>
      </c>
      <c r="G52" s="73">
        <v>369.4941</v>
      </c>
      <c r="H52" s="143">
        <v>688.8674</v>
      </c>
      <c r="I52" s="73">
        <v>1576.6628</v>
      </c>
      <c r="J52" s="73">
        <v>2634.7661</v>
      </c>
      <c r="K52" s="73">
        <v>232.0761</v>
      </c>
      <c r="L52" s="73">
        <v>110.7438</v>
      </c>
      <c r="M52" s="73">
        <v>50.3016</v>
      </c>
      <c r="N52" s="73">
        <v>99.6696</v>
      </c>
      <c r="O52" s="73">
        <v>21.7624</v>
      </c>
      <c r="P52" s="20">
        <f t="shared" si="9"/>
        <v>5872.6298</v>
      </c>
    </row>
    <row r="53" spans="1:16" ht="18.75">
      <c r="A53" s="330"/>
      <c r="B53" s="331"/>
      <c r="C53" s="208" t="s">
        <v>18</v>
      </c>
      <c r="D53" s="256">
        <v>85.631</v>
      </c>
      <c r="E53" s="72">
        <v>1017.551</v>
      </c>
      <c r="F53" s="72">
        <v>55772.114</v>
      </c>
      <c r="G53" s="72">
        <v>221016.511</v>
      </c>
      <c r="H53" s="142">
        <v>335009.602</v>
      </c>
      <c r="I53" s="72">
        <v>664713.674</v>
      </c>
      <c r="J53" s="72">
        <v>1069848.219</v>
      </c>
      <c r="K53" s="72">
        <v>99580.6</v>
      </c>
      <c r="L53" s="72">
        <v>41589.307</v>
      </c>
      <c r="M53" s="72">
        <v>16396.7</v>
      </c>
      <c r="N53" s="72">
        <v>42460.374</v>
      </c>
      <c r="O53" s="72">
        <v>7634.054</v>
      </c>
      <c r="P53" s="26">
        <f t="shared" si="9"/>
        <v>2555124.3370000003</v>
      </c>
    </row>
    <row r="54" spans="1:16" ht="18.75">
      <c r="A54" s="204" t="s">
        <v>0</v>
      </c>
      <c r="B54" s="334" t="s">
        <v>133</v>
      </c>
      <c r="C54" s="211" t="s">
        <v>16</v>
      </c>
      <c r="D54" s="255"/>
      <c r="E54" s="73"/>
      <c r="F54" s="73"/>
      <c r="G54" s="73"/>
      <c r="H54" s="143">
        <v>0.217</v>
      </c>
      <c r="I54" s="73">
        <v>0.6691</v>
      </c>
      <c r="J54" s="73">
        <v>0.82</v>
      </c>
      <c r="K54" s="73">
        <v>2.9475</v>
      </c>
      <c r="L54" s="73">
        <v>6.6291</v>
      </c>
      <c r="M54" s="73">
        <v>1.4313</v>
      </c>
      <c r="N54" s="73">
        <v>1.4539</v>
      </c>
      <c r="O54" s="73">
        <v>1.1023</v>
      </c>
      <c r="P54" s="20">
        <f t="shared" si="9"/>
        <v>15.270199999999999</v>
      </c>
    </row>
    <row r="55" spans="1:16" ht="18.75">
      <c r="A55" s="204" t="s">
        <v>38</v>
      </c>
      <c r="B55" s="335"/>
      <c r="C55" s="208" t="s">
        <v>18</v>
      </c>
      <c r="D55" s="256"/>
      <c r="E55" s="72"/>
      <c r="F55" s="72"/>
      <c r="G55" s="72"/>
      <c r="H55" s="142">
        <v>263.442</v>
      </c>
      <c r="I55" s="72">
        <v>555.618</v>
      </c>
      <c r="J55" s="72">
        <v>516.909</v>
      </c>
      <c r="K55" s="72">
        <v>1749.582</v>
      </c>
      <c r="L55" s="72">
        <v>2948.394</v>
      </c>
      <c r="M55" s="72">
        <v>765.616</v>
      </c>
      <c r="N55" s="72">
        <v>1016.948</v>
      </c>
      <c r="O55" s="72">
        <v>716.808</v>
      </c>
      <c r="P55" s="26">
        <f t="shared" si="9"/>
        <v>8533.317</v>
      </c>
    </row>
    <row r="56" spans="1:16" ht="18.75">
      <c r="A56" s="204" t="s">
        <v>17</v>
      </c>
      <c r="B56" s="210" t="s">
        <v>20</v>
      </c>
      <c r="C56" s="211" t="s">
        <v>16</v>
      </c>
      <c r="D56" s="255">
        <v>0.1294</v>
      </c>
      <c r="E56" s="73">
        <v>0.1088</v>
      </c>
      <c r="F56" s="73">
        <v>0.0018</v>
      </c>
      <c r="G56" s="73">
        <v>0.0085</v>
      </c>
      <c r="H56" s="143">
        <v>0.0192</v>
      </c>
      <c r="I56" s="73">
        <v>1.3531</v>
      </c>
      <c r="J56" s="73">
        <v>2.7264</v>
      </c>
      <c r="K56" s="73">
        <v>0.5985</v>
      </c>
      <c r="L56" s="73">
        <v>0.9933</v>
      </c>
      <c r="M56" s="73">
        <v>0.9891</v>
      </c>
      <c r="N56" s="73">
        <v>1.0819</v>
      </c>
      <c r="O56" s="73">
        <v>0.7091</v>
      </c>
      <c r="P56" s="20">
        <f t="shared" si="9"/>
        <v>8.7191</v>
      </c>
    </row>
    <row r="57" spans="1:16" ht="18.75">
      <c r="A57" s="204" t="s">
        <v>23</v>
      </c>
      <c r="B57" s="212" t="s">
        <v>113</v>
      </c>
      <c r="C57" s="208" t="s">
        <v>18</v>
      </c>
      <c r="D57" s="256">
        <v>26.522</v>
      </c>
      <c r="E57" s="72">
        <v>21.212</v>
      </c>
      <c r="F57" s="72">
        <v>0.567</v>
      </c>
      <c r="G57" s="72">
        <v>10.23</v>
      </c>
      <c r="H57" s="142">
        <v>22.381</v>
      </c>
      <c r="I57" s="72">
        <v>533.377</v>
      </c>
      <c r="J57" s="72">
        <v>1743.658</v>
      </c>
      <c r="K57" s="72">
        <v>382.417</v>
      </c>
      <c r="L57" s="72">
        <v>260.748</v>
      </c>
      <c r="M57" s="72">
        <v>222.894</v>
      </c>
      <c r="N57" s="72">
        <v>90.042</v>
      </c>
      <c r="O57" s="72">
        <v>94.407</v>
      </c>
      <c r="P57" s="26">
        <f t="shared" si="9"/>
        <v>3408.4550000000004</v>
      </c>
    </row>
    <row r="58" spans="1:16" ht="18.75">
      <c r="A58" s="220"/>
      <c r="B58" s="332" t="s">
        <v>107</v>
      </c>
      <c r="C58" s="211" t="s">
        <v>16</v>
      </c>
      <c r="D58" s="259">
        <f aca="true" t="shared" si="10" ref="D58:G59">D54+D56</f>
        <v>0.1294</v>
      </c>
      <c r="E58" s="76">
        <f t="shared" si="10"/>
        <v>0.1088</v>
      </c>
      <c r="F58" s="76">
        <f t="shared" si="10"/>
        <v>0.0018</v>
      </c>
      <c r="G58" s="76">
        <f t="shared" si="10"/>
        <v>0.0085</v>
      </c>
      <c r="H58" s="146">
        <f>SUM(H54,H56)</f>
        <v>0.2362</v>
      </c>
      <c r="I58" s="76">
        <f aca="true" t="shared" si="11" ref="I58:O59">I54+I56</f>
        <v>2.0221999999999998</v>
      </c>
      <c r="J58" s="76">
        <f t="shared" si="11"/>
        <v>3.5463999999999998</v>
      </c>
      <c r="K58" s="76">
        <f t="shared" si="11"/>
        <v>3.546</v>
      </c>
      <c r="L58" s="76">
        <f t="shared" si="11"/>
        <v>7.6224</v>
      </c>
      <c r="M58" s="76">
        <f t="shared" si="11"/>
        <v>2.4204</v>
      </c>
      <c r="N58" s="76">
        <f t="shared" si="11"/>
        <v>2.5358</v>
      </c>
      <c r="O58" s="76">
        <f t="shared" si="11"/>
        <v>1.8114</v>
      </c>
      <c r="P58" s="20">
        <f t="shared" si="9"/>
        <v>23.9893</v>
      </c>
    </row>
    <row r="59" spans="1:16" ht="18.75">
      <c r="A59" s="217"/>
      <c r="B59" s="333"/>
      <c r="C59" s="208" t="s">
        <v>18</v>
      </c>
      <c r="D59" s="258">
        <f t="shared" si="10"/>
        <v>26.522</v>
      </c>
      <c r="E59" s="77">
        <f t="shared" si="10"/>
        <v>21.212</v>
      </c>
      <c r="F59" s="77">
        <f t="shared" si="10"/>
        <v>0.567</v>
      </c>
      <c r="G59" s="77">
        <f t="shared" si="10"/>
        <v>10.23</v>
      </c>
      <c r="H59" s="147">
        <f>H55+H57</f>
        <v>285.823</v>
      </c>
      <c r="I59" s="77">
        <f t="shared" si="11"/>
        <v>1088.995</v>
      </c>
      <c r="J59" s="77">
        <f t="shared" si="11"/>
        <v>2260.567</v>
      </c>
      <c r="K59" s="77">
        <f t="shared" si="11"/>
        <v>2131.9990000000003</v>
      </c>
      <c r="L59" s="77">
        <f t="shared" si="11"/>
        <v>3209.142</v>
      </c>
      <c r="M59" s="77">
        <f t="shared" si="11"/>
        <v>988.51</v>
      </c>
      <c r="N59" s="77">
        <f t="shared" si="11"/>
        <v>1106.99</v>
      </c>
      <c r="O59" s="77">
        <f t="shared" si="11"/>
        <v>811.215</v>
      </c>
      <c r="P59" s="26">
        <f t="shared" si="9"/>
        <v>11941.772</v>
      </c>
    </row>
    <row r="60" spans="1:16" ht="18.75">
      <c r="A60" s="204" t="s">
        <v>0</v>
      </c>
      <c r="B60" s="334" t="s">
        <v>115</v>
      </c>
      <c r="C60" s="211" t="s">
        <v>16</v>
      </c>
      <c r="D60" s="255"/>
      <c r="E60" s="73"/>
      <c r="F60" s="73"/>
      <c r="G60" s="73"/>
      <c r="H60" s="143"/>
      <c r="I60" s="73"/>
      <c r="J60" s="73"/>
      <c r="K60" s="73"/>
      <c r="L60" s="73"/>
      <c r="M60" s="73"/>
      <c r="N60" s="73"/>
      <c r="O60" s="73"/>
      <c r="P60" s="20">
        <f t="shared" si="9"/>
        <v>0</v>
      </c>
    </row>
    <row r="61" spans="1:16" ht="18.75">
      <c r="A61" s="204" t="s">
        <v>49</v>
      </c>
      <c r="B61" s="335"/>
      <c r="C61" s="208" t="s">
        <v>18</v>
      </c>
      <c r="D61" s="256"/>
      <c r="E61" s="72"/>
      <c r="F61" s="72"/>
      <c r="G61" s="72"/>
      <c r="H61" s="142"/>
      <c r="I61" s="72"/>
      <c r="J61" s="72"/>
      <c r="K61" s="72"/>
      <c r="L61" s="72"/>
      <c r="M61" s="72"/>
      <c r="N61" s="72"/>
      <c r="O61" s="72"/>
      <c r="P61" s="26">
        <f t="shared" si="9"/>
        <v>0</v>
      </c>
    </row>
    <row r="62" spans="1:16" ht="18.75">
      <c r="A62" s="204" t="s">
        <v>0</v>
      </c>
      <c r="B62" s="210" t="s">
        <v>50</v>
      </c>
      <c r="C62" s="211" t="s">
        <v>16</v>
      </c>
      <c r="D62" s="255"/>
      <c r="E62" s="73"/>
      <c r="F62" s="73"/>
      <c r="G62" s="73"/>
      <c r="H62" s="143"/>
      <c r="I62" s="73"/>
      <c r="J62" s="73"/>
      <c r="K62" s="73"/>
      <c r="L62" s="73"/>
      <c r="M62" s="73"/>
      <c r="N62" s="73"/>
      <c r="O62" s="73"/>
      <c r="P62" s="20">
        <f t="shared" si="9"/>
        <v>0</v>
      </c>
    </row>
    <row r="63" spans="1:16" ht="18.75">
      <c r="A63" s="204" t="s">
        <v>51</v>
      </c>
      <c r="B63" s="212" t="s">
        <v>116</v>
      </c>
      <c r="C63" s="208" t="s">
        <v>18</v>
      </c>
      <c r="D63" s="256"/>
      <c r="E63" s="72"/>
      <c r="F63" s="72"/>
      <c r="G63" s="72"/>
      <c r="H63" s="142"/>
      <c r="I63" s="72"/>
      <c r="J63" s="72"/>
      <c r="K63" s="72"/>
      <c r="L63" s="72"/>
      <c r="M63" s="72"/>
      <c r="N63" s="72"/>
      <c r="O63" s="72"/>
      <c r="P63" s="26">
        <f t="shared" si="9"/>
        <v>0</v>
      </c>
    </row>
    <row r="64" spans="1:16" ht="18.75">
      <c r="A64" s="204" t="s">
        <v>0</v>
      </c>
      <c r="B64" s="334" t="s">
        <v>53</v>
      </c>
      <c r="C64" s="211" t="s">
        <v>16</v>
      </c>
      <c r="D64" s="255">
        <v>0.001</v>
      </c>
      <c r="E64" s="73">
        <v>0.001</v>
      </c>
      <c r="F64" s="73"/>
      <c r="G64" s="73"/>
      <c r="H64" s="143"/>
      <c r="I64" s="73"/>
      <c r="J64" s="73"/>
      <c r="K64" s="73"/>
      <c r="L64" s="73"/>
      <c r="M64" s="73"/>
      <c r="N64" s="73"/>
      <c r="O64" s="73"/>
      <c r="P64" s="20">
        <f t="shared" si="9"/>
        <v>0.002</v>
      </c>
    </row>
    <row r="65" spans="1:16" ht="18.75">
      <c r="A65" s="204" t="s">
        <v>23</v>
      </c>
      <c r="B65" s="335"/>
      <c r="C65" s="208" t="s">
        <v>18</v>
      </c>
      <c r="D65" s="256">
        <v>2.1</v>
      </c>
      <c r="E65" s="72">
        <v>1.575</v>
      </c>
      <c r="F65" s="72"/>
      <c r="G65" s="72"/>
      <c r="H65" s="142"/>
      <c r="I65" s="72"/>
      <c r="J65" s="72"/>
      <c r="K65" s="72"/>
      <c r="L65" s="72"/>
      <c r="M65" s="72"/>
      <c r="N65" s="72"/>
      <c r="O65" s="72"/>
      <c r="P65" s="26">
        <f t="shared" si="9"/>
        <v>3.675</v>
      </c>
    </row>
    <row r="66" spans="1:16" ht="18.75">
      <c r="A66" s="220"/>
      <c r="B66" s="210" t="s">
        <v>20</v>
      </c>
      <c r="C66" s="211" t="s">
        <v>16</v>
      </c>
      <c r="D66" s="255">
        <v>1.5001</v>
      </c>
      <c r="E66" s="73">
        <v>0.7103</v>
      </c>
      <c r="F66" s="73">
        <v>0.1264</v>
      </c>
      <c r="G66" s="73">
        <v>0.1394</v>
      </c>
      <c r="H66" s="143">
        <v>0.0564</v>
      </c>
      <c r="I66" s="73">
        <v>0.3557</v>
      </c>
      <c r="J66" s="73">
        <v>0.0115</v>
      </c>
      <c r="K66" s="73"/>
      <c r="L66" s="73">
        <v>0.1745</v>
      </c>
      <c r="M66" s="73">
        <v>0.005</v>
      </c>
      <c r="N66" s="73">
        <v>0.0067</v>
      </c>
      <c r="O66" s="73">
        <v>0.0329</v>
      </c>
      <c r="P66" s="20">
        <f t="shared" si="9"/>
        <v>3.1189</v>
      </c>
    </row>
    <row r="67" spans="1:16" ht="19.5" thickBot="1">
      <c r="A67" s="222" t="s">
        <v>0</v>
      </c>
      <c r="B67" s="223" t="s">
        <v>116</v>
      </c>
      <c r="C67" s="224" t="s">
        <v>18</v>
      </c>
      <c r="D67" s="264">
        <v>102.818</v>
      </c>
      <c r="E67" s="78">
        <v>53.369</v>
      </c>
      <c r="F67" s="78">
        <v>11.413</v>
      </c>
      <c r="G67" s="78">
        <v>13.845</v>
      </c>
      <c r="H67" s="148">
        <v>5.342</v>
      </c>
      <c r="I67" s="78">
        <v>6.641</v>
      </c>
      <c r="J67" s="78">
        <v>3.859</v>
      </c>
      <c r="K67" s="78"/>
      <c r="L67" s="78">
        <v>5.811</v>
      </c>
      <c r="M67" s="78">
        <v>0.284</v>
      </c>
      <c r="N67" s="78">
        <v>0.962</v>
      </c>
      <c r="O67" s="78">
        <v>3.566</v>
      </c>
      <c r="P67" s="27">
        <f t="shared" si="9"/>
        <v>207.91000000000003</v>
      </c>
    </row>
    <row r="68" spans="4:16" ht="18.75"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11"/>
    </row>
    <row r="69" spans="1:16" ht="19.5" thickBot="1">
      <c r="A69" s="12" t="s">
        <v>134</v>
      </c>
      <c r="B69" s="197"/>
      <c r="C69" s="1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12"/>
    </row>
    <row r="70" spans="1:16" ht="18.75">
      <c r="A70" s="217"/>
      <c r="B70" s="230"/>
      <c r="C70" s="230"/>
      <c r="D70" s="202" t="s">
        <v>2</v>
      </c>
      <c r="E70" s="265" t="s">
        <v>3</v>
      </c>
      <c r="F70" s="265" t="s">
        <v>4</v>
      </c>
      <c r="G70" s="265" t="s">
        <v>5</v>
      </c>
      <c r="H70" s="265" t="s">
        <v>6</v>
      </c>
      <c r="I70" s="265" t="s">
        <v>7</v>
      </c>
      <c r="J70" s="265" t="s">
        <v>8</v>
      </c>
      <c r="K70" s="265" t="s">
        <v>9</v>
      </c>
      <c r="L70" s="265" t="s">
        <v>10</v>
      </c>
      <c r="M70" s="265" t="s">
        <v>11</v>
      </c>
      <c r="N70" s="265" t="s">
        <v>12</v>
      </c>
      <c r="O70" s="265" t="s">
        <v>13</v>
      </c>
      <c r="P70" s="254" t="s">
        <v>14</v>
      </c>
    </row>
    <row r="71" spans="1:16" ht="18.75">
      <c r="A71" s="204" t="s">
        <v>49</v>
      </c>
      <c r="B71" s="332" t="s">
        <v>117</v>
      </c>
      <c r="C71" s="205" t="s">
        <v>16</v>
      </c>
      <c r="D71" s="259">
        <f aca="true" t="shared" si="12" ref="D71:G72">D60+D62+D64+D66</f>
        <v>1.5010999999999999</v>
      </c>
      <c r="E71" s="42">
        <f t="shared" si="12"/>
        <v>0.7113</v>
      </c>
      <c r="F71" s="42">
        <f t="shared" si="12"/>
        <v>0.1264</v>
      </c>
      <c r="G71" s="42">
        <f t="shared" si="12"/>
        <v>0.1394</v>
      </c>
      <c r="H71" s="127">
        <f>H60+H62+H64+H66</f>
        <v>0.0564</v>
      </c>
      <c r="I71" s="42">
        <f aca="true" t="shared" si="13" ref="I71:O72">I60+I62+I64+I66</f>
        <v>0.3557</v>
      </c>
      <c r="J71" s="42">
        <f t="shared" si="13"/>
        <v>0.0115</v>
      </c>
      <c r="K71" s="42">
        <f t="shared" si="13"/>
        <v>0</v>
      </c>
      <c r="L71" s="42">
        <f t="shared" si="13"/>
        <v>0.1745</v>
      </c>
      <c r="M71" s="42">
        <f t="shared" si="13"/>
        <v>0.005</v>
      </c>
      <c r="N71" s="42">
        <f t="shared" si="13"/>
        <v>0.0067</v>
      </c>
      <c r="O71" s="42">
        <f t="shared" si="13"/>
        <v>0.0329</v>
      </c>
      <c r="P71" s="20">
        <f aca="true" t="shared" si="14" ref="P71:P102">SUM(D71:O71)</f>
        <v>3.1209</v>
      </c>
    </row>
    <row r="72" spans="1:16" ht="18.75">
      <c r="A72" s="266" t="s">
        <v>51</v>
      </c>
      <c r="B72" s="333"/>
      <c r="C72" s="208" t="s">
        <v>18</v>
      </c>
      <c r="D72" s="258">
        <f t="shared" si="12"/>
        <v>104.91799999999999</v>
      </c>
      <c r="E72" s="43">
        <f t="shared" si="12"/>
        <v>54.944</v>
      </c>
      <c r="F72" s="43">
        <f t="shared" si="12"/>
        <v>11.413</v>
      </c>
      <c r="G72" s="43">
        <f t="shared" si="12"/>
        <v>13.845</v>
      </c>
      <c r="H72" s="129">
        <f>H61+H63+H65+H67</f>
        <v>5.342</v>
      </c>
      <c r="I72" s="43">
        <f t="shared" si="13"/>
        <v>6.641</v>
      </c>
      <c r="J72" s="43">
        <f t="shared" si="13"/>
        <v>3.859</v>
      </c>
      <c r="K72" s="43">
        <f t="shared" si="13"/>
        <v>0</v>
      </c>
      <c r="L72" s="43">
        <f t="shared" si="13"/>
        <v>5.811</v>
      </c>
      <c r="M72" s="43">
        <f t="shared" si="13"/>
        <v>0.284</v>
      </c>
      <c r="N72" s="43">
        <f t="shared" si="13"/>
        <v>0.962</v>
      </c>
      <c r="O72" s="43">
        <f t="shared" si="13"/>
        <v>3.566</v>
      </c>
      <c r="P72" s="26">
        <f t="shared" si="14"/>
        <v>211.585</v>
      </c>
    </row>
    <row r="73" spans="1:16" ht="18.75">
      <c r="A73" s="204" t="s">
        <v>0</v>
      </c>
      <c r="B73" s="334" t="s">
        <v>54</v>
      </c>
      <c r="C73" s="211" t="s">
        <v>16</v>
      </c>
      <c r="D73" s="255">
        <v>0.2465</v>
      </c>
      <c r="E73" s="41">
        <v>0.2336</v>
      </c>
      <c r="F73" s="41">
        <v>0.1029</v>
      </c>
      <c r="G73" s="41">
        <v>0.1133</v>
      </c>
      <c r="H73" s="123">
        <v>0.5409</v>
      </c>
      <c r="I73" s="41">
        <v>1.7432</v>
      </c>
      <c r="J73" s="41">
        <v>1.8495</v>
      </c>
      <c r="K73" s="41">
        <v>0.3368</v>
      </c>
      <c r="L73" s="41">
        <v>0.2158</v>
      </c>
      <c r="M73" s="41">
        <v>0.3954</v>
      </c>
      <c r="N73" s="41">
        <v>0.8497</v>
      </c>
      <c r="O73" s="41">
        <v>1.4416</v>
      </c>
      <c r="P73" s="20">
        <f t="shared" si="14"/>
        <v>8.0692</v>
      </c>
    </row>
    <row r="74" spans="1:16" ht="18.75">
      <c r="A74" s="204" t="s">
        <v>34</v>
      </c>
      <c r="B74" s="335"/>
      <c r="C74" s="208" t="s">
        <v>18</v>
      </c>
      <c r="D74" s="256">
        <v>360.796</v>
      </c>
      <c r="E74" s="40">
        <v>324.58</v>
      </c>
      <c r="F74" s="40">
        <v>222.173</v>
      </c>
      <c r="G74" s="40">
        <v>196.868</v>
      </c>
      <c r="H74" s="121">
        <v>576.231</v>
      </c>
      <c r="I74" s="40">
        <v>1182.224</v>
      </c>
      <c r="J74" s="40">
        <v>1202.929</v>
      </c>
      <c r="K74" s="40">
        <v>371.513</v>
      </c>
      <c r="L74" s="40">
        <v>372.511</v>
      </c>
      <c r="M74" s="40">
        <v>478.362</v>
      </c>
      <c r="N74" s="40">
        <v>829.386</v>
      </c>
      <c r="O74" s="40">
        <v>1367.999</v>
      </c>
      <c r="P74" s="26">
        <f t="shared" si="14"/>
        <v>7485.572</v>
      </c>
    </row>
    <row r="75" spans="1:16" ht="18.75">
      <c r="A75" s="204" t="s">
        <v>0</v>
      </c>
      <c r="B75" s="334" t="s">
        <v>55</v>
      </c>
      <c r="C75" s="211" t="s">
        <v>16</v>
      </c>
      <c r="D75" s="255">
        <v>0.015</v>
      </c>
      <c r="E75" s="41">
        <v>0.026</v>
      </c>
      <c r="F75" s="41">
        <v>0.139</v>
      </c>
      <c r="G75" s="41">
        <v>0.058</v>
      </c>
      <c r="H75" s="123">
        <v>0.1065</v>
      </c>
      <c r="I75" s="41">
        <v>0.0215</v>
      </c>
      <c r="J75" s="41"/>
      <c r="K75" s="41"/>
      <c r="L75" s="41">
        <v>0.0565</v>
      </c>
      <c r="M75" s="41">
        <v>0.051</v>
      </c>
      <c r="N75" s="41">
        <v>0.0105</v>
      </c>
      <c r="O75" s="41">
        <v>0.008</v>
      </c>
      <c r="P75" s="20">
        <f t="shared" si="14"/>
        <v>0.492</v>
      </c>
    </row>
    <row r="76" spans="1:16" ht="18.75">
      <c r="A76" s="204" t="s">
        <v>0</v>
      </c>
      <c r="B76" s="335"/>
      <c r="C76" s="208" t="s">
        <v>18</v>
      </c>
      <c r="D76" s="256">
        <v>2.31</v>
      </c>
      <c r="E76" s="40">
        <v>5.145</v>
      </c>
      <c r="F76" s="40">
        <v>27.826</v>
      </c>
      <c r="G76" s="40">
        <v>11.603</v>
      </c>
      <c r="H76" s="121">
        <v>19.741</v>
      </c>
      <c r="I76" s="40">
        <v>3.781</v>
      </c>
      <c r="J76" s="40"/>
      <c r="K76" s="40"/>
      <c r="L76" s="40">
        <v>9.743</v>
      </c>
      <c r="M76" s="40">
        <v>9.714</v>
      </c>
      <c r="N76" s="40">
        <v>1.761</v>
      </c>
      <c r="O76" s="40">
        <v>2.1</v>
      </c>
      <c r="P76" s="26">
        <f t="shared" si="14"/>
        <v>93.72399999999999</v>
      </c>
    </row>
    <row r="77" spans="1:16" ht="18.75">
      <c r="A77" s="204" t="s">
        <v>56</v>
      </c>
      <c r="B77" s="210" t="s">
        <v>57</v>
      </c>
      <c r="C77" s="211" t="s">
        <v>16</v>
      </c>
      <c r="D77" s="255"/>
      <c r="E77" s="41"/>
      <c r="F77" s="41">
        <v>9.758</v>
      </c>
      <c r="G77" s="41"/>
      <c r="H77" s="123"/>
      <c r="I77" s="41">
        <v>96.386</v>
      </c>
      <c r="J77" s="41"/>
      <c r="K77" s="41"/>
      <c r="L77" s="41">
        <v>14.574</v>
      </c>
      <c r="M77" s="41"/>
      <c r="N77" s="41"/>
      <c r="O77" s="41"/>
      <c r="P77" s="20">
        <f t="shared" si="14"/>
        <v>120.71799999999999</v>
      </c>
    </row>
    <row r="78" spans="1:16" ht="18.75">
      <c r="A78" s="220"/>
      <c r="B78" s="212" t="s">
        <v>58</v>
      </c>
      <c r="C78" s="208" t="s">
        <v>18</v>
      </c>
      <c r="D78" s="256"/>
      <c r="E78" s="40"/>
      <c r="F78" s="40">
        <v>6034.835</v>
      </c>
      <c r="G78" s="40"/>
      <c r="H78" s="121"/>
      <c r="I78" s="40">
        <v>61502.265</v>
      </c>
      <c r="J78" s="40"/>
      <c r="K78" s="40"/>
      <c r="L78" s="40">
        <v>9839.636</v>
      </c>
      <c r="M78" s="40"/>
      <c r="N78" s="40"/>
      <c r="O78" s="40"/>
      <c r="P78" s="26">
        <f t="shared" si="14"/>
        <v>77376.736</v>
      </c>
    </row>
    <row r="79" spans="1:16" ht="18.75">
      <c r="A79" s="220"/>
      <c r="B79" s="334" t="s">
        <v>59</v>
      </c>
      <c r="C79" s="211" t="s">
        <v>16</v>
      </c>
      <c r="D79" s="255"/>
      <c r="E79" s="41"/>
      <c r="F79" s="41"/>
      <c r="G79" s="41"/>
      <c r="H79" s="123"/>
      <c r="I79" s="41"/>
      <c r="J79" s="41"/>
      <c r="K79" s="41"/>
      <c r="L79" s="41"/>
      <c r="M79" s="41"/>
      <c r="N79" s="41"/>
      <c r="O79" s="41"/>
      <c r="P79" s="20">
        <f t="shared" si="14"/>
        <v>0</v>
      </c>
    </row>
    <row r="80" spans="1:16" ht="18.75">
      <c r="A80" s="204" t="s">
        <v>17</v>
      </c>
      <c r="B80" s="335"/>
      <c r="C80" s="208" t="s">
        <v>18</v>
      </c>
      <c r="D80" s="256"/>
      <c r="E80" s="40"/>
      <c r="F80" s="40"/>
      <c r="G80" s="40"/>
      <c r="H80" s="121"/>
      <c r="I80" s="40"/>
      <c r="J80" s="40"/>
      <c r="K80" s="40"/>
      <c r="L80" s="40"/>
      <c r="M80" s="40"/>
      <c r="N80" s="40"/>
      <c r="O80" s="40"/>
      <c r="P80" s="26">
        <f t="shared" si="14"/>
        <v>0</v>
      </c>
    </row>
    <row r="81" spans="1:16" ht="18.75">
      <c r="A81" s="220"/>
      <c r="B81" s="210" t="s">
        <v>20</v>
      </c>
      <c r="C81" s="211" t="s">
        <v>16</v>
      </c>
      <c r="D81" s="255">
        <v>3.8439</v>
      </c>
      <c r="E81" s="41">
        <v>5.9314</v>
      </c>
      <c r="F81" s="41">
        <v>4.5628</v>
      </c>
      <c r="G81" s="41">
        <v>3.8829</v>
      </c>
      <c r="H81" s="123">
        <v>1.1889</v>
      </c>
      <c r="I81" s="41">
        <v>1.0784</v>
      </c>
      <c r="J81" s="41">
        <v>0.793</v>
      </c>
      <c r="K81" s="41">
        <v>0.2638</v>
      </c>
      <c r="L81" s="41">
        <v>2.8894</v>
      </c>
      <c r="M81" s="41">
        <v>1.8606</v>
      </c>
      <c r="N81" s="41">
        <v>1.398</v>
      </c>
      <c r="O81" s="41">
        <v>1.2898</v>
      </c>
      <c r="P81" s="20">
        <f t="shared" si="14"/>
        <v>28.9829</v>
      </c>
    </row>
    <row r="82" spans="1:16" ht="18.75">
      <c r="A82" s="220"/>
      <c r="B82" s="212" t="s">
        <v>60</v>
      </c>
      <c r="C82" s="208" t="s">
        <v>18</v>
      </c>
      <c r="D82" s="256">
        <v>2323.379</v>
      </c>
      <c r="E82" s="40">
        <v>3637.309</v>
      </c>
      <c r="F82" s="40">
        <v>2736.308</v>
      </c>
      <c r="G82" s="40">
        <v>1842.564</v>
      </c>
      <c r="H82" s="121">
        <v>731.443</v>
      </c>
      <c r="I82" s="40">
        <v>505.421</v>
      </c>
      <c r="J82" s="40">
        <v>497.32</v>
      </c>
      <c r="K82" s="40">
        <v>210.795</v>
      </c>
      <c r="L82" s="40">
        <v>914.846</v>
      </c>
      <c r="M82" s="70">
        <v>697.492</v>
      </c>
      <c r="N82" s="40">
        <v>734.412</v>
      </c>
      <c r="O82" s="40">
        <v>892.785</v>
      </c>
      <c r="P82" s="26">
        <f t="shared" si="14"/>
        <v>15724.073999999999</v>
      </c>
    </row>
    <row r="83" spans="1:16" ht="18.75">
      <c r="A83" s="204" t="s">
        <v>23</v>
      </c>
      <c r="B83" s="332" t="s">
        <v>114</v>
      </c>
      <c r="C83" s="211" t="s">
        <v>16</v>
      </c>
      <c r="D83" s="259">
        <f aca="true" t="shared" si="15" ref="D83:G84">D73+D75+D77+D79+D81</f>
        <v>4.1054</v>
      </c>
      <c r="E83" s="42">
        <f t="shared" si="15"/>
        <v>6.191</v>
      </c>
      <c r="F83" s="42">
        <f t="shared" si="15"/>
        <v>14.5627</v>
      </c>
      <c r="G83" s="42">
        <f t="shared" si="15"/>
        <v>4.0542</v>
      </c>
      <c r="H83" s="127">
        <f>H73+H75+H77+H79+H81</f>
        <v>1.8363</v>
      </c>
      <c r="I83" s="42">
        <f aca="true" t="shared" si="16" ref="I83:L84">I73+I75+I77+I79+I81</f>
        <v>99.2291</v>
      </c>
      <c r="J83" s="42">
        <f t="shared" si="16"/>
        <v>2.6425</v>
      </c>
      <c r="K83" s="42">
        <f t="shared" si="16"/>
        <v>0.6006</v>
      </c>
      <c r="L83" s="42">
        <f t="shared" si="16"/>
        <v>17.7357</v>
      </c>
      <c r="M83" s="267">
        <f aca="true" t="shared" si="17" ref="M83:O84">M73+M75+M77+M79+M81</f>
        <v>2.307</v>
      </c>
      <c r="N83" s="42">
        <f t="shared" si="17"/>
        <v>2.2582</v>
      </c>
      <c r="O83" s="42">
        <f t="shared" si="17"/>
        <v>2.7394</v>
      </c>
      <c r="P83" s="20">
        <f t="shared" si="14"/>
        <v>158.2621</v>
      </c>
    </row>
    <row r="84" spans="1:16" ht="18.75">
      <c r="A84" s="217"/>
      <c r="B84" s="333"/>
      <c r="C84" s="208" t="s">
        <v>18</v>
      </c>
      <c r="D84" s="258">
        <f t="shared" si="15"/>
        <v>2686.4849999999997</v>
      </c>
      <c r="E84" s="43">
        <f t="shared" si="15"/>
        <v>3967.034</v>
      </c>
      <c r="F84" s="43">
        <f t="shared" si="15"/>
        <v>9021.142</v>
      </c>
      <c r="G84" s="43">
        <f t="shared" si="15"/>
        <v>2051.035</v>
      </c>
      <c r="H84" s="129">
        <f>H74+H76+H78+H80+H82</f>
        <v>1327.415</v>
      </c>
      <c r="I84" s="43">
        <f t="shared" si="16"/>
        <v>63193.691</v>
      </c>
      <c r="J84" s="43">
        <f t="shared" si="16"/>
        <v>1700.249</v>
      </c>
      <c r="K84" s="43">
        <f t="shared" si="16"/>
        <v>582.308</v>
      </c>
      <c r="L84" s="43">
        <f t="shared" si="16"/>
        <v>11136.736</v>
      </c>
      <c r="M84" s="43">
        <f t="shared" si="17"/>
        <v>1185.568</v>
      </c>
      <c r="N84" s="43">
        <f t="shared" si="17"/>
        <v>1565.559</v>
      </c>
      <c r="O84" s="43">
        <f t="shared" si="17"/>
        <v>2262.884</v>
      </c>
      <c r="P84" s="26">
        <f t="shared" si="14"/>
        <v>100680.106</v>
      </c>
    </row>
    <row r="85" spans="1:16" ht="18.75">
      <c r="A85" s="328" t="s">
        <v>118</v>
      </c>
      <c r="B85" s="329"/>
      <c r="C85" s="211" t="s">
        <v>16</v>
      </c>
      <c r="D85" s="255">
        <v>0.4866</v>
      </c>
      <c r="E85" s="41">
        <v>0.0737</v>
      </c>
      <c r="F85" s="41">
        <v>0.0297</v>
      </c>
      <c r="G85" s="41">
        <v>0.0537</v>
      </c>
      <c r="H85" s="123">
        <v>0.1006</v>
      </c>
      <c r="I85" s="41">
        <v>0.5852</v>
      </c>
      <c r="J85" s="41">
        <v>0.8129</v>
      </c>
      <c r="K85" s="41">
        <v>0.8324</v>
      </c>
      <c r="L85" s="41">
        <v>0.9494</v>
      </c>
      <c r="M85" s="41">
        <v>0.9515</v>
      </c>
      <c r="N85" s="41">
        <v>2.6925</v>
      </c>
      <c r="O85" s="41">
        <v>1.9854</v>
      </c>
      <c r="P85" s="20">
        <f t="shared" si="14"/>
        <v>9.5536</v>
      </c>
    </row>
    <row r="86" spans="1:16" ht="18.75">
      <c r="A86" s="330"/>
      <c r="B86" s="331"/>
      <c r="C86" s="208" t="s">
        <v>18</v>
      </c>
      <c r="D86" s="256">
        <v>378.304</v>
      </c>
      <c r="E86" s="40">
        <v>59.161</v>
      </c>
      <c r="F86" s="40">
        <v>30.148</v>
      </c>
      <c r="G86" s="40">
        <v>45.675</v>
      </c>
      <c r="H86" s="121">
        <v>104.921</v>
      </c>
      <c r="I86" s="40">
        <v>497.945</v>
      </c>
      <c r="J86" s="40">
        <v>632.474</v>
      </c>
      <c r="K86" s="40">
        <v>644.237</v>
      </c>
      <c r="L86" s="40">
        <v>535.627</v>
      </c>
      <c r="M86" s="40">
        <v>416.952</v>
      </c>
      <c r="N86" s="40">
        <v>854.743</v>
      </c>
      <c r="O86" s="40">
        <v>633.188</v>
      </c>
      <c r="P86" s="26">
        <f t="shared" si="14"/>
        <v>4833.375000000001</v>
      </c>
    </row>
    <row r="87" spans="1:16" ht="18.75">
      <c r="A87" s="328" t="s">
        <v>61</v>
      </c>
      <c r="B87" s="329"/>
      <c r="C87" s="211" t="s">
        <v>16</v>
      </c>
      <c r="D87" s="255">
        <v>0.0057</v>
      </c>
      <c r="E87" s="41">
        <v>3.377</v>
      </c>
      <c r="F87" s="41">
        <v>150.703</v>
      </c>
      <c r="G87" s="41">
        <v>315.973</v>
      </c>
      <c r="H87" s="123">
        <v>356.6712</v>
      </c>
      <c r="I87" s="41">
        <v>13.959</v>
      </c>
      <c r="J87" s="41"/>
      <c r="K87" s="41"/>
      <c r="L87" s="41"/>
      <c r="M87" s="41"/>
      <c r="N87" s="41"/>
      <c r="O87" s="41">
        <v>0.0612</v>
      </c>
      <c r="P87" s="20">
        <f t="shared" si="14"/>
        <v>840.7501</v>
      </c>
    </row>
    <row r="88" spans="1:16" ht="18.75">
      <c r="A88" s="330"/>
      <c r="B88" s="331"/>
      <c r="C88" s="208" t="s">
        <v>18</v>
      </c>
      <c r="D88" s="256">
        <v>3.066</v>
      </c>
      <c r="E88" s="40">
        <v>186.534</v>
      </c>
      <c r="F88" s="40">
        <v>22087.654</v>
      </c>
      <c r="G88" s="40">
        <v>87049.02</v>
      </c>
      <c r="H88" s="121">
        <v>35998.542</v>
      </c>
      <c r="I88" s="40">
        <v>741.842</v>
      </c>
      <c r="J88" s="40"/>
      <c r="K88" s="40"/>
      <c r="L88" s="40"/>
      <c r="M88" s="40"/>
      <c r="N88" s="40"/>
      <c r="O88" s="40">
        <v>16.464</v>
      </c>
      <c r="P88" s="26">
        <f t="shared" si="14"/>
        <v>146083.122</v>
      </c>
    </row>
    <row r="89" spans="1:16" ht="18.75">
      <c r="A89" s="328" t="s">
        <v>119</v>
      </c>
      <c r="B89" s="329"/>
      <c r="C89" s="211" t="s">
        <v>16</v>
      </c>
      <c r="D89" s="255"/>
      <c r="E89" s="41">
        <v>0.0013</v>
      </c>
      <c r="F89" s="41">
        <v>0.0015</v>
      </c>
      <c r="G89" s="41">
        <v>0.0024</v>
      </c>
      <c r="H89" s="123">
        <v>0.0024</v>
      </c>
      <c r="I89" s="41"/>
      <c r="J89" s="41"/>
      <c r="K89" s="41"/>
      <c r="L89" s="41">
        <v>0.002</v>
      </c>
      <c r="M89" s="41">
        <v>0.0028</v>
      </c>
      <c r="N89" s="41">
        <v>0.0017</v>
      </c>
      <c r="O89" s="41">
        <v>0.0005</v>
      </c>
      <c r="P89" s="20">
        <f t="shared" si="14"/>
        <v>0.0146</v>
      </c>
    </row>
    <row r="90" spans="1:16" ht="18.75">
      <c r="A90" s="330"/>
      <c r="B90" s="331"/>
      <c r="C90" s="208" t="s">
        <v>18</v>
      </c>
      <c r="D90" s="256"/>
      <c r="E90" s="40">
        <v>3.822</v>
      </c>
      <c r="F90" s="40">
        <v>3.465</v>
      </c>
      <c r="G90" s="40">
        <v>5.145</v>
      </c>
      <c r="H90" s="121">
        <v>5.267</v>
      </c>
      <c r="I90" s="40"/>
      <c r="J90" s="40"/>
      <c r="K90" s="40"/>
      <c r="L90" s="40">
        <v>1.155</v>
      </c>
      <c r="M90" s="40">
        <v>4.358</v>
      </c>
      <c r="N90" s="40">
        <v>4.998</v>
      </c>
      <c r="O90" s="40">
        <v>1.05</v>
      </c>
      <c r="P90" s="26">
        <f t="shared" si="14"/>
        <v>29.26</v>
      </c>
    </row>
    <row r="91" spans="1:16" ht="18.75">
      <c r="A91" s="328" t="s">
        <v>120</v>
      </c>
      <c r="B91" s="329"/>
      <c r="C91" s="211" t="s">
        <v>16</v>
      </c>
      <c r="D91" s="255">
        <v>0.0017</v>
      </c>
      <c r="E91" s="41">
        <v>0.0037</v>
      </c>
      <c r="F91" s="41">
        <v>1.4301</v>
      </c>
      <c r="G91" s="41">
        <v>0.5676</v>
      </c>
      <c r="H91" s="123">
        <v>1.4334</v>
      </c>
      <c r="I91" s="41">
        <v>0.5693</v>
      </c>
      <c r="J91" s="41"/>
      <c r="K91" s="41"/>
      <c r="L91" s="41">
        <v>0.5748</v>
      </c>
      <c r="M91" s="41">
        <v>1.5516</v>
      </c>
      <c r="N91" s="41">
        <v>0.4401</v>
      </c>
      <c r="O91" s="41">
        <v>0.2237</v>
      </c>
      <c r="P91" s="20">
        <f t="shared" si="14"/>
        <v>6.795999999999999</v>
      </c>
    </row>
    <row r="92" spans="1:16" ht="18.75">
      <c r="A92" s="330"/>
      <c r="B92" s="331"/>
      <c r="C92" s="208" t="s">
        <v>18</v>
      </c>
      <c r="D92" s="256">
        <v>2.31</v>
      </c>
      <c r="E92" s="40">
        <v>3.623</v>
      </c>
      <c r="F92" s="40">
        <v>866.023</v>
      </c>
      <c r="G92" s="40">
        <v>491.232</v>
      </c>
      <c r="H92" s="121">
        <v>806.894</v>
      </c>
      <c r="I92" s="40">
        <v>245.161</v>
      </c>
      <c r="J92" s="40"/>
      <c r="K92" s="40"/>
      <c r="L92" s="40">
        <v>226.044</v>
      </c>
      <c r="M92" s="40">
        <v>806.874</v>
      </c>
      <c r="N92" s="40">
        <v>369.736</v>
      </c>
      <c r="O92" s="40">
        <v>115.136</v>
      </c>
      <c r="P92" s="26">
        <f t="shared" si="14"/>
        <v>3933.033</v>
      </c>
    </row>
    <row r="93" spans="1:16" ht="18.75">
      <c r="A93" s="328" t="s">
        <v>63</v>
      </c>
      <c r="B93" s="329"/>
      <c r="C93" s="211" t="s">
        <v>16</v>
      </c>
      <c r="D93" s="255"/>
      <c r="E93" s="41"/>
      <c r="F93" s="41"/>
      <c r="G93" s="41">
        <v>0.0012</v>
      </c>
      <c r="H93" s="123"/>
      <c r="I93" s="41"/>
      <c r="J93" s="41"/>
      <c r="K93" s="41"/>
      <c r="L93" s="41"/>
      <c r="M93" s="41">
        <v>0.0008</v>
      </c>
      <c r="N93" s="41">
        <v>0.001</v>
      </c>
      <c r="O93" s="41"/>
      <c r="P93" s="20">
        <f t="shared" si="14"/>
        <v>0.003</v>
      </c>
    </row>
    <row r="94" spans="1:16" ht="18.75">
      <c r="A94" s="330"/>
      <c r="B94" s="331"/>
      <c r="C94" s="208" t="s">
        <v>18</v>
      </c>
      <c r="D94" s="256"/>
      <c r="E94" s="40"/>
      <c r="F94" s="40"/>
      <c r="G94" s="40">
        <v>1.512</v>
      </c>
      <c r="H94" s="121"/>
      <c r="I94" s="40"/>
      <c r="J94" s="40"/>
      <c r="K94" s="40"/>
      <c r="L94" s="40"/>
      <c r="M94" s="40">
        <v>0.84</v>
      </c>
      <c r="N94" s="40">
        <v>0.84</v>
      </c>
      <c r="O94" s="40"/>
      <c r="P94" s="26">
        <f t="shared" si="14"/>
        <v>3.1919999999999997</v>
      </c>
    </row>
    <row r="95" spans="1:16" ht="18.75">
      <c r="A95" s="328" t="s">
        <v>121</v>
      </c>
      <c r="B95" s="329"/>
      <c r="C95" s="211" t="s">
        <v>16</v>
      </c>
      <c r="D95" s="255">
        <v>0.0234</v>
      </c>
      <c r="E95" s="41">
        <v>0.0164</v>
      </c>
      <c r="F95" s="41">
        <v>0.0074</v>
      </c>
      <c r="G95" s="41">
        <v>0.5278</v>
      </c>
      <c r="H95" s="123">
        <v>1.5941</v>
      </c>
      <c r="I95" s="41">
        <v>0.4395</v>
      </c>
      <c r="J95" s="41">
        <v>0.0366</v>
      </c>
      <c r="K95" s="41">
        <v>0.0242</v>
      </c>
      <c r="L95" s="41">
        <v>0.0362</v>
      </c>
      <c r="M95" s="41">
        <v>0.1033</v>
      </c>
      <c r="N95" s="41">
        <v>2.7177</v>
      </c>
      <c r="O95" s="41">
        <v>0.4688</v>
      </c>
      <c r="P95" s="20">
        <f t="shared" si="14"/>
        <v>5.9954</v>
      </c>
    </row>
    <row r="96" spans="1:16" ht="18.75">
      <c r="A96" s="330"/>
      <c r="B96" s="331"/>
      <c r="C96" s="208" t="s">
        <v>18</v>
      </c>
      <c r="D96" s="256">
        <v>14.257</v>
      </c>
      <c r="E96" s="40">
        <v>3.403</v>
      </c>
      <c r="F96" s="40">
        <v>2.667</v>
      </c>
      <c r="G96" s="40">
        <v>233.096</v>
      </c>
      <c r="H96" s="121">
        <v>653.113</v>
      </c>
      <c r="I96" s="40">
        <v>279.956</v>
      </c>
      <c r="J96" s="40">
        <v>36.894</v>
      </c>
      <c r="K96" s="40">
        <v>26.739</v>
      </c>
      <c r="L96" s="40">
        <v>30.53</v>
      </c>
      <c r="M96" s="40">
        <v>62.233</v>
      </c>
      <c r="N96" s="40">
        <v>778.361</v>
      </c>
      <c r="O96" s="40">
        <v>129.902</v>
      </c>
      <c r="P96" s="26">
        <f t="shared" si="14"/>
        <v>2251.1510000000003</v>
      </c>
    </row>
    <row r="97" spans="1:16" ht="18.75">
      <c r="A97" s="328" t="s">
        <v>64</v>
      </c>
      <c r="B97" s="329"/>
      <c r="C97" s="211" t="s">
        <v>16</v>
      </c>
      <c r="D97" s="255">
        <v>8.3303</v>
      </c>
      <c r="E97" s="41">
        <v>13.4461</v>
      </c>
      <c r="F97" s="41">
        <v>53.0593</v>
      </c>
      <c r="G97" s="41">
        <v>4.0717</v>
      </c>
      <c r="H97" s="123">
        <v>49.9377</v>
      </c>
      <c r="I97" s="41">
        <v>36.2035</v>
      </c>
      <c r="J97" s="41">
        <v>18.5825</v>
      </c>
      <c r="K97" s="41">
        <v>23.4669</v>
      </c>
      <c r="L97" s="41">
        <v>15.937</v>
      </c>
      <c r="M97" s="41">
        <v>34.6973</v>
      </c>
      <c r="N97" s="41">
        <v>19.8049</v>
      </c>
      <c r="O97" s="41">
        <v>24.6533</v>
      </c>
      <c r="P97" s="20">
        <f t="shared" si="14"/>
        <v>302.1905</v>
      </c>
    </row>
    <row r="98" spans="1:16" ht="18.75">
      <c r="A98" s="330"/>
      <c r="B98" s="331"/>
      <c r="C98" s="208" t="s">
        <v>18</v>
      </c>
      <c r="D98" s="256">
        <v>1971.338</v>
      </c>
      <c r="E98" s="40">
        <v>2915.307</v>
      </c>
      <c r="F98" s="40">
        <v>7932.277</v>
      </c>
      <c r="G98" s="40">
        <v>789.889</v>
      </c>
      <c r="H98" s="121">
        <v>8746.582</v>
      </c>
      <c r="I98" s="40">
        <v>10766.174</v>
      </c>
      <c r="J98" s="40">
        <v>4251.221</v>
      </c>
      <c r="K98" s="40">
        <v>11130.672</v>
      </c>
      <c r="L98" s="40">
        <v>4107.934</v>
      </c>
      <c r="M98" s="40">
        <v>15299.819</v>
      </c>
      <c r="N98" s="40">
        <v>5426.975</v>
      </c>
      <c r="O98" s="40">
        <v>4445.757</v>
      </c>
      <c r="P98" s="26">
        <f t="shared" si="14"/>
        <v>77783.94499999999</v>
      </c>
    </row>
    <row r="99" spans="1:16" ht="18.75">
      <c r="A99" s="336" t="s">
        <v>65</v>
      </c>
      <c r="B99" s="337"/>
      <c r="C99" s="211" t="s">
        <v>16</v>
      </c>
      <c r="D99" s="268">
        <f aca="true" t="shared" si="18" ref="D99:G100">D8+D10+D22+D28+D36+D38+D40+D42+D44+D46+D48+D50+D52+D58+D71+D83+D85+D87+D89+D91+D93+D95+D97</f>
        <v>255.19420000000005</v>
      </c>
      <c r="E99" s="48">
        <f t="shared" si="18"/>
        <v>214.57489999999999</v>
      </c>
      <c r="F99" s="79">
        <f t="shared" si="18"/>
        <v>411.2132</v>
      </c>
      <c r="G99" s="48">
        <f t="shared" si="18"/>
        <v>873.9495999999999</v>
      </c>
      <c r="H99" s="94">
        <f>H8+H10+H22+H28+H36+H38+H40+H42+H44+H46+H48+H50+H52+H58+H71+H83+H85+H87+H89+H91+H93+H95+H97</f>
        <v>2161.0885999999996</v>
      </c>
      <c r="I99" s="48">
        <f aca="true" t="shared" si="19" ref="I99:O100">I8+I10+I22+I28+I36+I38+I40+I42+I44+I46+I48+I50+I52+I58+I71+I83+I85+I87+I89+I91+I93+I95+I97</f>
        <v>4474.832600000001</v>
      </c>
      <c r="J99" s="48">
        <f t="shared" si="19"/>
        <v>6350.248800000001</v>
      </c>
      <c r="K99" s="48">
        <f t="shared" si="19"/>
        <v>2721.0373</v>
      </c>
      <c r="L99" s="48">
        <f t="shared" si="19"/>
        <v>3485.4426000000003</v>
      </c>
      <c r="M99" s="48">
        <f t="shared" si="19"/>
        <v>10235.648600000002</v>
      </c>
      <c r="N99" s="48">
        <f t="shared" si="19"/>
        <v>10216.165599999998</v>
      </c>
      <c r="O99" s="48">
        <f t="shared" si="19"/>
        <v>10859.539200000003</v>
      </c>
      <c r="P99" s="20">
        <f t="shared" si="14"/>
        <v>52258.93520000001</v>
      </c>
    </row>
    <row r="100" spans="1:16" ht="18.75">
      <c r="A100" s="338"/>
      <c r="B100" s="339"/>
      <c r="C100" s="208" t="s">
        <v>18</v>
      </c>
      <c r="D100" s="269">
        <f t="shared" si="18"/>
        <v>27152.745000000003</v>
      </c>
      <c r="E100" s="47">
        <f t="shared" si="18"/>
        <v>27723.534999999996</v>
      </c>
      <c r="F100" s="80">
        <f t="shared" si="18"/>
        <v>105377.391</v>
      </c>
      <c r="G100" s="47">
        <f t="shared" si="18"/>
        <v>326898.38000000006</v>
      </c>
      <c r="H100" s="95">
        <f>H9+H11+H23+H29+H37+H39+H41+H43+H45+H47+H49+H51+H53+H59+H72+H84+H86+H88+H90+H92+H94+H96+H98</f>
        <v>436892.7739999999</v>
      </c>
      <c r="I100" s="47">
        <f t="shared" si="19"/>
        <v>935697.4379999998</v>
      </c>
      <c r="J100" s="47">
        <f t="shared" si="19"/>
        <v>1413456.747</v>
      </c>
      <c r="K100" s="47">
        <f t="shared" si="19"/>
        <v>403011.542</v>
      </c>
      <c r="L100" s="47">
        <f t="shared" si="19"/>
        <v>620683.6050000001</v>
      </c>
      <c r="M100" s="47">
        <f t="shared" si="19"/>
        <v>1196101.214</v>
      </c>
      <c r="N100" s="47">
        <f t="shared" si="19"/>
        <v>1023591.503</v>
      </c>
      <c r="O100" s="47">
        <f t="shared" si="19"/>
        <v>697532.4920000001</v>
      </c>
      <c r="P100" s="26">
        <f t="shared" si="14"/>
        <v>7214119.366</v>
      </c>
    </row>
    <row r="101" spans="1:16" ht="18.75">
      <c r="A101" s="204" t="s">
        <v>0</v>
      </c>
      <c r="B101" s="334" t="s">
        <v>135</v>
      </c>
      <c r="C101" s="211" t="s">
        <v>16</v>
      </c>
      <c r="D101" s="255"/>
      <c r="E101" s="41"/>
      <c r="F101" s="41">
        <v>0.0203</v>
      </c>
      <c r="G101" s="41">
        <v>0.101</v>
      </c>
      <c r="H101" s="123">
        <v>0.1713</v>
      </c>
      <c r="I101" s="41">
        <v>0.1205</v>
      </c>
      <c r="J101" s="41">
        <v>0.0467</v>
      </c>
      <c r="K101" s="41"/>
      <c r="L101" s="41">
        <v>0.2352</v>
      </c>
      <c r="M101" s="41">
        <v>0.0559</v>
      </c>
      <c r="N101" s="41">
        <v>0.0387</v>
      </c>
      <c r="O101" s="41"/>
      <c r="P101" s="20">
        <f t="shared" si="14"/>
        <v>0.7896</v>
      </c>
    </row>
    <row r="102" spans="1:16" ht="18.75">
      <c r="A102" s="204" t="s">
        <v>0</v>
      </c>
      <c r="B102" s="335"/>
      <c r="C102" s="208" t="s">
        <v>18</v>
      </c>
      <c r="D102" s="256"/>
      <c r="E102" s="40"/>
      <c r="F102" s="40">
        <v>77.113</v>
      </c>
      <c r="G102" s="40">
        <v>315.483</v>
      </c>
      <c r="H102" s="121">
        <v>508.538</v>
      </c>
      <c r="I102" s="40">
        <v>408.294</v>
      </c>
      <c r="J102" s="40">
        <v>178.218</v>
      </c>
      <c r="K102" s="40"/>
      <c r="L102" s="40">
        <v>627.725</v>
      </c>
      <c r="M102" s="40">
        <v>232.209</v>
      </c>
      <c r="N102" s="40">
        <v>125.97</v>
      </c>
      <c r="O102" s="40"/>
      <c r="P102" s="26">
        <f t="shared" si="14"/>
        <v>2473.5499999999997</v>
      </c>
    </row>
    <row r="103" spans="1:16" ht="18.75">
      <c r="A103" s="204" t="s">
        <v>66</v>
      </c>
      <c r="B103" s="334" t="s">
        <v>136</v>
      </c>
      <c r="C103" s="211" t="s">
        <v>16</v>
      </c>
      <c r="D103" s="255">
        <v>1.2822</v>
      </c>
      <c r="E103" s="41">
        <v>0.8233</v>
      </c>
      <c r="F103" s="41">
        <v>0.3529</v>
      </c>
      <c r="G103" s="41">
        <v>0.3736</v>
      </c>
      <c r="H103" s="123">
        <v>2.6555</v>
      </c>
      <c r="I103" s="41">
        <v>8.7845</v>
      </c>
      <c r="J103" s="41">
        <v>8.6494</v>
      </c>
      <c r="K103" s="41">
        <v>3.9512</v>
      </c>
      <c r="L103" s="41">
        <v>1.9755</v>
      </c>
      <c r="M103" s="41">
        <v>2.6147</v>
      </c>
      <c r="N103" s="41">
        <v>2.3517</v>
      </c>
      <c r="O103" s="41">
        <v>4.076</v>
      </c>
      <c r="P103" s="20">
        <f aca="true" t="shared" si="20" ref="P103:P134">SUM(D103:O103)</f>
        <v>37.890499999999996</v>
      </c>
    </row>
    <row r="104" spans="1:16" ht="18.75">
      <c r="A104" s="204" t="s">
        <v>0</v>
      </c>
      <c r="B104" s="335"/>
      <c r="C104" s="208" t="s">
        <v>18</v>
      </c>
      <c r="D104" s="256">
        <v>515.187</v>
      </c>
      <c r="E104" s="40">
        <v>262.103</v>
      </c>
      <c r="F104" s="40">
        <v>112.072</v>
      </c>
      <c r="G104" s="40">
        <v>148.973</v>
      </c>
      <c r="H104" s="121">
        <v>1204.861</v>
      </c>
      <c r="I104" s="40">
        <v>2576.735</v>
      </c>
      <c r="J104" s="40">
        <v>2397.283</v>
      </c>
      <c r="K104" s="40">
        <v>1522.595</v>
      </c>
      <c r="L104" s="40">
        <v>309.201</v>
      </c>
      <c r="M104" s="40">
        <v>354.727</v>
      </c>
      <c r="N104" s="40">
        <v>903.866</v>
      </c>
      <c r="O104" s="40">
        <v>1486.156</v>
      </c>
      <c r="P104" s="26">
        <f t="shared" si="20"/>
        <v>11793.758999999998</v>
      </c>
    </row>
    <row r="105" spans="1:16" ht="18.75">
      <c r="A105" s="204" t="s">
        <v>0</v>
      </c>
      <c r="B105" s="334" t="s">
        <v>124</v>
      </c>
      <c r="C105" s="211" t="s">
        <v>16</v>
      </c>
      <c r="D105" s="255">
        <v>35.4179</v>
      </c>
      <c r="E105" s="41">
        <v>22.2899</v>
      </c>
      <c r="F105" s="41"/>
      <c r="G105" s="41">
        <v>1.2547</v>
      </c>
      <c r="H105" s="123">
        <v>4.4832</v>
      </c>
      <c r="I105" s="41">
        <v>341.443</v>
      </c>
      <c r="J105" s="41">
        <v>211.1111</v>
      </c>
      <c r="K105" s="41">
        <v>179.9741</v>
      </c>
      <c r="L105" s="41">
        <v>278.8859</v>
      </c>
      <c r="M105" s="41">
        <v>199.8006</v>
      </c>
      <c r="N105" s="41">
        <v>89.5451</v>
      </c>
      <c r="O105" s="41">
        <v>222.266</v>
      </c>
      <c r="P105" s="20">
        <f t="shared" si="20"/>
        <v>1586.4715</v>
      </c>
    </row>
    <row r="106" spans="1:16" ht="18.75">
      <c r="A106" s="220"/>
      <c r="B106" s="335"/>
      <c r="C106" s="208" t="s">
        <v>18</v>
      </c>
      <c r="D106" s="256">
        <v>5279.384</v>
      </c>
      <c r="E106" s="40">
        <v>2065.191</v>
      </c>
      <c r="F106" s="40"/>
      <c r="G106" s="40">
        <v>1019.606</v>
      </c>
      <c r="H106" s="121">
        <v>1392.01</v>
      </c>
      <c r="I106" s="40">
        <v>57985.966</v>
      </c>
      <c r="J106" s="40">
        <v>40462.852</v>
      </c>
      <c r="K106" s="40">
        <v>51923.879</v>
      </c>
      <c r="L106" s="40">
        <v>74759.318</v>
      </c>
      <c r="M106" s="40">
        <v>42672.245</v>
      </c>
      <c r="N106" s="40">
        <v>20004.036</v>
      </c>
      <c r="O106" s="40">
        <v>49861.268</v>
      </c>
      <c r="P106" s="26">
        <f t="shared" si="20"/>
        <v>347425.755</v>
      </c>
    </row>
    <row r="107" spans="1:16" ht="18.75">
      <c r="A107" s="204" t="s">
        <v>67</v>
      </c>
      <c r="B107" s="334" t="s">
        <v>125</v>
      </c>
      <c r="C107" s="211" t="s">
        <v>16</v>
      </c>
      <c r="D107" s="255">
        <v>0.0418</v>
      </c>
      <c r="E107" s="41"/>
      <c r="F107" s="41"/>
      <c r="G107" s="41"/>
      <c r="H107" s="123">
        <v>0.0684</v>
      </c>
      <c r="I107" s="41">
        <v>0.1886</v>
      </c>
      <c r="J107" s="41">
        <v>0.0269</v>
      </c>
      <c r="K107" s="41"/>
      <c r="L107" s="41">
        <v>0.003</v>
      </c>
      <c r="M107" s="41">
        <v>0.0103</v>
      </c>
      <c r="N107" s="41">
        <v>0.0105</v>
      </c>
      <c r="O107" s="41">
        <v>0.0246</v>
      </c>
      <c r="P107" s="20">
        <f t="shared" si="20"/>
        <v>0.37409999999999993</v>
      </c>
    </row>
    <row r="108" spans="1:16" ht="18.75">
      <c r="A108" s="220"/>
      <c r="B108" s="335"/>
      <c r="C108" s="208" t="s">
        <v>18</v>
      </c>
      <c r="D108" s="256">
        <v>12.444</v>
      </c>
      <c r="E108" s="40"/>
      <c r="F108" s="40"/>
      <c r="G108" s="40"/>
      <c r="H108" s="121">
        <v>115.674</v>
      </c>
      <c r="I108" s="40">
        <v>246.725</v>
      </c>
      <c r="J108" s="40">
        <v>25.184</v>
      </c>
      <c r="K108" s="40"/>
      <c r="L108" s="40">
        <v>0.789</v>
      </c>
      <c r="M108" s="40">
        <v>9.878</v>
      </c>
      <c r="N108" s="40">
        <v>5.565</v>
      </c>
      <c r="O108" s="40">
        <v>12.613</v>
      </c>
      <c r="P108" s="26">
        <f t="shared" si="20"/>
        <v>428.87199999999996</v>
      </c>
    </row>
    <row r="109" spans="1:16" ht="18.75">
      <c r="A109" s="220"/>
      <c r="B109" s="334" t="s">
        <v>137</v>
      </c>
      <c r="C109" s="211" t="s">
        <v>16</v>
      </c>
      <c r="D109" s="255">
        <v>0.1488</v>
      </c>
      <c r="E109" s="41">
        <v>0.4299</v>
      </c>
      <c r="F109" s="41">
        <v>0.5936</v>
      </c>
      <c r="G109" s="41">
        <v>1.7043</v>
      </c>
      <c r="H109" s="123">
        <v>1.2335</v>
      </c>
      <c r="I109" s="41">
        <v>0.3273</v>
      </c>
      <c r="J109" s="41">
        <v>0.001</v>
      </c>
      <c r="K109" s="41">
        <v>0.0448</v>
      </c>
      <c r="L109" s="41">
        <v>0.5873</v>
      </c>
      <c r="M109" s="41">
        <v>0.4498</v>
      </c>
      <c r="N109" s="41">
        <v>0.1485</v>
      </c>
      <c r="O109" s="41">
        <v>0.1118</v>
      </c>
      <c r="P109" s="20">
        <f t="shared" si="20"/>
        <v>5.780600000000001</v>
      </c>
    </row>
    <row r="110" spans="1:16" ht="18.75">
      <c r="A110" s="220"/>
      <c r="B110" s="335"/>
      <c r="C110" s="208" t="s">
        <v>18</v>
      </c>
      <c r="D110" s="256">
        <v>49.265</v>
      </c>
      <c r="E110" s="40">
        <v>167.199</v>
      </c>
      <c r="F110" s="40">
        <v>236.021</v>
      </c>
      <c r="G110" s="40">
        <v>656.163</v>
      </c>
      <c r="H110" s="121">
        <v>416.175</v>
      </c>
      <c r="I110" s="40">
        <v>97.599</v>
      </c>
      <c r="J110" s="40">
        <v>0.158</v>
      </c>
      <c r="K110" s="40">
        <v>12.53</v>
      </c>
      <c r="L110" s="40">
        <v>272.567</v>
      </c>
      <c r="M110" s="40">
        <v>311.1</v>
      </c>
      <c r="N110" s="40">
        <v>121.998</v>
      </c>
      <c r="O110" s="40">
        <v>143.16</v>
      </c>
      <c r="P110" s="26">
        <f t="shared" si="20"/>
        <v>2483.935</v>
      </c>
    </row>
    <row r="111" spans="1:16" ht="18.75">
      <c r="A111" s="204" t="s">
        <v>68</v>
      </c>
      <c r="B111" s="334" t="s">
        <v>127</v>
      </c>
      <c r="C111" s="211" t="s">
        <v>16</v>
      </c>
      <c r="D111" s="255"/>
      <c r="E111" s="41">
        <v>189</v>
      </c>
      <c r="F111" s="41">
        <v>4947</v>
      </c>
      <c r="G111" s="41">
        <v>4332.12</v>
      </c>
      <c r="H111" s="123">
        <v>35.025</v>
      </c>
      <c r="I111" s="41"/>
      <c r="J111" s="41"/>
      <c r="K111" s="41"/>
      <c r="L111" s="41">
        <v>0.45</v>
      </c>
      <c r="M111" s="41">
        <v>3.45</v>
      </c>
      <c r="N111" s="41">
        <v>2.1</v>
      </c>
      <c r="O111" s="41"/>
      <c r="P111" s="20">
        <f t="shared" si="20"/>
        <v>9509.145</v>
      </c>
    </row>
    <row r="112" spans="1:16" ht="18.75">
      <c r="A112" s="220"/>
      <c r="B112" s="335"/>
      <c r="C112" s="208" t="s">
        <v>18</v>
      </c>
      <c r="D112" s="256"/>
      <c r="E112" s="40">
        <v>10335.15</v>
      </c>
      <c r="F112" s="40">
        <v>286566.721</v>
      </c>
      <c r="G112" s="40">
        <v>274956.476</v>
      </c>
      <c r="H112" s="121">
        <v>2423.453</v>
      </c>
      <c r="I112" s="40"/>
      <c r="J112" s="40"/>
      <c r="K112" s="40"/>
      <c r="L112" s="40">
        <v>37.8</v>
      </c>
      <c r="M112" s="40">
        <v>247.275</v>
      </c>
      <c r="N112" s="40">
        <v>143.483</v>
      </c>
      <c r="O112" s="40"/>
      <c r="P112" s="26">
        <f t="shared" si="20"/>
        <v>574710.3580000001</v>
      </c>
    </row>
    <row r="113" spans="1:16" ht="18.75">
      <c r="A113" s="220"/>
      <c r="B113" s="334" t="s">
        <v>128</v>
      </c>
      <c r="C113" s="211" t="s">
        <v>16</v>
      </c>
      <c r="D113" s="255">
        <v>0.0045</v>
      </c>
      <c r="E113" s="41">
        <v>0.001</v>
      </c>
      <c r="F113" s="41"/>
      <c r="G113" s="41"/>
      <c r="H113" s="123"/>
      <c r="I113" s="41"/>
      <c r="J113" s="41"/>
      <c r="K113" s="41"/>
      <c r="L113" s="41"/>
      <c r="M113" s="41"/>
      <c r="N113" s="41"/>
      <c r="O113" s="41"/>
      <c r="P113" s="20">
        <f t="shared" si="20"/>
        <v>0.0055</v>
      </c>
    </row>
    <row r="114" spans="1:16" ht="18.75">
      <c r="A114" s="220"/>
      <c r="B114" s="335"/>
      <c r="C114" s="208" t="s">
        <v>18</v>
      </c>
      <c r="D114" s="256">
        <v>7.928</v>
      </c>
      <c r="E114" s="40">
        <v>1.576</v>
      </c>
      <c r="F114" s="40"/>
      <c r="G114" s="40"/>
      <c r="H114" s="121"/>
      <c r="I114" s="40"/>
      <c r="J114" s="40"/>
      <c r="K114" s="40"/>
      <c r="L114" s="40"/>
      <c r="M114" s="40"/>
      <c r="N114" s="40"/>
      <c r="O114" s="40"/>
      <c r="P114" s="26">
        <f t="shared" si="20"/>
        <v>9.504</v>
      </c>
    </row>
    <row r="115" spans="1:16" ht="18.75">
      <c r="A115" s="204" t="s">
        <v>70</v>
      </c>
      <c r="B115" s="334" t="s">
        <v>138</v>
      </c>
      <c r="C115" s="211" t="s">
        <v>16</v>
      </c>
      <c r="D115" s="255"/>
      <c r="E115" s="41"/>
      <c r="F115" s="41"/>
      <c r="G115" s="41"/>
      <c r="H115" s="123"/>
      <c r="I115" s="41"/>
      <c r="J115" s="41"/>
      <c r="K115" s="41"/>
      <c r="L115" s="41"/>
      <c r="M115" s="41"/>
      <c r="N115" s="41"/>
      <c r="O115" s="41"/>
      <c r="P115" s="20">
        <f t="shared" si="20"/>
        <v>0</v>
      </c>
    </row>
    <row r="116" spans="1:16" ht="18.75">
      <c r="A116" s="220"/>
      <c r="B116" s="335"/>
      <c r="C116" s="208" t="s">
        <v>18</v>
      </c>
      <c r="D116" s="256"/>
      <c r="E116" s="40"/>
      <c r="F116" s="40"/>
      <c r="G116" s="40"/>
      <c r="H116" s="121"/>
      <c r="I116" s="40"/>
      <c r="J116" s="40"/>
      <c r="K116" s="40"/>
      <c r="L116" s="40"/>
      <c r="M116" s="40"/>
      <c r="N116" s="40"/>
      <c r="O116" s="40"/>
      <c r="P116" s="26">
        <f t="shared" si="20"/>
        <v>0</v>
      </c>
    </row>
    <row r="117" spans="1:16" ht="18.75">
      <c r="A117" s="220"/>
      <c r="B117" s="334" t="s">
        <v>72</v>
      </c>
      <c r="C117" s="211" t="s">
        <v>16</v>
      </c>
      <c r="D117" s="255">
        <v>0.335</v>
      </c>
      <c r="E117" s="41">
        <v>0.32</v>
      </c>
      <c r="F117" s="41">
        <v>0.5904</v>
      </c>
      <c r="G117" s="41">
        <v>0.5605</v>
      </c>
      <c r="H117" s="123">
        <v>0.556</v>
      </c>
      <c r="I117" s="41">
        <v>0.721</v>
      </c>
      <c r="J117" s="41">
        <v>0.418</v>
      </c>
      <c r="K117" s="41">
        <v>0.04</v>
      </c>
      <c r="L117" s="41">
        <v>0.15</v>
      </c>
      <c r="M117" s="41">
        <v>0.225</v>
      </c>
      <c r="N117" s="41">
        <v>0.15</v>
      </c>
      <c r="O117" s="41">
        <v>0.27</v>
      </c>
      <c r="P117" s="20">
        <f t="shared" si="20"/>
        <v>4.3359000000000005</v>
      </c>
    </row>
    <row r="118" spans="1:16" ht="18.75">
      <c r="A118" s="220"/>
      <c r="B118" s="335"/>
      <c r="C118" s="208" t="s">
        <v>18</v>
      </c>
      <c r="D118" s="256">
        <v>228.64</v>
      </c>
      <c r="E118" s="40">
        <v>218.402</v>
      </c>
      <c r="F118" s="40">
        <v>276.688</v>
      </c>
      <c r="G118" s="40">
        <v>397.626</v>
      </c>
      <c r="H118" s="121">
        <v>408.738</v>
      </c>
      <c r="I118" s="40">
        <v>501.35</v>
      </c>
      <c r="J118" s="40">
        <v>320.254</v>
      </c>
      <c r="K118" s="40">
        <v>31.5</v>
      </c>
      <c r="L118" s="40">
        <v>118.125</v>
      </c>
      <c r="M118" s="40">
        <v>177.188</v>
      </c>
      <c r="N118" s="40">
        <v>118.126</v>
      </c>
      <c r="O118" s="40">
        <v>149.626</v>
      </c>
      <c r="P118" s="26">
        <f t="shared" si="20"/>
        <v>2946.2630000000004</v>
      </c>
    </row>
    <row r="119" spans="1:16" ht="18.75">
      <c r="A119" s="204" t="s">
        <v>23</v>
      </c>
      <c r="B119" s="334" t="s">
        <v>130</v>
      </c>
      <c r="C119" s="211" t="s">
        <v>16</v>
      </c>
      <c r="D119" s="255">
        <v>0.1753</v>
      </c>
      <c r="E119" s="41">
        <v>0.2911</v>
      </c>
      <c r="F119" s="41">
        <v>0.2315</v>
      </c>
      <c r="G119" s="41">
        <v>0.2432</v>
      </c>
      <c r="H119" s="123">
        <v>0.4443</v>
      </c>
      <c r="I119" s="41">
        <v>0.3081</v>
      </c>
      <c r="J119" s="41">
        <v>0.292</v>
      </c>
      <c r="K119" s="41">
        <v>0.3035</v>
      </c>
      <c r="L119" s="41">
        <v>0.251</v>
      </c>
      <c r="M119" s="41">
        <v>0.228</v>
      </c>
      <c r="N119" s="41">
        <v>0.5877</v>
      </c>
      <c r="O119" s="41">
        <v>0.9032</v>
      </c>
      <c r="P119" s="20">
        <f t="shared" si="20"/>
        <v>4.258900000000001</v>
      </c>
    </row>
    <row r="120" spans="1:16" ht="18.75">
      <c r="A120" s="220"/>
      <c r="B120" s="335"/>
      <c r="C120" s="208" t="s">
        <v>18</v>
      </c>
      <c r="D120" s="256">
        <v>84.473</v>
      </c>
      <c r="E120" s="40">
        <v>118.211</v>
      </c>
      <c r="F120" s="40">
        <v>147.79</v>
      </c>
      <c r="G120" s="40">
        <v>172.664</v>
      </c>
      <c r="H120" s="121">
        <v>191.183</v>
      </c>
      <c r="I120" s="40">
        <v>66.588</v>
      </c>
      <c r="J120" s="40">
        <v>66.602</v>
      </c>
      <c r="K120" s="40">
        <v>76.885</v>
      </c>
      <c r="L120" s="40">
        <v>60.869</v>
      </c>
      <c r="M120" s="40">
        <v>112.374</v>
      </c>
      <c r="N120" s="40">
        <v>143.448</v>
      </c>
      <c r="O120" s="40">
        <v>185.098</v>
      </c>
      <c r="P120" s="26">
        <f t="shared" si="20"/>
        <v>1426.185</v>
      </c>
    </row>
    <row r="121" spans="1:16" ht="18.75">
      <c r="A121" s="220"/>
      <c r="B121" s="210" t="s">
        <v>20</v>
      </c>
      <c r="C121" s="211" t="s">
        <v>16</v>
      </c>
      <c r="D121" s="255"/>
      <c r="E121" s="41"/>
      <c r="F121" s="41">
        <v>0.1992</v>
      </c>
      <c r="G121" s="41">
        <v>0.184</v>
      </c>
      <c r="H121" s="123"/>
      <c r="I121" s="41"/>
      <c r="J121" s="41">
        <v>0.34</v>
      </c>
      <c r="K121" s="41"/>
      <c r="L121" s="41"/>
      <c r="M121" s="41"/>
      <c r="N121" s="41"/>
      <c r="O121" s="41"/>
      <c r="P121" s="20">
        <f t="shared" si="20"/>
        <v>0.7232000000000001</v>
      </c>
    </row>
    <row r="122" spans="1:16" ht="18.75">
      <c r="A122" s="220"/>
      <c r="B122" s="212" t="s">
        <v>73</v>
      </c>
      <c r="C122" s="208" t="s">
        <v>18</v>
      </c>
      <c r="D122" s="256"/>
      <c r="E122" s="40"/>
      <c r="F122" s="40">
        <v>18.202</v>
      </c>
      <c r="G122" s="40">
        <v>31.984</v>
      </c>
      <c r="H122" s="121"/>
      <c r="I122" s="40"/>
      <c r="J122" s="40">
        <v>23.625</v>
      </c>
      <c r="K122" s="40"/>
      <c r="L122" s="40"/>
      <c r="M122" s="40"/>
      <c r="N122" s="40"/>
      <c r="O122" s="40"/>
      <c r="P122" s="26">
        <f t="shared" si="20"/>
        <v>73.811</v>
      </c>
    </row>
    <row r="123" spans="1:16" ht="18.75">
      <c r="A123" s="220"/>
      <c r="B123" s="332" t="s">
        <v>107</v>
      </c>
      <c r="C123" s="211" t="s">
        <v>16</v>
      </c>
      <c r="D123" s="259">
        <f aca="true" t="shared" si="21" ref="D123:G124">D101+D103+D105+D107+D109+D111+D113+D115+D117+D119+D121</f>
        <v>37.40550000000001</v>
      </c>
      <c r="E123" s="42">
        <f t="shared" si="21"/>
        <v>213.1552</v>
      </c>
      <c r="F123" s="42">
        <f t="shared" si="21"/>
        <v>4948.9879</v>
      </c>
      <c r="G123" s="42">
        <f t="shared" si="21"/>
        <v>4336.5413</v>
      </c>
      <c r="H123" s="127">
        <f>H101+H103+H105+H107+H109+H111+H113+H115+H117+H119+H121</f>
        <v>44.63719999999999</v>
      </c>
      <c r="I123" s="42">
        <f aca="true" t="shared" si="22" ref="I123:O124">I101+I103+I105+I107+I109+I111+I113+I115+I117+I119+I121</f>
        <v>351.893</v>
      </c>
      <c r="J123" s="42">
        <f t="shared" si="22"/>
        <v>220.88510000000002</v>
      </c>
      <c r="K123" s="42">
        <f t="shared" si="22"/>
        <v>184.3136</v>
      </c>
      <c r="L123" s="42">
        <f t="shared" si="22"/>
        <v>282.5378999999999</v>
      </c>
      <c r="M123" s="42">
        <f t="shared" si="22"/>
        <v>206.8343</v>
      </c>
      <c r="N123" s="42">
        <f t="shared" si="22"/>
        <v>94.9322</v>
      </c>
      <c r="O123" s="42">
        <f t="shared" si="22"/>
        <v>227.65159999999997</v>
      </c>
      <c r="P123" s="20">
        <f>SUM(D123:O123)</f>
        <v>11149.774799999996</v>
      </c>
    </row>
    <row r="124" spans="1:16" ht="18.75">
      <c r="A124" s="217"/>
      <c r="B124" s="333"/>
      <c r="C124" s="208" t="s">
        <v>18</v>
      </c>
      <c r="D124" s="269">
        <f t="shared" si="21"/>
        <v>6177.321000000001</v>
      </c>
      <c r="E124" s="47">
        <f t="shared" si="21"/>
        <v>13167.831999999999</v>
      </c>
      <c r="F124" s="47">
        <f t="shared" si="21"/>
        <v>287434.607</v>
      </c>
      <c r="G124" s="47">
        <f t="shared" si="21"/>
        <v>277698.975</v>
      </c>
      <c r="H124" s="95">
        <f>H102+H104+H106+H108+H110+H112+H114+H116+H118+H120+H122</f>
        <v>6660.6320000000005</v>
      </c>
      <c r="I124" s="47">
        <f t="shared" si="22"/>
        <v>61883.257000000005</v>
      </c>
      <c r="J124" s="47">
        <f t="shared" si="22"/>
        <v>43474.176</v>
      </c>
      <c r="K124" s="47">
        <f t="shared" si="22"/>
        <v>53567.389</v>
      </c>
      <c r="L124" s="47">
        <f t="shared" si="22"/>
        <v>76186.39400000001</v>
      </c>
      <c r="M124" s="47">
        <f t="shared" si="22"/>
        <v>44116.99600000001</v>
      </c>
      <c r="N124" s="47">
        <f t="shared" si="22"/>
        <v>21566.492</v>
      </c>
      <c r="O124" s="47">
        <f t="shared" si="22"/>
        <v>51837.920999999995</v>
      </c>
      <c r="P124" s="26">
        <f t="shared" si="20"/>
        <v>943771.9919999999</v>
      </c>
    </row>
    <row r="125" spans="1:16" ht="18.75">
      <c r="A125" s="204" t="s">
        <v>0</v>
      </c>
      <c r="B125" s="334" t="s">
        <v>74</v>
      </c>
      <c r="C125" s="211" t="s">
        <v>16</v>
      </c>
      <c r="D125" s="255"/>
      <c r="E125" s="41"/>
      <c r="F125" s="41"/>
      <c r="G125" s="41"/>
      <c r="H125" s="123"/>
      <c r="I125" s="41"/>
      <c r="J125" s="41"/>
      <c r="K125" s="41"/>
      <c r="L125" s="41">
        <v>0.02</v>
      </c>
      <c r="M125" s="41"/>
      <c r="N125" s="41"/>
      <c r="O125" s="41"/>
      <c r="P125" s="20">
        <f t="shared" si="20"/>
        <v>0.02</v>
      </c>
    </row>
    <row r="126" spans="1:16" ht="18.75">
      <c r="A126" s="204" t="s">
        <v>0</v>
      </c>
      <c r="B126" s="335"/>
      <c r="C126" s="208" t="s">
        <v>18</v>
      </c>
      <c r="D126" s="256"/>
      <c r="E126" s="40"/>
      <c r="F126" s="40"/>
      <c r="G126" s="40"/>
      <c r="H126" s="121"/>
      <c r="I126" s="40"/>
      <c r="J126" s="40"/>
      <c r="K126" s="40"/>
      <c r="L126" s="40">
        <v>36.75</v>
      </c>
      <c r="M126" s="40"/>
      <c r="N126" s="40"/>
      <c r="O126" s="40"/>
      <c r="P126" s="26">
        <f t="shared" si="20"/>
        <v>36.75</v>
      </c>
    </row>
    <row r="127" spans="1:16" ht="18.75">
      <c r="A127" s="204" t="s">
        <v>75</v>
      </c>
      <c r="B127" s="334" t="s">
        <v>76</v>
      </c>
      <c r="C127" s="211" t="s">
        <v>16</v>
      </c>
      <c r="D127" s="255">
        <v>1.3754</v>
      </c>
      <c r="E127" s="41">
        <v>1.5091</v>
      </c>
      <c r="F127" s="41">
        <v>1.5129</v>
      </c>
      <c r="G127" s="41">
        <v>0.1875</v>
      </c>
      <c r="H127" s="123"/>
      <c r="I127" s="41"/>
      <c r="J127" s="41"/>
      <c r="K127" s="41"/>
      <c r="L127" s="41"/>
      <c r="M127" s="41"/>
      <c r="N127" s="41"/>
      <c r="O127" s="41"/>
      <c r="P127" s="20">
        <f t="shared" si="20"/>
        <v>4.5849</v>
      </c>
    </row>
    <row r="128" spans="1:16" ht="18.75">
      <c r="A128" s="220"/>
      <c r="B128" s="335"/>
      <c r="C128" s="208" t="s">
        <v>18</v>
      </c>
      <c r="D128" s="256">
        <v>374.459</v>
      </c>
      <c r="E128" s="40">
        <v>343.029</v>
      </c>
      <c r="F128" s="40">
        <v>283.013</v>
      </c>
      <c r="G128" s="40">
        <v>26.576</v>
      </c>
      <c r="H128" s="121"/>
      <c r="I128" s="40"/>
      <c r="J128" s="40"/>
      <c r="K128" s="40"/>
      <c r="L128" s="40"/>
      <c r="M128" s="40"/>
      <c r="N128" s="40"/>
      <c r="O128" s="40"/>
      <c r="P128" s="26">
        <f t="shared" si="20"/>
        <v>1027.077</v>
      </c>
    </row>
    <row r="129" spans="1:16" ht="18.75">
      <c r="A129" s="204" t="s">
        <v>77</v>
      </c>
      <c r="B129" s="210" t="s">
        <v>20</v>
      </c>
      <c r="C129" s="270" t="s">
        <v>16</v>
      </c>
      <c r="D129" s="140">
        <v>0.0906</v>
      </c>
      <c r="E129" s="49">
        <v>0.1056</v>
      </c>
      <c r="F129" s="49">
        <v>0.1634</v>
      </c>
      <c r="G129" s="49">
        <v>0.177</v>
      </c>
      <c r="H129" s="137">
        <v>0.0287</v>
      </c>
      <c r="I129" s="49">
        <v>0.004</v>
      </c>
      <c r="J129" s="49"/>
      <c r="K129" s="49"/>
      <c r="L129" s="49"/>
      <c r="M129" s="49"/>
      <c r="N129" s="49"/>
      <c r="O129" s="49"/>
      <c r="P129" s="64">
        <f t="shared" si="20"/>
        <v>0.5692999999999999</v>
      </c>
    </row>
    <row r="130" spans="1:16" ht="18.75">
      <c r="A130" s="220"/>
      <c r="B130" s="210" t="s">
        <v>78</v>
      </c>
      <c r="C130" s="211" t="s">
        <v>79</v>
      </c>
      <c r="D130" s="255"/>
      <c r="E130" s="41"/>
      <c r="F130" s="41"/>
      <c r="G130" s="41"/>
      <c r="H130" s="123"/>
      <c r="I130" s="41"/>
      <c r="J130" s="41"/>
      <c r="K130" s="41"/>
      <c r="L130" s="41"/>
      <c r="M130" s="41"/>
      <c r="N130" s="41"/>
      <c r="O130" s="41"/>
      <c r="P130" s="20">
        <f t="shared" si="20"/>
        <v>0</v>
      </c>
    </row>
    <row r="131" spans="1:16" ht="18.75">
      <c r="A131" s="204" t="s">
        <v>23</v>
      </c>
      <c r="B131" s="2"/>
      <c r="C131" s="208" t="s">
        <v>18</v>
      </c>
      <c r="D131" s="271">
        <v>86.522</v>
      </c>
      <c r="E131" s="152">
        <v>91.525</v>
      </c>
      <c r="F131" s="40">
        <v>128.366</v>
      </c>
      <c r="G131" s="40">
        <v>74.744</v>
      </c>
      <c r="H131" s="121">
        <v>23.248</v>
      </c>
      <c r="I131" s="152">
        <v>6.825</v>
      </c>
      <c r="J131" s="152"/>
      <c r="K131" s="152"/>
      <c r="L131" s="152"/>
      <c r="M131" s="152"/>
      <c r="N131" s="152"/>
      <c r="O131" s="152"/>
      <c r="P131" s="26">
        <f t="shared" si="20"/>
        <v>411.23</v>
      </c>
    </row>
    <row r="132" spans="1:16" ht="18.75">
      <c r="A132" s="220"/>
      <c r="B132" s="235" t="s">
        <v>0</v>
      </c>
      <c r="C132" s="270" t="s">
        <v>16</v>
      </c>
      <c r="D132" s="226">
        <f aca="true" t="shared" si="23" ref="D132:O132">D125+D127+D129</f>
        <v>1.466</v>
      </c>
      <c r="E132" s="83">
        <f t="shared" si="23"/>
        <v>1.6147</v>
      </c>
      <c r="F132" s="83">
        <f t="shared" si="23"/>
        <v>1.6763</v>
      </c>
      <c r="G132" s="83">
        <f t="shared" si="23"/>
        <v>0.3645</v>
      </c>
      <c r="H132" s="139">
        <f t="shared" si="23"/>
        <v>0.0287</v>
      </c>
      <c r="I132" s="83">
        <f t="shared" si="23"/>
        <v>0.004</v>
      </c>
      <c r="J132" s="83">
        <f t="shared" si="23"/>
        <v>0</v>
      </c>
      <c r="K132" s="83">
        <f t="shared" si="23"/>
        <v>0</v>
      </c>
      <c r="L132" s="83">
        <f t="shared" si="23"/>
        <v>0.02</v>
      </c>
      <c r="M132" s="83">
        <f t="shared" si="23"/>
        <v>0</v>
      </c>
      <c r="N132" s="83">
        <f t="shared" si="23"/>
        <v>0</v>
      </c>
      <c r="O132" s="83">
        <f t="shared" si="23"/>
        <v>0</v>
      </c>
      <c r="P132" s="64">
        <f t="shared" si="20"/>
        <v>5.174199999999998</v>
      </c>
    </row>
    <row r="133" spans="1:16" ht="18.75">
      <c r="A133" s="220"/>
      <c r="B133" s="210" t="s">
        <v>139</v>
      </c>
      <c r="C133" s="211" t="s">
        <v>79</v>
      </c>
      <c r="D133" s="259">
        <f aca="true" t="shared" si="24" ref="D133:O133">D130</f>
        <v>0</v>
      </c>
      <c r="E133" s="42">
        <f t="shared" si="24"/>
        <v>0</v>
      </c>
      <c r="F133" s="42">
        <f t="shared" si="24"/>
        <v>0</v>
      </c>
      <c r="G133" s="42">
        <f t="shared" si="24"/>
        <v>0</v>
      </c>
      <c r="H133" s="94">
        <f t="shared" si="24"/>
        <v>0</v>
      </c>
      <c r="I133" s="42">
        <f t="shared" si="24"/>
        <v>0</v>
      </c>
      <c r="J133" s="42">
        <f t="shared" si="24"/>
        <v>0</v>
      </c>
      <c r="K133" s="42">
        <f t="shared" si="24"/>
        <v>0</v>
      </c>
      <c r="L133" s="42">
        <f t="shared" si="24"/>
        <v>0</v>
      </c>
      <c r="M133" s="42">
        <f t="shared" si="24"/>
        <v>0</v>
      </c>
      <c r="N133" s="42">
        <f t="shared" si="24"/>
        <v>0</v>
      </c>
      <c r="O133" s="42">
        <f t="shared" si="24"/>
        <v>0</v>
      </c>
      <c r="P133" s="20">
        <f t="shared" si="20"/>
        <v>0</v>
      </c>
    </row>
    <row r="134" spans="1:16" ht="18.75">
      <c r="A134" s="217"/>
      <c r="B134" s="2"/>
      <c r="C134" s="208" t="s">
        <v>18</v>
      </c>
      <c r="D134" s="258">
        <f aca="true" t="shared" si="25" ref="D134:O134">D126+D128+D131</f>
        <v>460.981</v>
      </c>
      <c r="E134" s="43">
        <f t="shared" si="25"/>
        <v>434.554</v>
      </c>
      <c r="F134" s="43">
        <f t="shared" si="25"/>
        <v>411.379</v>
      </c>
      <c r="G134" s="43">
        <f t="shared" si="25"/>
        <v>101.32</v>
      </c>
      <c r="H134" s="95">
        <f t="shared" si="25"/>
        <v>23.248</v>
      </c>
      <c r="I134" s="43">
        <f t="shared" si="25"/>
        <v>6.825</v>
      </c>
      <c r="J134" s="43">
        <f t="shared" si="25"/>
        <v>0</v>
      </c>
      <c r="K134" s="43">
        <f t="shared" si="25"/>
        <v>0</v>
      </c>
      <c r="L134" s="43">
        <f t="shared" si="25"/>
        <v>36.75</v>
      </c>
      <c r="M134" s="43">
        <f t="shared" si="25"/>
        <v>0</v>
      </c>
      <c r="N134" s="43">
        <f t="shared" si="25"/>
        <v>0</v>
      </c>
      <c r="O134" s="43">
        <f t="shared" si="25"/>
        <v>0</v>
      </c>
      <c r="P134" s="26">
        <f t="shared" si="20"/>
        <v>1475.057</v>
      </c>
    </row>
    <row r="135" spans="1:16" s="241" customFormat="1" ht="18.75">
      <c r="A135" s="237"/>
      <c r="B135" s="238" t="s">
        <v>0</v>
      </c>
      <c r="C135" s="272" t="s">
        <v>16</v>
      </c>
      <c r="D135" s="253">
        <f aca="true" t="shared" si="26" ref="D135:O135">D132+D123+D99</f>
        <v>294.06570000000005</v>
      </c>
      <c r="E135" s="106">
        <f t="shared" si="26"/>
        <v>429.34479999999996</v>
      </c>
      <c r="F135" s="273">
        <f t="shared" si="26"/>
        <v>5361.8774</v>
      </c>
      <c r="G135" s="106">
        <f t="shared" si="26"/>
        <v>5210.8553999999995</v>
      </c>
      <c r="H135" s="139">
        <f t="shared" si="26"/>
        <v>2205.7544999999996</v>
      </c>
      <c r="I135" s="106">
        <f t="shared" si="26"/>
        <v>4826.729600000001</v>
      </c>
      <c r="J135" s="106">
        <f t="shared" si="26"/>
        <v>6571.133900000002</v>
      </c>
      <c r="K135" s="106">
        <f t="shared" si="26"/>
        <v>2905.3509</v>
      </c>
      <c r="L135" s="106">
        <f t="shared" si="26"/>
        <v>3768.0005</v>
      </c>
      <c r="M135" s="106">
        <f t="shared" si="26"/>
        <v>10442.482900000003</v>
      </c>
      <c r="N135" s="106">
        <f t="shared" si="26"/>
        <v>10311.097799999998</v>
      </c>
      <c r="O135" s="106">
        <f t="shared" si="26"/>
        <v>11087.190800000002</v>
      </c>
      <c r="P135" s="65">
        <f>SUM(D135:O135)</f>
        <v>63413.8842</v>
      </c>
    </row>
    <row r="136" spans="1:16" s="241" customFormat="1" ht="18.75">
      <c r="A136" s="237"/>
      <c r="B136" s="242" t="s">
        <v>132</v>
      </c>
      <c r="C136" s="274" t="s">
        <v>79</v>
      </c>
      <c r="D136" s="268">
        <f aca="true" t="shared" si="27" ref="D136:O136">D133</f>
        <v>0</v>
      </c>
      <c r="E136" s="48">
        <f t="shared" si="27"/>
        <v>0</v>
      </c>
      <c r="F136" s="275">
        <f t="shared" si="27"/>
        <v>0</v>
      </c>
      <c r="G136" s="48">
        <f t="shared" si="27"/>
        <v>0</v>
      </c>
      <c r="H136" s="94">
        <f t="shared" si="27"/>
        <v>0</v>
      </c>
      <c r="I136" s="48">
        <f t="shared" si="27"/>
        <v>0</v>
      </c>
      <c r="J136" s="48">
        <f t="shared" si="27"/>
        <v>0</v>
      </c>
      <c r="K136" s="48">
        <f t="shared" si="27"/>
        <v>0</v>
      </c>
      <c r="L136" s="48">
        <f t="shared" si="27"/>
        <v>0</v>
      </c>
      <c r="M136" s="48">
        <f t="shared" si="27"/>
        <v>0</v>
      </c>
      <c r="N136" s="48">
        <f t="shared" si="27"/>
        <v>0</v>
      </c>
      <c r="O136" s="48">
        <f t="shared" si="27"/>
        <v>0</v>
      </c>
      <c r="P136" s="66">
        <f>SUM(D136:O136)</f>
        <v>0</v>
      </c>
    </row>
    <row r="137" spans="1:16" s="241" customFormat="1" ht="19.5" thickBot="1">
      <c r="A137" s="245"/>
      <c r="B137" s="246"/>
      <c r="C137" s="276" t="s">
        <v>18</v>
      </c>
      <c r="D137" s="277">
        <f aca="true" t="shared" si="28" ref="D137:O137">D134+D124+D100</f>
        <v>33791.047000000006</v>
      </c>
      <c r="E137" s="161">
        <f t="shared" si="28"/>
        <v>41325.920999999995</v>
      </c>
      <c r="F137" s="278">
        <f t="shared" si="28"/>
        <v>393223.37700000004</v>
      </c>
      <c r="G137" s="161">
        <f t="shared" si="28"/>
        <v>604698.675</v>
      </c>
      <c r="H137" s="279">
        <f t="shared" si="28"/>
        <v>443576.6539999999</v>
      </c>
      <c r="I137" s="161">
        <f t="shared" si="28"/>
        <v>997587.5199999999</v>
      </c>
      <c r="J137" s="161">
        <f t="shared" si="28"/>
        <v>1456930.923</v>
      </c>
      <c r="K137" s="161">
        <f t="shared" si="28"/>
        <v>456578.93100000004</v>
      </c>
      <c r="L137" s="161">
        <f t="shared" si="28"/>
        <v>696906.7490000001</v>
      </c>
      <c r="M137" s="161">
        <f t="shared" si="28"/>
        <v>1240218.21</v>
      </c>
      <c r="N137" s="161">
        <f t="shared" si="28"/>
        <v>1045157.995</v>
      </c>
      <c r="O137" s="161">
        <f t="shared" si="28"/>
        <v>749370.4130000001</v>
      </c>
      <c r="P137" s="67">
        <f>SUM(D137:O137)</f>
        <v>8159366.414999999</v>
      </c>
    </row>
    <row r="138" spans="15:16" ht="18.75">
      <c r="O138" s="251"/>
      <c r="P138" s="252" t="s">
        <v>92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zoomScale="70" zoomScaleNormal="70" zoomScalePageLayoutView="0" workbookViewId="0" topLeftCell="A1">
      <pane xSplit="3" ySplit="3" topLeftCell="D4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9" sqref="A69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96" customWidth="1"/>
  </cols>
  <sheetData>
    <row r="1" ht="18.75">
      <c r="B1" s="194" t="s">
        <v>0</v>
      </c>
    </row>
    <row r="2" spans="1:15" ht="19.5" thickBot="1">
      <c r="A2" s="12" t="s">
        <v>220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1"/>
      <c r="E4" s="1"/>
      <c r="F4" s="1"/>
      <c r="G4" s="1"/>
      <c r="H4" s="1">
        <v>0.0265</v>
      </c>
      <c r="I4" s="1"/>
      <c r="J4" s="1">
        <v>0.1551</v>
      </c>
      <c r="K4" s="1">
        <v>0.0239</v>
      </c>
      <c r="L4" s="1">
        <v>0.0952</v>
      </c>
      <c r="M4" s="1">
        <v>1.2285</v>
      </c>
      <c r="N4" s="1">
        <v>0.3094</v>
      </c>
      <c r="O4" s="1">
        <v>0.085</v>
      </c>
      <c r="P4" s="8">
        <f aca="true" t="shared" si="0" ref="P4:P35">SUM(D4:O4)</f>
        <v>1.9236</v>
      </c>
    </row>
    <row r="5" spans="1:16" ht="18.75">
      <c r="A5" s="204" t="s">
        <v>17</v>
      </c>
      <c r="B5" s="335"/>
      <c r="C5" s="212" t="s">
        <v>18</v>
      </c>
      <c r="D5" s="2"/>
      <c r="E5" s="2"/>
      <c r="F5" s="2"/>
      <c r="G5" s="2"/>
      <c r="H5" s="2">
        <v>7.918</v>
      </c>
      <c r="I5" s="2"/>
      <c r="J5" s="2">
        <v>32.746</v>
      </c>
      <c r="K5" s="2">
        <v>1.664</v>
      </c>
      <c r="L5" s="2">
        <v>13.113</v>
      </c>
      <c r="M5" s="2">
        <v>42.676</v>
      </c>
      <c r="N5" s="2">
        <v>8.045</v>
      </c>
      <c r="O5" s="2">
        <v>3.675</v>
      </c>
      <c r="P5" s="9">
        <f t="shared" si="0"/>
        <v>109.837</v>
      </c>
    </row>
    <row r="6" spans="1:16" ht="18.75">
      <c r="A6" s="204" t="s">
        <v>19</v>
      </c>
      <c r="B6" s="210" t="s">
        <v>20</v>
      </c>
      <c r="C6" s="234" t="s">
        <v>16</v>
      </c>
      <c r="D6" s="1"/>
      <c r="E6" s="1"/>
      <c r="F6" s="1">
        <v>0.008</v>
      </c>
      <c r="G6" s="1"/>
      <c r="H6" s="1">
        <v>0.022</v>
      </c>
      <c r="I6" s="1"/>
      <c r="J6" s="1">
        <v>13.595</v>
      </c>
      <c r="K6" s="1">
        <v>0.92</v>
      </c>
      <c r="L6" s="1">
        <v>0.081</v>
      </c>
      <c r="M6" s="1">
        <v>8.814</v>
      </c>
      <c r="N6" s="1">
        <v>0.935</v>
      </c>
      <c r="O6" s="1">
        <v>0.245</v>
      </c>
      <c r="P6" s="8">
        <f t="shared" si="0"/>
        <v>24.619999999999997</v>
      </c>
    </row>
    <row r="7" spans="1:16" ht="18.75">
      <c r="A7" s="204" t="s">
        <v>21</v>
      </c>
      <c r="B7" s="212" t="s">
        <v>22</v>
      </c>
      <c r="C7" s="212" t="s">
        <v>18</v>
      </c>
      <c r="D7" s="2"/>
      <c r="E7" s="2"/>
      <c r="F7" s="2">
        <v>4.2</v>
      </c>
      <c r="G7" s="2"/>
      <c r="H7" s="2">
        <v>2.877</v>
      </c>
      <c r="I7" s="2"/>
      <c r="J7" s="2">
        <v>313.357</v>
      </c>
      <c r="K7" s="2">
        <v>19.32</v>
      </c>
      <c r="L7" s="2">
        <v>1.219</v>
      </c>
      <c r="M7" s="2">
        <v>146.124</v>
      </c>
      <c r="N7" s="2">
        <v>14.726</v>
      </c>
      <c r="O7" s="2">
        <v>3.859</v>
      </c>
      <c r="P7" s="9">
        <f t="shared" si="0"/>
        <v>505.68199999999996</v>
      </c>
    </row>
    <row r="8" spans="1:16" ht="18.75">
      <c r="A8" s="204" t="s">
        <v>23</v>
      </c>
      <c r="B8" s="332" t="s">
        <v>114</v>
      </c>
      <c r="C8" s="234" t="s">
        <v>16</v>
      </c>
      <c r="D8" s="1">
        <f>+D4+D6</f>
        <v>0</v>
      </c>
      <c r="E8" s="1">
        <f aca="true" t="shared" si="1" ref="E8:G9">+E4+E6</f>
        <v>0</v>
      </c>
      <c r="F8" s="1">
        <f t="shared" si="1"/>
        <v>0.008</v>
      </c>
      <c r="G8" s="1">
        <f t="shared" si="1"/>
        <v>0</v>
      </c>
      <c r="H8" s="1">
        <f aca="true" t="shared" si="2" ref="H8:J9">+H4+H6</f>
        <v>0.0485</v>
      </c>
      <c r="I8" s="1">
        <f t="shared" si="2"/>
        <v>0</v>
      </c>
      <c r="J8" s="1">
        <f t="shared" si="2"/>
        <v>13.7501</v>
      </c>
      <c r="K8" s="1">
        <f aca="true" t="shared" si="3" ref="K8:O9">+K4+K6</f>
        <v>0.9439000000000001</v>
      </c>
      <c r="L8" s="1">
        <f t="shared" si="3"/>
        <v>0.17620000000000002</v>
      </c>
      <c r="M8" s="1">
        <f t="shared" si="3"/>
        <v>10.0425</v>
      </c>
      <c r="N8" s="1">
        <f t="shared" si="3"/>
        <v>1.2444000000000002</v>
      </c>
      <c r="O8" s="1">
        <f t="shared" si="3"/>
        <v>0.33</v>
      </c>
      <c r="P8" s="8">
        <f t="shared" si="0"/>
        <v>26.543599999999998</v>
      </c>
    </row>
    <row r="9" spans="1:16" ht="18.75">
      <c r="A9" s="217"/>
      <c r="B9" s="333"/>
      <c r="C9" s="212" t="s">
        <v>18</v>
      </c>
      <c r="D9" s="2">
        <f>+D5+D7</f>
        <v>0</v>
      </c>
      <c r="E9" s="2">
        <f t="shared" si="1"/>
        <v>0</v>
      </c>
      <c r="F9" s="2">
        <f t="shared" si="1"/>
        <v>4.2</v>
      </c>
      <c r="G9" s="2">
        <f t="shared" si="1"/>
        <v>0</v>
      </c>
      <c r="H9" s="2">
        <f t="shared" si="2"/>
        <v>10.795</v>
      </c>
      <c r="I9" s="2">
        <f t="shared" si="2"/>
        <v>0</v>
      </c>
      <c r="J9" s="2">
        <f t="shared" si="2"/>
        <v>346.103</v>
      </c>
      <c r="K9" s="2">
        <f t="shared" si="3"/>
        <v>20.984</v>
      </c>
      <c r="L9" s="2">
        <f t="shared" si="3"/>
        <v>14.331999999999999</v>
      </c>
      <c r="M9" s="2">
        <f t="shared" si="3"/>
        <v>188.8</v>
      </c>
      <c r="N9" s="2">
        <f t="shared" si="3"/>
        <v>22.771</v>
      </c>
      <c r="O9" s="2">
        <f t="shared" si="3"/>
        <v>7.534</v>
      </c>
      <c r="P9" s="9">
        <f t="shared" si="0"/>
        <v>615.5189999999999</v>
      </c>
    </row>
    <row r="10" spans="1:16" ht="18.75">
      <c r="A10" s="328" t="s">
        <v>25</v>
      </c>
      <c r="B10" s="329"/>
      <c r="C10" s="234" t="s">
        <v>16</v>
      </c>
      <c r="D10" s="1">
        <v>0.0148</v>
      </c>
      <c r="E10" s="1">
        <v>0.003</v>
      </c>
      <c r="F10" s="1"/>
      <c r="G10" s="1">
        <v>0.1876</v>
      </c>
      <c r="H10" s="1">
        <v>0.2305</v>
      </c>
      <c r="I10" s="1">
        <v>0.5276</v>
      </c>
      <c r="J10" s="1">
        <v>1.3087</v>
      </c>
      <c r="K10" s="1">
        <v>3.1855</v>
      </c>
      <c r="L10" s="1">
        <v>16.8479</v>
      </c>
      <c r="M10" s="1">
        <v>23.5437</v>
      </c>
      <c r="N10" s="1">
        <v>0.734</v>
      </c>
      <c r="O10" s="1">
        <v>0.2728</v>
      </c>
      <c r="P10" s="8">
        <f t="shared" si="0"/>
        <v>46.8561</v>
      </c>
    </row>
    <row r="11" spans="1:16" ht="18.75">
      <c r="A11" s="330"/>
      <c r="B11" s="331"/>
      <c r="C11" s="212" t="s">
        <v>18</v>
      </c>
      <c r="D11" s="2">
        <v>6.682</v>
      </c>
      <c r="E11" s="2">
        <v>4.883</v>
      </c>
      <c r="F11" s="2"/>
      <c r="G11" s="2">
        <v>136.162</v>
      </c>
      <c r="H11" s="2">
        <v>193.93</v>
      </c>
      <c r="I11" s="2">
        <v>285.117</v>
      </c>
      <c r="J11" s="2">
        <v>626.024</v>
      </c>
      <c r="K11" s="2">
        <v>865.313</v>
      </c>
      <c r="L11" s="2">
        <v>981.682</v>
      </c>
      <c r="M11" s="2">
        <v>892.912</v>
      </c>
      <c r="N11" s="2">
        <v>358.576</v>
      </c>
      <c r="O11" s="2">
        <v>169.809</v>
      </c>
      <c r="P11" s="9">
        <f t="shared" si="0"/>
        <v>4521.090000000001</v>
      </c>
    </row>
    <row r="12" spans="1:16" ht="18.75">
      <c r="A12" s="220"/>
      <c r="B12" s="334" t="s">
        <v>26</v>
      </c>
      <c r="C12" s="234" t="s">
        <v>16</v>
      </c>
      <c r="D12" s="1">
        <v>0.006</v>
      </c>
      <c r="E12" s="1">
        <v>0.0154</v>
      </c>
      <c r="F12" s="1">
        <v>0.0619</v>
      </c>
      <c r="G12" s="1"/>
      <c r="H12" s="1">
        <v>0.009</v>
      </c>
      <c r="I12" s="1">
        <v>0.0905</v>
      </c>
      <c r="J12" s="1"/>
      <c r="K12" s="1">
        <v>0.001</v>
      </c>
      <c r="L12" s="1">
        <v>0.0373</v>
      </c>
      <c r="M12" s="1">
        <v>0.0315</v>
      </c>
      <c r="N12" s="1"/>
      <c r="O12" s="1">
        <v>0.0022</v>
      </c>
      <c r="P12" s="8">
        <f t="shared" si="0"/>
        <v>0.25479999999999997</v>
      </c>
    </row>
    <row r="13" spans="1:16" ht="18.75">
      <c r="A13" s="204" t="s">
        <v>0</v>
      </c>
      <c r="B13" s="335"/>
      <c r="C13" s="212" t="s">
        <v>18</v>
      </c>
      <c r="D13" s="2">
        <v>12.6</v>
      </c>
      <c r="E13" s="2">
        <v>45.276</v>
      </c>
      <c r="F13" s="2">
        <v>262.469</v>
      </c>
      <c r="G13" s="2"/>
      <c r="H13" s="2">
        <v>33.075</v>
      </c>
      <c r="I13" s="2">
        <v>127.806</v>
      </c>
      <c r="J13" s="2"/>
      <c r="K13" s="2">
        <v>21</v>
      </c>
      <c r="L13" s="2">
        <v>58.244</v>
      </c>
      <c r="M13" s="2">
        <v>60.544</v>
      </c>
      <c r="N13" s="2"/>
      <c r="O13" s="2">
        <v>16.632</v>
      </c>
      <c r="P13" s="9">
        <f t="shared" si="0"/>
        <v>637.646</v>
      </c>
    </row>
    <row r="14" spans="1:16" ht="18.75">
      <c r="A14" s="204" t="s">
        <v>27</v>
      </c>
      <c r="B14" s="334" t="s">
        <v>28</v>
      </c>
      <c r="C14" s="234" t="s">
        <v>16</v>
      </c>
      <c r="D14" s="1">
        <v>0.0205</v>
      </c>
      <c r="E14" s="1">
        <v>0.0134</v>
      </c>
      <c r="F14" s="1"/>
      <c r="G14" s="1"/>
      <c r="H14" s="1"/>
      <c r="I14" s="1">
        <v>0.2898</v>
      </c>
      <c r="J14" s="1">
        <v>0.0948</v>
      </c>
      <c r="K14" s="1">
        <v>0.3869</v>
      </c>
      <c r="L14" s="1">
        <v>0.3034</v>
      </c>
      <c r="M14" s="1">
        <v>1.1369</v>
      </c>
      <c r="N14" s="1">
        <v>0.0592</v>
      </c>
      <c r="O14" s="1">
        <v>0.0263</v>
      </c>
      <c r="P14" s="8">
        <f t="shared" si="0"/>
        <v>2.3312000000000004</v>
      </c>
    </row>
    <row r="15" spans="1:16" ht="18.75">
      <c r="A15" s="204" t="s">
        <v>0</v>
      </c>
      <c r="B15" s="335"/>
      <c r="C15" s="212" t="s">
        <v>18</v>
      </c>
      <c r="D15" s="2">
        <v>16.5</v>
      </c>
      <c r="E15" s="2">
        <v>10.975</v>
      </c>
      <c r="F15" s="2"/>
      <c r="G15" s="2"/>
      <c r="H15" s="2"/>
      <c r="I15" s="2">
        <v>361.349</v>
      </c>
      <c r="J15" s="2">
        <v>134.217</v>
      </c>
      <c r="K15" s="2">
        <v>578.786</v>
      </c>
      <c r="L15" s="2">
        <v>450.17</v>
      </c>
      <c r="M15" s="2">
        <v>724.44</v>
      </c>
      <c r="N15" s="2">
        <v>91.01</v>
      </c>
      <c r="O15" s="2">
        <v>25.01</v>
      </c>
      <c r="P15" s="9">
        <f t="shared" si="0"/>
        <v>2392.4570000000003</v>
      </c>
    </row>
    <row r="16" spans="1:16" ht="18.75">
      <c r="A16" s="204" t="s">
        <v>29</v>
      </c>
      <c r="B16" s="334" t="s">
        <v>30</v>
      </c>
      <c r="C16" s="234" t="s">
        <v>16</v>
      </c>
      <c r="D16" s="1">
        <v>0.8122</v>
      </c>
      <c r="E16" s="1">
        <v>0.54665</v>
      </c>
      <c r="F16" s="1">
        <v>0.59725</v>
      </c>
      <c r="G16" s="1">
        <v>0.6672</v>
      </c>
      <c r="H16" s="1">
        <v>0.504</v>
      </c>
      <c r="I16" s="1">
        <v>0.46835</v>
      </c>
      <c r="J16" s="1">
        <v>0.4018</v>
      </c>
      <c r="K16" s="1">
        <v>0.45525</v>
      </c>
      <c r="L16" s="1">
        <v>0.2995</v>
      </c>
      <c r="M16" s="1">
        <v>0.33955</v>
      </c>
      <c r="N16" s="1">
        <v>0.42555</v>
      </c>
      <c r="O16" s="1">
        <v>0.67535</v>
      </c>
      <c r="P16" s="8">
        <f t="shared" si="0"/>
        <v>6.19265</v>
      </c>
    </row>
    <row r="17" spans="1:16" ht="18.75">
      <c r="A17" s="220"/>
      <c r="B17" s="335"/>
      <c r="C17" s="212" t="s">
        <v>18</v>
      </c>
      <c r="D17" s="2">
        <v>1584.103</v>
      </c>
      <c r="E17" s="2">
        <v>900.525</v>
      </c>
      <c r="F17" s="2">
        <v>1082.813</v>
      </c>
      <c r="G17" s="2">
        <v>1284.785</v>
      </c>
      <c r="H17" s="2">
        <v>989.479</v>
      </c>
      <c r="I17" s="2">
        <v>863.711</v>
      </c>
      <c r="J17" s="2">
        <v>810.907</v>
      </c>
      <c r="K17" s="2">
        <v>1078.507</v>
      </c>
      <c r="L17" s="2">
        <v>685.352</v>
      </c>
      <c r="M17" s="2">
        <v>699.356</v>
      </c>
      <c r="N17" s="2">
        <v>835.803</v>
      </c>
      <c r="O17" s="2">
        <v>1461.549</v>
      </c>
      <c r="P17" s="9">
        <f t="shared" si="0"/>
        <v>12276.890000000003</v>
      </c>
    </row>
    <row r="18" spans="1:16" ht="18.75">
      <c r="A18" s="204" t="s">
        <v>31</v>
      </c>
      <c r="B18" s="210" t="s">
        <v>108</v>
      </c>
      <c r="C18" s="234" t="s">
        <v>16</v>
      </c>
      <c r="D18" s="1"/>
      <c r="E18" s="1"/>
      <c r="F18" s="1"/>
      <c r="G18" s="1">
        <v>0.0245</v>
      </c>
      <c r="H18" s="1">
        <v>0.09325</v>
      </c>
      <c r="I18" s="1">
        <v>0.00925</v>
      </c>
      <c r="J18" s="1">
        <v>0.001</v>
      </c>
      <c r="K18" s="1">
        <v>0.01975</v>
      </c>
      <c r="L18" s="1"/>
      <c r="M18" s="1"/>
      <c r="N18" s="1"/>
      <c r="O18" s="1"/>
      <c r="P18" s="8">
        <f t="shared" si="0"/>
        <v>0.14775</v>
      </c>
    </row>
    <row r="19" spans="1:16" ht="18.75">
      <c r="A19" s="220"/>
      <c r="B19" s="212" t="s">
        <v>109</v>
      </c>
      <c r="C19" s="212" t="s">
        <v>18</v>
      </c>
      <c r="D19" s="2"/>
      <c r="E19" s="2"/>
      <c r="F19" s="2"/>
      <c r="G19" s="2">
        <v>28.733</v>
      </c>
      <c r="H19" s="2">
        <v>119.124</v>
      </c>
      <c r="I19" s="2">
        <v>8.547</v>
      </c>
      <c r="J19" s="2">
        <v>12.734</v>
      </c>
      <c r="K19" s="2">
        <v>24.885</v>
      </c>
      <c r="L19" s="2"/>
      <c r="M19" s="2"/>
      <c r="N19" s="2"/>
      <c r="O19" s="2"/>
      <c r="P19" s="9">
        <f t="shared" si="0"/>
        <v>194.023</v>
      </c>
    </row>
    <row r="20" spans="1:16" ht="18.75">
      <c r="A20" s="204" t="s">
        <v>23</v>
      </c>
      <c r="B20" s="334" t="s">
        <v>32</v>
      </c>
      <c r="C20" s="234" t="s">
        <v>16</v>
      </c>
      <c r="D20" s="1">
        <v>0.6189</v>
      </c>
      <c r="E20" s="1">
        <v>0.1211</v>
      </c>
      <c r="F20" s="1">
        <v>0.1944</v>
      </c>
      <c r="G20" s="1">
        <v>0.163</v>
      </c>
      <c r="H20" s="1">
        <v>0.1391</v>
      </c>
      <c r="I20" s="1">
        <v>0.0476</v>
      </c>
      <c r="J20" s="1">
        <v>0.0452</v>
      </c>
      <c r="K20" s="1">
        <v>0.0355</v>
      </c>
      <c r="L20" s="1"/>
      <c r="M20" s="1"/>
      <c r="N20" s="1">
        <v>0.0957</v>
      </c>
      <c r="O20" s="1">
        <v>0.4866</v>
      </c>
      <c r="P20" s="8">
        <f t="shared" si="0"/>
        <v>1.9470999999999998</v>
      </c>
    </row>
    <row r="21" spans="1:16" ht="18.75">
      <c r="A21" s="220"/>
      <c r="B21" s="335"/>
      <c r="C21" s="212" t="s">
        <v>18</v>
      </c>
      <c r="D21" s="2">
        <v>633.295</v>
      </c>
      <c r="E21" s="2">
        <v>94.875</v>
      </c>
      <c r="F21" s="2">
        <v>186.273</v>
      </c>
      <c r="G21" s="2">
        <v>152.437</v>
      </c>
      <c r="H21" s="2">
        <v>129.123</v>
      </c>
      <c r="I21" s="2">
        <v>39.602</v>
      </c>
      <c r="J21" s="2">
        <v>30.173</v>
      </c>
      <c r="K21" s="2">
        <v>27.868</v>
      </c>
      <c r="L21" s="2"/>
      <c r="M21" s="2"/>
      <c r="N21" s="2">
        <v>83.921</v>
      </c>
      <c r="O21" s="2">
        <v>614.128</v>
      </c>
      <c r="P21" s="9">
        <f t="shared" si="0"/>
        <v>1991.6950000000002</v>
      </c>
    </row>
    <row r="22" spans="1:16" ht="18.75">
      <c r="A22" s="220"/>
      <c r="B22" s="332" t="s">
        <v>114</v>
      </c>
      <c r="C22" s="234" t="s">
        <v>16</v>
      </c>
      <c r="D22" s="1">
        <f>+D12+D14+D16+D18+D20</f>
        <v>1.4576</v>
      </c>
      <c r="E22" s="1">
        <f aca="true" t="shared" si="4" ref="E22:G23">+E12+E14+E16+E18+E20</f>
        <v>0.69655</v>
      </c>
      <c r="F22" s="1">
        <f t="shared" si="4"/>
        <v>0.8535499999999999</v>
      </c>
      <c r="G22" s="1">
        <f t="shared" si="4"/>
        <v>0.8547</v>
      </c>
      <c r="H22" s="1">
        <f aca="true" t="shared" si="5" ref="H22:J23">+H12+H14+H16+H18+H20</f>
        <v>0.74535</v>
      </c>
      <c r="I22" s="1">
        <f t="shared" si="5"/>
        <v>0.9054999999999999</v>
      </c>
      <c r="J22" s="1">
        <f t="shared" si="5"/>
        <v>0.5428</v>
      </c>
      <c r="K22" s="1">
        <f aca="true" t="shared" si="6" ref="K22:O23">+K12+K14+K16+K18+K20</f>
        <v>0.8984000000000001</v>
      </c>
      <c r="L22" s="1">
        <f t="shared" si="6"/>
        <v>0.6402</v>
      </c>
      <c r="M22" s="1">
        <f t="shared" si="6"/>
        <v>1.5079500000000001</v>
      </c>
      <c r="N22" s="1">
        <f t="shared" si="6"/>
        <v>0.58045</v>
      </c>
      <c r="O22" s="1">
        <f t="shared" si="6"/>
        <v>1.19045</v>
      </c>
      <c r="P22" s="8">
        <f t="shared" si="0"/>
        <v>10.8735</v>
      </c>
    </row>
    <row r="23" spans="1:16" ht="18.75">
      <c r="A23" s="217"/>
      <c r="B23" s="333"/>
      <c r="C23" s="212" t="s">
        <v>18</v>
      </c>
      <c r="D23" s="2">
        <f>+D13+D15+D17+D19+D21</f>
        <v>2246.498</v>
      </c>
      <c r="E23" s="2">
        <f t="shared" si="4"/>
        <v>1051.6509999999998</v>
      </c>
      <c r="F23" s="2">
        <f t="shared" si="4"/>
        <v>1531.555</v>
      </c>
      <c r="G23" s="2">
        <f t="shared" si="4"/>
        <v>1465.955</v>
      </c>
      <c r="H23" s="2">
        <f t="shared" si="5"/>
        <v>1270.8010000000002</v>
      </c>
      <c r="I23" s="2">
        <f t="shared" si="5"/>
        <v>1401.015</v>
      </c>
      <c r="J23" s="2">
        <f t="shared" si="5"/>
        <v>988.0310000000001</v>
      </c>
      <c r="K23" s="2">
        <f t="shared" si="6"/>
        <v>1731.046</v>
      </c>
      <c r="L23" s="2">
        <f t="shared" si="6"/>
        <v>1193.766</v>
      </c>
      <c r="M23" s="2">
        <f t="shared" si="6"/>
        <v>1484.3400000000001</v>
      </c>
      <c r="N23" s="2">
        <f t="shared" si="6"/>
        <v>1010.734</v>
      </c>
      <c r="O23" s="2">
        <f t="shared" si="6"/>
        <v>2117.319</v>
      </c>
      <c r="P23" s="9">
        <f t="shared" si="0"/>
        <v>17492.711000000003</v>
      </c>
    </row>
    <row r="24" spans="1:16" ht="18.75">
      <c r="A24" s="204" t="s">
        <v>0</v>
      </c>
      <c r="B24" s="334" t="s">
        <v>33</v>
      </c>
      <c r="C24" s="234" t="s">
        <v>16</v>
      </c>
      <c r="D24" s="1">
        <v>0.123</v>
      </c>
      <c r="E24" s="1">
        <v>0.0697</v>
      </c>
      <c r="F24" s="1">
        <v>0.0569</v>
      </c>
      <c r="G24" s="1">
        <v>0.066</v>
      </c>
      <c r="H24" s="1">
        <v>0.0178</v>
      </c>
      <c r="I24" s="1">
        <v>0.0387</v>
      </c>
      <c r="J24" s="1">
        <v>0.0171</v>
      </c>
      <c r="K24" s="1"/>
      <c r="L24" s="1">
        <v>0.005</v>
      </c>
      <c r="M24" s="1">
        <v>0.0998</v>
      </c>
      <c r="N24" s="1">
        <v>0.1462</v>
      </c>
      <c r="O24" s="1">
        <v>0.1535</v>
      </c>
      <c r="P24" s="8">
        <f t="shared" si="0"/>
        <v>0.7937</v>
      </c>
    </row>
    <row r="25" spans="1:16" ht="18.75">
      <c r="A25" s="204" t="s">
        <v>34</v>
      </c>
      <c r="B25" s="335"/>
      <c r="C25" s="212" t="s">
        <v>18</v>
      </c>
      <c r="D25" s="2">
        <v>177.877</v>
      </c>
      <c r="E25" s="2">
        <v>123.953</v>
      </c>
      <c r="F25" s="2">
        <v>111.627</v>
      </c>
      <c r="G25" s="2">
        <v>102.544</v>
      </c>
      <c r="H25" s="2">
        <v>43.848</v>
      </c>
      <c r="I25" s="2">
        <v>55.241</v>
      </c>
      <c r="J25" s="2">
        <v>22.22</v>
      </c>
      <c r="K25" s="2"/>
      <c r="L25" s="2">
        <v>2.1</v>
      </c>
      <c r="M25" s="2">
        <v>94.241</v>
      </c>
      <c r="N25" s="2">
        <v>146.057</v>
      </c>
      <c r="O25" s="2">
        <v>195.55</v>
      </c>
      <c r="P25" s="9">
        <f t="shared" si="0"/>
        <v>1075.258</v>
      </c>
    </row>
    <row r="26" spans="1:16" ht="18.75">
      <c r="A26" s="204" t="s">
        <v>35</v>
      </c>
      <c r="B26" s="210" t="s">
        <v>20</v>
      </c>
      <c r="C26" s="234" t="s">
        <v>16</v>
      </c>
      <c r="D26" s="1"/>
      <c r="E26" s="1"/>
      <c r="F26" s="1"/>
      <c r="G26" s="1"/>
      <c r="H26" s="1"/>
      <c r="I26" s="1"/>
      <c r="J26" s="1"/>
      <c r="K26" s="1"/>
      <c r="L26" s="1">
        <v>0.025</v>
      </c>
      <c r="M26" s="1"/>
      <c r="N26" s="1"/>
      <c r="O26" s="1"/>
      <c r="P26" s="8">
        <f t="shared" si="0"/>
        <v>0.025</v>
      </c>
    </row>
    <row r="27" spans="1:16" ht="18.75">
      <c r="A27" s="204" t="s">
        <v>36</v>
      </c>
      <c r="B27" s="212" t="s">
        <v>110</v>
      </c>
      <c r="C27" s="212" t="s">
        <v>18</v>
      </c>
      <c r="D27" s="2"/>
      <c r="E27" s="2"/>
      <c r="F27" s="2"/>
      <c r="G27" s="2"/>
      <c r="H27" s="2"/>
      <c r="I27" s="2"/>
      <c r="J27" s="2"/>
      <c r="K27" s="2"/>
      <c r="L27" s="2">
        <v>6.563</v>
      </c>
      <c r="M27" s="2"/>
      <c r="N27" s="2"/>
      <c r="O27" s="2"/>
      <c r="P27" s="9">
        <f t="shared" si="0"/>
        <v>6.563</v>
      </c>
    </row>
    <row r="28" spans="1:16" ht="18.75">
      <c r="A28" s="204" t="s">
        <v>23</v>
      </c>
      <c r="B28" s="332" t="s">
        <v>114</v>
      </c>
      <c r="C28" s="234" t="s">
        <v>16</v>
      </c>
      <c r="D28" s="1">
        <f>+D24+D26</f>
        <v>0.123</v>
      </c>
      <c r="E28" s="1">
        <f aca="true" t="shared" si="7" ref="E28:H29">+E24+E26</f>
        <v>0.0697</v>
      </c>
      <c r="F28" s="1">
        <f>+F24+F26</f>
        <v>0.0569</v>
      </c>
      <c r="G28" s="1">
        <f t="shared" si="7"/>
        <v>0.066</v>
      </c>
      <c r="H28" s="1">
        <f t="shared" si="7"/>
        <v>0.0178</v>
      </c>
      <c r="I28" s="1">
        <f aca="true" t="shared" si="8" ref="H28:O29">+I24+I26</f>
        <v>0.0387</v>
      </c>
      <c r="J28" s="1">
        <f>+J24+J26</f>
        <v>0.0171</v>
      </c>
      <c r="K28" s="1">
        <f t="shared" si="8"/>
        <v>0</v>
      </c>
      <c r="L28" s="1">
        <f t="shared" si="8"/>
        <v>0.030000000000000002</v>
      </c>
      <c r="M28" s="1">
        <f t="shared" si="8"/>
        <v>0.0998</v>
      </c>
      <c r="N28" s="1">
        <f t="shared" si="8"/>
        <v>0.1462</v>
      </c>
      <c r="O28" s="1">
        <f t="shared" si="8"/>
        <v>0.1535</v>
      </c>
      <c r="P28" s="8">
        <f t="shared" si="0"/>
        <v>0.8187</v>
      </c>
    </row>
    <row r="29" spans="1:16" ht="18.75">
      <c r="A29" s="217"/>
      <c r="B29" s="333"/>
      <c r="C29" s="212" t="s">
        <v>18</v>
      </c>
      <c r="D29" s="2">
        <f>+D25+D27</f>
        <v>177.877</v>
      </c>
      <c r="E29" s="2">
        <f t="shared" si="7"/>
        <v>123.953</v>
      </c>
      <c r="F29" s="2">
        <f>+F25+F27</f>
        <v>111.627</v>
      </c>
      <c r="G29" s="2">
        <f t="shared" si="7"/>
        <v>102.544</v>
      </c>
      <c r="H29" s="2">
        <f t="shared" si="8"/>
        <v>43.848</v>
      </c>
      <c r="I29" s="2">
        <f t="shared" si="8"/>
        <v>55.241</v>
      </c>
      <c r="J29" s="2">
        <f>+J25+J27</f>
        <v>22.22</v>
      </c>
      <c r="K29" s="2">
        <f t="shared" si="8"/>
        <v>0</v>
      </c>
      <c r="L29" s="2">
        <f t="shared" si="8"/>
        <v>8.663</v>
      </c>
      <c r="M29" s="2">
        <f t="shared" si="8"/>
        <v>94.241</v>
      </c>
      <c r="N29" s="2">
        <f t="shared" si="8"/>
        <v>146.057</v>
      </c>
      <c r="O29" s="2">
        <f t="shared" si="8"/>
        <v>195.55</v>
      </c>
      <c r="P29" s="9">
        <f t="shared" si="0"/>
        <v>1081.8210000000001</v>
      </c>
    </row>
    <row r="30" spans="1:16" ht="18.75">
      <c r="A30" s="204" t="s">
        <v>0</v>
      </c>
      <c r="B30" s="334" t="s">
        <v>37</v>
      </c>
      <c r="C30" s="234" t="s">
        <v>16</v>
      </c>
      <c r="D30" s="1">
        <v>127.1814</v>
      </c>
      <c r="E30" s="1">
        <v>77.1499</v>
      </c>
      <c r="F30" s="1">
        <v>2.1751</v>
      </c>
      <c r="G30" s="1">
        <v>0.1774</v>
      </c>
      <c r="H30" s="1">
        <v>0.345</v>
      </c>
      <c r="I30" s="1">
        <v>0.069</v>
      </c>
      <c r="J30" s="1"/>
      <c r="K30" s="1">
        <v>0.025</v>
      </c>
      <c r="L30" s="1">
        <v>0.0186</v>
      </c>
      <c r="M30" s="1">
        <v>0.0828</v>
      </c>
      <c r="N30" s="1">
        <v>0.0236</v>
      </c>
      <c r="O30" s="1">
        <v>0.1775</v>
      </c>
      <c r="P30" s="8">
        <f t="shared" si="0"/>
        <v>207.42529999999996</v>
      </c>
    </row>
    <row r="31" spans="1:16" ht="18.75">
      <c r="A31" s="204" t="s">
        <v>38</v>
      </c>
      <c r="B31" s="335"/>
      <c r="C31" s="212" t="s">
        <v>18</v>
      </c>
      <c r="D31" s="2">
        <v>49339.433</v>
      </c>
      <c r="E31" s="2">
        <v>26143.787</v>
      </c>
      <c r="F31" s="2">
        <v>803.093</v>
      </c>
      <c r="G31" s="2">
        <v>81.044</v>
      </c>
      <c r="H31" s="2">
        <v>83.58</v>
      </c>
      <c r="I31" s="2">
        <v>16.065</v>
      </c>
      <c r="J31" s="2"/>
      <c r="K31" s="2">
        <v>7.14</v>
      </c>
      <c r="L31" s="2">
        <v>9.015</v>
      </c>
      <c r="M31" s="2">
        <v>34.698</v>
      </c>
      <c r="N31" s="2">
        <v>17.21</v>
      </c>
      <c r="O31" s="2">
        <v>179.577</v>
      </c>
      <c r="P31" s="9">
        <f t="shared" si="0"/>
        <v>76714.642</v>
      </c>
    </row>
    <row r="32" spans="1:16" ht="18.75">
      <c r="A32" s="204" t="s">
        <v>0</v>
      </c>
      <c r="B32" s="334" t="s">
        <v>39</v>
      </c>
      <c r="C32" s="234" t="s">
        <v>16</v>
      </c>
      <c r="D32" s="1">
        <v>1.8528</v>
      </c>
      <c r="E32" s="1">
        <v>0.25</v>
      </c>
      <c r="F32" s="1">
        <v>0.1435</v>
      </c>
      <c r="G32" s="1">
        <v>0.011</v>
      </c>
      <c r="H32" s="1">
        <v>0.011</v>
      </c>
      <c r="I32" s="1">
        <v>0.041</v>
      </c>
      <c r="J32" s="1"/>
      <c r="K32" s="1"/>
      <c r="L32" s="1">
        <v>0.001</v>
      </c>
      <c r="M32" s="1">
        <v>0.0367</v>
      </c>
      <c r="N32" s="1">
        <v>0.1349</v>
      </c>
      <c r="O32" s="1">
        <v>2.9705</v>
      </c>
      <c r="P32" s="8">
        <f t="shared" si="0"/>
        <v>5.452400000000001</v>
      </c>
    </row>
    <row r="33" spans="1:16" ht="18.75">
      <c r="A33" s="204" t="s">
        <v>40</v>
      </c>
      <c r="B33" s="335"/>
      <c r="C33" s="212" t="s">
        <v>18</v>
      </c>
      <c r="D33" s="2">
        <v>819.994</v>
      </c>
      <c r="E33" s="2">
        <v>68.67</v>
      </c>
      <c r="F33" s="2">
        <v>54.495</v>
      </c>
      <c r="G33" s="2">
        <v>5.723</v>
      </c>
      <c r="H33" s="2">
        <v>2.205</v>
      </c>
      <c r="I33" s="2">
        <v>4.515</v>
      </c>
      <c r="J33" s="2"/>
      <c r="K33" s="2"/>
      <c r="L33" s="2">
        <v>0.84</v>
      </c>
      <c r="M33" s="2">
        <v>30.934</v>
      </c>
      <c r="N33" s="2">
        <v>100.763</v>
      </c>
      <c r="O33" s="2">
        <v>1292.057</v>
      </c>
      <c r="P33" s="9">
        <f t="shared" si="0"/>
        <v>2380.196</v>
      </c>
    </row>
    <row r="34" spans="1:16" ht="18.75">
      <c r="A34" s="220"/>
      <c r="B34" s="210" t="s">
        <v>20</v>
      </c>
      <c r="C34" s="234" t="s">
        <v>16</v>
      </c>
      <c r="D34" s="1">
        <v>0.5148</v>
      </c>
      <c r="E34" s="1">
        <v>0.035</v>
      </c>
      <c r="F34" s="1">
        <v>0.04</v>
      </c>
      <c r="G34" s="1">
        <v>0.019</v>
      </c>
      <c r="H34" s="1">
        <v>0.009</v>
      </c>
      <c r="I34" s="1">
        <v>0.002</v>
      </c>
      <c r="J34" s="1"/>
      <c r="K34" s="1">
        <v>0.001</v>
      </c>
      <c r="L34" s="1">
        <v>0.0016</v>
      </c>
      <c r="M34" s="1">
        <v>0.003</v>
      </c>
      <c r="N34" s="1"/>
      <c r="O34" s="1">
        <v>0.001</v>
      </c>
      <c r="P34" s="8">
        <f t="shared" si="0"/>
        <v>0.6264000000000002</v>
      </c>
    </row>
    <row r="35" spans="1:16" ht="18.75">
      <c r="A35" s="204" t="s">
        <v>23</v>
      </c>
      <c r="B35" s="212" t="s">
        <v>111</v>
      </c>
      <c r="C35" s="212" t="s">
        <v>18</v>
      </c>
      <c r="D35" s="2">
        <v>154.871</v>
      </c>
      <c r="E35" s="2">
        <v>29.61</v>
      </c>
      <c r="F35" s="2">
        <v>46.41</v>
      </c>
      <c r="G35" s="2">
        <v>37.59</v>
      </c>
      <c r="H35" s="2">
        <v>13.545</v>
      </c>
      <c r="I35" s="2">
        <v>2.1</v>
      </c>
      <c r="J35" s="2"/>
      <c r="K35" s="2">
        <v>0.525</v>
      </c>
      <c r="L35" s="2">
        <v>1.092</v>
      </c>
      <c r="M35" s="2">
        <v>3.465</v>
      </c>
      <c r="N35" s="2"/>
      <c r="O35" s="2">
        <v>1.995</v>
      </c>
      <c r="P35" s="9">
        <f t="shared" si="0"/>
        <v>291.203</v>
      </c>
    </row>
    <row r="36" spans="1:16" ht="18.75">
      <c r="A36" s="220"/>
      <c r="B36" s="332" t="s">
        <v>107</v>
      </c>
      <c r="C36" s="234" t="s">
        <v>16</v>
      </c>
      <c r="D36" s="1">
        <f>+D30+D32+D34</f>
        <v>129.549</v>
      </c>
      <c r="E36" s="1">
        <f aca="true" t="shared" si="9" ref="E36:G37">+E30+E32+E34</f>
        <v>77.4349</v>
      </c>
      <c r="F36" s="1">
        <f t="shared" si="9"/>
        <v>2.3586</v>
      </c>
      <c r="G36" s="1">
        <f t="shared" si="9"/>
        <v>0.2074</v>
      </c>
      <c r="H36" s="1">
        <f aca="true" t="shared" si="10" ref="H36:K37">+H30+H32+H34</f>
        <v>0.365</v>
      </c>
      <c r="I36" s="1">
        <f t="shared" si="10"/>
        <v>0.11200000000000002</v>
      </c>
      <c r="J36" s="1">
        <f t="shared" si="10"/>
        <v>0</v>
      </c>
      <c r="K36" s="1">
        <f t="shared" si="10"/>
        <v>0.026000000000000002</v>
      </c>
      <c r="L36" s="1">
        <f aca="true" t="shared" si="11" ref="L36:N37">+L30+L32+L34</f>
        <v>0.0212</v>
      </c>
      <c r="M36" s="1">
        <f t="shared" si="11"/>
        <v>0.1225</v>
      </c>
      <c r="N36" s="1">
        <f t="shared" si="11"/>
        <v>0.1585</v>
      </c>
      <c r="O36" s="1">
        <f>+O30+O32+O34</f>
        <v>3.1489999999999996</v>
      </c>
      <c r="P36" s="8">
        <f aca="true" t="shared" si="12" ref="P36:P67">SUM(D36:O36)</f>
        <v>213.50410000000002</v>
      </c>
    </row>
    <row r="37" spans="1:16" ht="18.75">
      <c r="A37" s="217"/>
      <c r="B37" s="333"/>
      <c r="C37" s="212" t="s">
        <v>18</v>
      </c>
      <c r="D37" s="2">
        <f>+D31+D33+D35</f>
        <v>50314.297999999995</v>
      </c>
      <c r="E37" s="2">
        <f t="shared" si="9"/>
        <v>26242.067</v>
      </c>
      <c r="F37" s="2">
        <f t="shared" si="9"/>
        <v>903.9979999999999</v>
      </c>
      <c r="G37" s="2">
        <f t="shared" si="9"/>
        <v>124.357</v>
      </c>
      <c r="H37" s="2">
        <f t="shared" si="10"/>
        <v>99.33</v>
      </c>
      <c r="I37" s="2">
        <f t="shared" si="10"/>
        <v>22.680000000000003</v>
      </c>
      <c r="J37" s="2">
        <f t="shared" si="10"/>
        <v>0</v>
      </c>
      <c r="K37" s="2">
        <f t="shared" si="10"/>
        <v>7.665</v>
      </c>
      <c r="L37" s="2">
        <f t="shared" si="11"/>
        <v>10.947000000000001</v>
      </c>
      <c r="M37" s="2">
        <f t="shared" si="11"/>
        <v>69.09700000000001</v>
      </c>
      <c r="N37" s="2">
        <f t="shared" si="11"/>
        <v>117.97300000000001</v>
      </c>
      <c r="O37" s="2">
        <f>+O31+O33+O35</f>
        <v>1473.629</v>
      </c>
      <c r="P37" s="9">
        <f t="shared" si="12"/>
        <v>79386.04099999998</v>
      </c>
    </row>
    <row r="38" spans="1:16" ht="18.75">
      <c r="A38" s="328" t="s">
        <v>41</v>
      </c>
      <c r="B38" s="329"/>
      <c r="C38" s="234" t="s">
        <v>16</v>
      </c>
      <c r="D38" s="1">
        <v>0.01</v>
      </c>
      <c r="E38" s="1"/>
      <c r="F38" s="1"/>
      <c r="G38" s="1"/>
      <c r="H38" s="1">
        <v>0.0173</v>
      </c>
      <c r="I38" s="1">
        <v>0.0024</v>
      </c>
      <c r="J38" s="1">
        <v>0.0518</v>
      </c>
      <c r="K38" s="1">
        <v>0.2678</v>
      </c>
      <c r="L38" s="1">
        <v>1.5116</v>
      </c>
      <c r="M38" s="1">
        <v>4.8643</v>
      </c>
      <c r="N38" s="1">
        <v>0.8242</v>
      </c>
      <c r="O38" s="1">
        <v>0.3109</v>
      </c>
      <c r="P38" s="8">
        <f t="shared" si="12"/>
        <v>7.8603000000000005</v>
      </c>
    </row>
    <row r="39" spans="1:16" ht="18.75">
      <c r="A39" s="330"/>
      <c r="B39" s="331"/>
      <c r="C39" s="212" t="s">
        <v>18</v>
      </c>
      <c r="D39" s="2">
        <v>0.84</v>
      </c>
      <c r="E39" s="2"/>
      <c r="F39" s="2"/>
      <c r="G39" s="2"/>
      <c r="H39" s="2">
        <v>16.706</v>
      </c>
      <c r="I39" s="2">
        <v>3.686</v>
      </c>
      <c r="J39" s="2">
        <v>40.394</v>
      </c>
      <c r="K39" s="2">
        <v>175.832</v>
      </c>
      <c r="L39" s="2">
        <v>448.465</v>
      </c>
      <c r="M39" s="2">
        <v>485.006</v>
      </c>
      <c r="N39" s="2">
        <v>125.658</v>
      </c>
      <c r="O39" s="2">
        <v>35.16</v>
      </c>
      <c r="P39" s="9">
        <f t="shared" si="12"/>
        <v>1331.747</v>
      </c>
    </row>
    <row r="40" spans="1:16" ht="18.75">
      <c r="A40" s="328" t="s">
        <v>42</v>
      </c>
      <c r="B40" s="329"/>
      <c r="C40" s="234" t="s">
        <v>16</v>
      </c>
      <c r="D40" s="1">
        <v>0.1393</v>
      </c>
      <c r="E40" s="1">
        <v>0.0742</v>
      </c>
      <c r="F40" s="1">
        <v>0.1428</v>
      </c>
      <c r="G40" s="1">
        <v>0.1315</v>
      </c>
      <c r="H40" s="1">
        <v>0.1472</v>
      </c>
      <c r="I40" s="1">
        <v>0.2588</v>
      </c>
      <c r="J40" s="1">
        <v>10.2209</v>
      </c>
      <c r="K40" s="1">
        <v>38.0521</v>
      </c>
      <c r="L40" s="1">
        <v>12.7294</v>
      </c>
      <c r="M40" s="1">
        <v>14.9123</v>
      </c>
      <c r="N40" s="1">
        <v>10.5123</v>
      </c>
      <c r="O40" s="1">
        <v>2.1513</v>
      </c>
      <c r="P40" s="8">
        <f t="shared" si="12"/>
        <v>89.4721</v>
      </c>
    </row>
    <row r="41" spans="1:16" ht="18.75">
      <c r="A41" s="330"/>
      <c r="B41" s="331"/>
      <c r="C41" s="212" t="s">
        <v>18</v>
      </c>
      <c r="D41" s="2">
        <v>62.195</v>
      </c>
      <c r="E41" s="2">
        <v>66.508</v>
      </c>
      <c r="F41" s="2">
        <v>127.452</v>
      </c>
      <c r="G41" s="2">
        <v>114.027</v>
      </c>
      <c r="H41" s="2">
        <v>133.762</v>
      </c>
      <c r="I41" s="2">
        <v>168.658</v>
      </c>
      <c r="J41" s="2">
        <v>1879.786</v>
      </c>
      <c r="K41" s="2">
        <v>3294.563</v>
      </c>
      <c r="L41" s="2">
        <v>992.895</v>
      </c>
      <c r="M41" s="2">
        <v>764.783</v>
      </c>
      <c r="N41" s="2">
        <v>554.868</v>
      </c>
      <c r="O41" s="2">
        <v>328.111</v>
      </c>
      <c r="P41" s="9">
        <f t="shared" si="12"/>
        <v>8487.608</v>
      </c>
    </row>
    <row r="42" spans="1:16" ht="18.75">
      <c r="A42" s="328" t="s">
        <v>43</v>
      </c>
      <c r="B42" s="329"/>
      <c r="C42" s="234" t="s">
        <v>16</v>
      </c>
      <c r="D42" s="1"/>
      <c r="E42" s="1"/>
      <c r="F42" s="1"/>
      <c r="G42" s="1">
        <v>0.0033</v>
      </c>
      <c r="H42" s="1"/>
      <c r="I42" s="1"/>
      <c r="J42" s="1"/>
      <c r="K42" s="1"/>
      <c r="L42" s="1"/>
      <c r="M42" s="1"/>
      <c r="N42" s="1"/>
      <c r="O42" s="1">
        <v>0.101</v>
      </c>
      <c r="P42" s="8">
        <f t="shared" si="12"/>
        <v>0.1043</v>
      </c>
    </row>
    <row r="43" spans="1:16" ht="18.75">
      <c r="A43" s="330"/>
      <c r="B43" s="331"/>
      <c r="C43" s="212" t="s">
        <v>18</v>
      </c>
      <c r="D43" s="2"/>
      <c r="E43" s="2"/>
      <c r="F43" s="2"/>
      <c r="G43" s="2">
        <v>6.584</v>
      </c>
      <c r="H43" s="2"/>
      <c r="I43" s="2"/>
      <c r="J43" s="2"/>
      <c r="K43" s="2"/>
      <c r="L43" s="2"/>
      <c r="M43" s="2"/>
      <c r="N43" s="2"/>
      <c r="O43" s="2">
        <v>228.182</v>
      </c>
      <c r="P43" s="9">
        <f t="shared" si="12"/>
        <v>234.766</v>
      </c>
    </row>
    <row r="44" spans="1:16" ht="18.75">
      <c r="A44" s="328" t="s">
        <v>44</v>
      </c>
      <c r="B44" s="329"/>
      <c r="C44" s="234" t="s">
        <v>16</v>
      </c>
      <c r="D44" s="1">
        <v>0.0031</v>
      </c>
      <c r="E44" s="1">
        <v>0.002</v>
      </c>
      <c r="F44" s="1">
        <v>0.076</v>
      </c>
      <c r="G44" s="1">
        <v>0.0076</v>
      </c>
      <c r="H44" s="1">
        <v>0.0166</v>
      </c>
      <c r="I44" s="1">
        <v>0.005</v>
      </c>
      <c r="J44" s="1"/>
      <c r="K44" s="1"/>
      <c r="L44" s="1"/>
      <c r="M44" s="1"/>
      <c r="N44" s="1"/>
      <c r="O44" s="1"/>
      <c r="P44" s="8">
        <f t="shared" si="12"/>
        <v>0.11030000000000001</v>
      </c>
    </row>
    <row r="45" spans="1:16" ht="18.75">
      <c r="A45" s="330"/>
      <c r="B45" s="331"/>
      <c r="C45" s="212" t="s">
        <v>18</v>
      </c>
      <c r="D45" s="2">
        <v>5.03</v>
      </c>
      <c r="E45" s="2">
        <v>2.1</v>
      </c>
      <c r="F45" s="2">
        <v>105.42</v>
      </c>
      <c r="G45" s="2">
        <v>21.021</v>
      </c>
      <c r="H45" s="2">
        <v>29.6</v>
      </c>
      <c r="I45" s="2">
        <v>4.2</v>
      </c>
      <c r="J45" s="2"/>
      <c r="K45" s="2"/>
      <c r="L45" s="2"/>
      <c r="M45" s="2"/>
      <c r="N45" s="2"/>
      <c r="O45" s="2"/>
      <c r="P45" s="9">
        <f t="shared" si="12"/>
        <v>167.37099999999998</v>
      </c>
    </row>
    <row r="46" spans="1:16" ht="18.75">
      <c r="A46" s="328" t="s">
        <v>45</v>
      </c>
      <c r="B46" s="329"/>
      <c r="C46" s="234" t="s">
        <v>16</v>
      </c>
      <c r="D46" s="1">
        <v>0.0129</v>
      </c>
      <c r="E46" s="1">
        <v>0.005</v>
      </c>
      <c r="F46" s="1"/>
      <c r="G46" s="1">
        <v>0.003</v>
      </c>
      <c r="H46" s="1">
        <v>0.0104</v>
      </c>
      <c r="I46" s="1"/>
      <c r="J46" s="1"/>
      <c r="K46" s="1"/>
      <c r="L46" s="1"/>
      <c r="M46" s="1"/>
      <c r="N46" s="1"/>
      <c r="O46" s="1">
        <v>0.0035</v>
      </c>
      <c r="P46" s="8">
        <f t="shared" si="12"/>
        <v>0.0348</v>
      </c>
    </row>
    <row r="47" spans="1:16" ht="18.75">
      <c r="A47" s="330"/>
      <c r="B47" s="331"/>
      <c r="C47" s="212" t="s">
        <v>18</v>
      </c>
      <c r="D47" s="2">
        <v>17.515</v>
      </c>
      <c r="E47" s="2">
        <v>2.258</v>
      </c>
      <c r="F47" s="2"/>
      <c r="G47" s="2">
        <v>4.725</v>
      </c>
      <c r="H47" s="2">
        <v>6.038</v>
      </c>
      <c r="I47" s="2"/>
      <c r="J47" s="2"/>
      <c r="K47" s="2"/>
      <c r="L47" s="2"/>
      <c r="M47" s="2"/>
      <c r="N47" s="2"/>
      <c r="O47" s="2">
        <v>5.04</v>
      </c>
      <c r="P47" s="9">
        <f t="shared" si="12"/>
        <v>35.576</v>
      </c>
    </row>
    <row r="48" spans="1:16" ht="18.75">
      <c r="A48" s="328" t="s">
        <v>46</v>
      </c>
      <c r="B48" s="329"/>
      <c r="C48" s="234" t="s">
        <v>16</v>
      </c>
      <c r="D48" s="1">
        <v>0.9228</v>
      </c>
      <c r="E48" s="1"/>
      <c r="F48" s="1"/>
      <c r="G48" s="1">
        <v>0.015</v>
      </c>
      <c r="H48" s="1">
        <v>0.72</v>
      </c>
      <c r="I48" s="1">
        <v>0.0647</v>
      </c>
      <c r="J48" s="1">
        <v>7.8587</v>
      </c>
      <c r="K48" s="1">
        <v>34.7285</v>
      </c>
      <c r="L48" s="1">
        <v>15.5111</v>
      </c>
      <c r="M48" s="1">
        <v>20.6127</v>
      </c>
      <c r="N48" s="1">
        <v>13.1401</v>
      </c>
      <c r="O48" s="1">
        <v>3.5563</v>
      </c>
      <c r="P48" s="8">
        <f t="shared" si="12"/>
        <v>97.12989999999999</v>
      </c>
    </row>
    <row r="49" spans="1:16" ht="18.75">
      <c r="A49" s="330"/>
      <c r="B49" s="331"/>
      <c r="C49" s="212" t="s">
        <v>18</v>
      </c>
      <c r="D49" s="2">
        <v>549.887</v>
      </c>
      <c r="E49" s="2"/>
      <c r="F49" s="2"/>
      <c r="G49" s="2">
        <v>5.04</v>
      </c>
      <c r="H49" s="2">
        <v>231</v>
      </c>
      <c r="I49" s="2">
        <v>24.802</v>
      </c>
      <c r="J49" s="2">
        <v>522.763</v>
      </c>
      <c r="K49" s="2">
        <v>3611.101</v>
      </c>
      <c r="L49" s="2">
        <v>1772.893</v>
      </c>
      <c r="M49" s="2">
        <v>3993.609</v>
      </c>
      <c r="N49" s="2">
        <v>2021.451</v>
      </c>
      <c r="O49" s="2">
        <v>328.156</v>
      </c>
      <c r="P49" s="9">
        <f t="shared" si="12"/>
        <v>13060.702</v>
      </c>
    </row>
    <row r="50" spans="1:16" ht="18.75">
      <c r="A50" s="328" t="s">
        <v>47</v>
      </c>
      <c r="B50" s="329"/>
      <c r="C50" s="234" t="s">
        <v>16</v>
      </c>
      <c r="D50" s="1">
        <v>0.037</v>
      </c>
      <c r="E50" s="1">
        <v>0.37</v>
      </c>
      <c r="F50" s="1">
        <v>0.3</v>
      </c>
      <c r="G50" s="1">
        <v>0.5</v>
      </c>
      <c r="H50" s="1">
        <v>0.25</v>
      </c>
      <c r="I50" s="1">
        <v>0.1016</v>
      </c>
      <c r="J50" s="1"/>
      <c r="K50" s="1">
        <v>0.18</v>
      </c>
      <c r="L50" s="1">
        <v>2.2955</v>
      </c>
      <c r="M50" s="1">
        <v>45.31</v>
      </c>
      <c r="N50" s="1">
        <v>63.437</v>
      </c>
      <c r="O50" s="1">
        <v>27.1245</v>
      </c>
      <c r="P50" s="8">
        <f t="shared" si="12"/>
        <v>139.90560000000002</v>
      </c>
    </row>
    <row r="51" spans="1:16" ht="18.75">
      <c r="A51" s="330"/>
      <c r="B51" s="331"/>
      <c r="C51" s="212" t="s">
        <v>18</v>
      </c>
      <c r="D51" s="2">
        <v>4.253</v>
      </c>
      <c r="E51" s="2">
        <v>361.2</v>
      </c>
      <c r="F51" s="2">
        <v>351.75</v>
      </c>
      <c r="G51" s="2">
        <v>514.5</v>
      </c>
      <c r="H51" s="2">
        <v>36.75</v>
      </c>
      <c r="I51" s="2">
        <v>10.668</v>
      </c>
      <c r="J51" s="2"/>
      <c r="K51" s="2">
        <v>88.83</v>
      </c>
      <c r="L51" s="2">
        <v>929.287</v>
      </c>
      <c r="M51" s="2">
        <v>4949.402</v>
      </c>
      <c r="N51" s="2">
        <v>5608.943</v>
      </c>
      <c r="O51" s="2">
        <v>2046.575</v>
      </c>
      <c r="P51" s="9">
        <f t="shared" si="12"/>
        <v>14902.158</v>
      </c>
    </row>
    <row r="52" spans="1:16" ht="18.75">
      <c r="A52" s="328" t="s">
        <v>48</v>
      </c>
      <c r="B52" s="329"/>
      <c r="C52" s="234" t="s">
        <v>16</v>
      </c>
      <c r="D52" s="1">
        <v>8.02162</v>
      </c>
      <c r="E52" s="1">
        <v>0.9936</v>
      </c>
      <c r="F52" s="1">
        <v>1.0918</v>
      </c>
      <c r="G52" s="1">
        <v>11.4128</v>
      </c>
      <c r="H52" s="1">
        <v>36.901</v>
      </c>
      <c r="I52" s="1">
        <v>104.4166</v>
      </c>
      <c r="J52" s="1">
        <v>142.9265</v>
      </c>
      <c r="K52" s="1">
        <v>0.2095</v>
      </c>
      <c r="L52" s="1">
        <v>43.612</v>
      </c>
      <c r="M52" s="1">
        <v>766.1233</v>
      </c>
      <c r="N52" s="1">
        <v>884.5821</v>
      </c>
      <c r="O52" s="1">
        <v>241.7508</v>
      </c>
      <c r="P52" s="8">
        <f t="shared" si="12"/>
        <v>2242.04162</v>
      </c>
    </row>
    <row r="53" spans="1:16" ht="18.75">
      <c r="A53" s="330"/>
      <c r="B53" s="331"/>
      <c r="C53" s="212" t="s">
        <v>18</v>
      </c>
      <c r="D53" s="2">
        <v>1928.388</v>
      </c>
      <c r="E53" s="2">
        <v>909.115</v>
      </c>
      <c r="F53" s="2">
        <v>1033.856</v>
      </c>
      <c r="G53" s="2">
        <v>6018.574</v>
      </c>
      <c r="H53" s="2">
        <v>18489.219</v>
      </c>
      <c r="I53" s="2">
        <v>45105.768</v>
      </c>
      <c r="J53" s="2">
        <v>56378.187</v>
      </c>
      <c r="K53" s="2">
        <v>204.912</v>
      </c>
      <c r="L53" s="2">
        <v>12959.234</v>
      </c>
      <c r="M53" s="2">
        <v>279548.719</v>
      </c>
      <c r="N53" s="2">
        <v>382691.566</v>
      </c>
      <c r="O53" s="2">
        <v>94093.933</v>
      </c>
      <c r="P53" s="9">
        <f t="shared" si="12"/>
        <v>899361.4709999999</v>
      </c>
    </row>
    <row r="54" spans="1:16" ht="18.75">
      <c r="A54" s="204" t="s">
        <v>0</v>
      </c>
      <c r="B54" s="334" t="s">
        <v>133</v>
      </c>
      <c r="C54" s="234" t="s">
        <v>16</v>
      </c>
      <c r="D54" s="1">
        <v>0.0937</v>
      </c>
      <c r="E54" s="1">
        <v>0.1286</v>
      </c>
      <c r="F54" s="1">
        <v>0.2595</v>
      </c>
      <c r="G54" s="1">
        <v>0.1842</v>
      </c>
      <c r="H54" s="1">
        <v>0.1566</v>
      </c>
      <c r="I54" s="1">
        <v>0.2073</v>
      </c>
      <c r="J54" s="1">
        <v>0.0897</v>
      </c>
      <c r="K54" s="1">
        <v>0.1171</v>
      </c>
      <c r="L54" s="1">
        <v>0.0263</v>
      </c>
      <c r="M54" s="1">
        <v>0.0423</v>
      </c>
      <c r="N54" s="1">
        <v>0.0793</v>
      </c>
      <c r="O54" s="1">
        <v>0.0797</v>
      </c>
      <c r="P54" s="8">
        <f t="shared" si="12"/>
        <v>1.4643000000000002</v>
      </c>
    </row>
    <row r="55" spans="1:16" ht="18.75">
      <c r="A55" s="204" t="s">
        <v>38</v>
      </c>
      <c r="B55" s="335"/>
      <c r="C55" s="212" t="s">
        <v>18</v>
      </c>
      <c r="D55" s="2">
        <v>88.832</v>
      </c>
      <c r="E55" s="2">
        <v>112.637</v>
      </c>
      <c r="F55" s="2">
        <v>228.691</v>
      </c>
      <c r="G55" s="2">
        <v>173.688</v>
      </c>
      <c r="H55" s="2">
        <v>173.276</v>
      </c>
      <c r="I55" s="2">
        <v>258.995</v>
      </c>
      <c r="J55" s="2">
        <v>102.389</v>
      </c>
      <c r="K55" s="2">
        <v>130.941</v>
      </c>
      <c r="L55" s="2">
        <v>31.486</v>
      </c>
      <c r="M55" s="2">
        <v>50.081</v>
      </c>
      <c r="N55" s="2">
        <v>109.554</v>
      </c>
      <c r="O55" s="2">
        <v>113.761</v>
      </c>
      <c r="P55" s="9">
        <f t="shared" si="12"/>
        <v>1574.3310000000001</v>
      </c>
    </row>
    <row r="56" spans="1:16" ht="18.75">
      <c r="A56" s="204" t="s">
        <v>17</v>
      </c>
      <c r="B56" s="210" t="s">
        <v>20</v>
      </c>
      <c r="C56" s="234" t="s">
        <v>16</v>
      </c>
      <c r="D56" s="1">
        <v>0.3716</v>
      </c>
      <c r="E56" s="1">
        <v>0.021</v>
      </c>
      <c r="F56" s="1"/>
      <c r="G56" s="1">
        <v>0.0319</v>
      </c>
      <c r="H56" s="1">
        <v>0.0356</v>
      </c>
      <c r="I56" s="1">
        <v>0.1319</v>
      </c>
      <c r="J56" s="1">
        <v>0.0281</v>
      </c>
      <c r="K56" s="1">
        <v>0.0175</v>
      </c>
      <c r="L56" s="1">
        <v>0.217</v>
      </c>
      <c r="M56" s="1">
        <v>0.4209</v>
      </c>
      <c r="N56" s="1">
        <v>0.1281</v>
      </c>
      <c r="O56" s="1">
        <v>0.2351</v>
      </c>
      <c r="P56" s="8">
        <f t="shared" si="12"/>
        <v>1.6387</v>
      </c>
    </row>
    <row r="57" spans="1:16" ht="18.75">
      <c r="A57" s="204" t="s">
        <v>23</v>
      </c>
      <c r="B57" s="212" t="s">
        <v>113</v>
      </c>
      <c r="C57" s="212" t="s">
        <v>18</v>
      </c>
      <c r="D57" s="2">
        <v>239.141</v>
      </c>
      <c r="E57" s="2">
        <v>17.378</v>
      </c>
      <c r="F57" s="2"/>
      <c r="G57" s="2">
        <v>48.815</v>
      </c>
      <c r="H57" s="2">
        <v>47.86</v>
      </c>
      <c r="I57" s="2">
        <v>39.123</v>
      </c>
      <c r="J57" s="2">
        <v>26.345</v>
      </c>
      <c r="K57" s="2">
        <v>20.96</v>
      </c>
      <c r="L57" s="2">
        <v>81.34</v>
      </c>
      <c r="M57" s="2">
        <v>142.545</v>
      </c>
      <c r="N57" s="2">
        <v>51.875</v>
      </c>
      <c r="O57" s="2">
        <v>150.056</v>
      </c>
      <c r="P57" s="9">
        <f t="shared" si="12"/>
        <v>865.438</v>
      </c>
    </row>
    <row r="58" spans="1:16" ht="18.75">
      <c r="A58" s="220"/>
      <c r="B58" s="332" t="s">
        <v>107</v>
      </c>
      <c r="C58" s="234" t="s">
        <v>16</v>
      </c>
      <c r="D58" s="1">
        <f>+D54+D56</f>
        <v>0.4653</v>
      </c>
      <c r="E58" s="1">
        <f aca="true" t="shared" si="13" ref="E58:G59">+E54+E56</f>
        <v>0.14959999999999998</v>
      </c>
      <c r="F58" s="1">
        <f t="shared" si="13"/>
        <v>0.2595</v>
      </c>
      <c r="G58" s="1">
        <f t="shared" si="13"/>
        <v>0.21610000000000001</v>
      </c>
      <c r="H58" s="1">
        <f aca="true" t="shared" si="14" ref="H58:O59">+H54+H56</f>
        <v>0.19219999999999998</v>
      </c>
      <c r="I58" s="1">
        <f t="shared" si="14"/>
        <v>0.3392</v>
      </c>
      <c r="J58" s="1">
        <f t="shared" si="14"/>
        <v>0.1178</v>
      </c>
      <c r="K58" s="1">
        <f t="shared" si="14"/>
        <v>0.1346</v>
      </c>
      <c r="L58" s="1">
        <f t="shared" si="14"/>
        <v>0.2433</v>
      </c>
      <c r="M58" s="1">
        <f t="shared" si="14"/>
        <v>0.4632</v>
      </c>
      <c r="N58" s="1">
        <f t="shared" si="14"/>
        <v>0.20739999999999997</v>
      </c>
      <c r="O58" s="1">
        <f t="shared" si="14"/>
        <v>0.31479999999999997</v>
      </c>
      <c r="P58" s="8">
        <f t="shared" si="12"/>
        <v>3.1029999999999998</v>
      </c>
    </row>
    <row r="59" spans="1:16" ht="18.75">
      <c r="A59" s="217"/>
      <c r="B59" s="333"/>
      <c r="C59" s="212" t="s">
        <v>18</v>
      </c>
      <c r="D59" s="2">
        <f>+D55+D57</f>
        <v>327.97299999999996</v>
      </c>
      <c r="E59" s="2">
        <f t="shared" si="13"/>
        <v>130.015</v>
      </c>
      <c r="F59" s="2">
        <f t="shared" si="13"/>
        <v>228.691</v>
      </c>
      <c r="G59" s="2">
        <f t="shared" si="13"/>
        <v>222.503</v>
      </c>
      <c r="H59" s="2">
        <f t="shared" si="14"/>
        <v>221.13600000000002</v>
      </c>
      <c r="I59" s="2">
        <f t="shared" si="14"/>
        <v>298.118</v>
      </c>
      <c r="J59" s="2">
        <f t="shared" si="14"/>
        <v>128.73399999999998</v>
      </c>
      <c r="K59" s="2">
        <f t="shared" si="14"/>
        <v>151.901</v>
      </c>
      <c r="L59" s="2">
        <f t="shared" si="14"/>
        <v>112.82600000000001</v>
      </c>
      <c r="M59" s="2">
        <f t="shared" si="14"/>
        <v>192.62599999999998</v>
      </c>
      <c r="N59" s="2">
        <f t="shared" si="14"/>
        <v>161.429</v>
      </c>
      <c r="O59" s="2">
        <f t="shared" si="14"/>
        <v>263.817</v>
      </c>
      <c r="P59" s="9">
        <f t="shared" si="12"/>
        <v>2439.769</v>
      </c>
    </row>
    <row r="60" spans="1:16" ht="18.75">
      <c r="A60" s="204" t="s">
        <v>0</v>
      </c>
      <c r="B60" s="334" t="s">
        <v>115</v>
      </c>
      <c r="C60" s="234" t="s">
        <v>16</v>
      </c>
      <c r="D60" s="1">
        <v>4.4707</v>
      </c>
      <c r="E60" s="1">
        <v>0.854</v>
      </c>
      <c r="F60" s="1">
        <v>0.254</v>
      </c>
      <c r="G60" s="1">
        <v>0.0825</v>
      </c>
      <c r="H60" s="1">
        <v>0.13</v>
      </c>
      <c r="I60" s="1">
        <v>0.0175</v>
      </c>
      <c r="J60" s="1"/>
      <c r="K60" s="1"/>
      <c r="L60" s="1">
        <v>0.896</v>
      </c>
      <c r="M60" s="1">
        <v>0.011</v>
      </c>
      <c r="N60" s="1"/>
      <c r="O60" s="1"/>
      <c r="P60" s="8">
        <f t="shared" si="12"/>
        <v>6.715699999999999</v>
      </c>
    </row>
    <row r="61" spans="1:16" ht="18.75">
      <c r="A61" s="204" t="s">
        <v>49</v>
      </c>
      <c r="B61" s="335"/>
      <c r="C61" s="212" t="s">
        <v>18</v>
      </c>
      <c r="D61" s="2">
        <v>241.252</v>
      </c>
      <c r="E61" s="2">
        <v>19.798</v>
      </c>
      <c r="F61" s="2">
        <v>15.786</v>
      </c>
      <c r="G61" s="2">
        <v>5.015</v>
      </c>
      <c r="H61" s="2">
        <v>5.681</v>
      </c>
      <c r="I61" s="2">
        <v>0.778</v>
      </c>
      <c r="J61" s="2"/>
      <c r="K61" s="2"/>
      <c r="L61" s="2">
        <v>31.557</v>
      </c>
      <c r="M61" s="2">
        <v>0.231</v>
      </c>
      <c r="N61" s="2"/>
      <c r="O61" s="2"/>
      <c r="P61" s="9">
        <f t="shared" si="12"/>
        <v>320.098</v>
      </c>
    </row>
    <row r="62" spans="1:16" ht="18.75">
      <c r="A62" s="204" t="s">
        <v>0</v>
      </c>
      <c r="B62" s="210" t="s">
        <v>50</v>
      </c>
      <c r="C62" s="234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>
        <f t="shared" si="12"/>
        <v>0</v>
      </c>
    </row>
    <row r="63" spans="1:16" ht="18.75">
      <c r="A63" s="204" t="s">
        <v>51</v>
      </c>
      <c r="B63" s="212" t="s">
        <v>116</v>
      </c>
      <c r="C63" s="212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12"/>
        <v>0</v>
      </c>
    </row>
    <row r="64" spans="1:16" ht="18.75">
      <c r="A64" s="204" t="s">
        <v>0</v>
      </c>
      <c r="B64" s="334" t="s">
        <v>53</v>
      </c>
      <c r="C64" s="234" t="s">
        <v>16</v>
      </c>
      <c r="D64" s="1">
        <v>0.061</v>
      </c>
      <c r="E64" s="1"/>
      <c r="F64" s="1"/>
      <c r="G64" s="1">
        <v>0.001</v>
      </c>
      <c r="H64" s="1"/>
      <c r="I64" s="1">
        <v>0.001</v>
      </c>
      <c r="J64" s="1"/>
      <c r="K64" s="1"/>
      <c r="L64" s="1"/>
      <c r="M64" s="1"/>
      <c r="N64" s="1"/>
      <c r="O64" s="1"/>
      <c r="P64" s="8">
        <f t="shared" si="12"/>
        <v>0.063</v>
      </c>
    </row>
    <row r="65" spans="1:16" ht="18.75">
      <c r="A65" s="204" t="s">
        <v>23</v>
      </c>
      <c r="B65" s="335"/>
      <c r="C65" s="212" t="s">
        <v>18</v>
      </c>
      <c r="D65" s="2">
        <v>9.975</v>
      </c>
      <c r="E65" s="2"/>
      <c r="F65" s="2"/>
      <c r="G65" s="2">
        <v>6.3</v>
      </c>
      <c r="H65" s="2"/>
      <c r="I65" s="2">
        <v>6.3</v>
      </c>
      <c r="J65" s="2"/>
      <c r="K65" s="2"/>
      <c r="L65" s="2"/>
      <c r="M65" s="2"/>
      <c r="N65" s="2"/>
      <c r="O65" s="2"/>
      <c r="P65" s="9">
        <f t="shared" si="12"/>
        <v>22.575</v>
      </c>
    </row>
    <row r="66" spans="1:16" ht="18.75">
      <c r="A66" s="220"/>
      <c r="B66" s="210" t="s">
        <v>20</v>
      </c>
      <c r="C66" s="234" t="s">
        <v>16</v>
      </c>
      <c r="D66" s="1">
        <v>1.04</v>
      </c>
      <c r="E66" s="1">
        <v>0.162</v>
      </c>
      <c r="F66" s="1">
        <v>0.076</v>
      </c>
      <c r="G66" s="1">
        <v>0.018</v>
      </c>
      <c r="H66" s="1">
        <v>0.003</v>
      </c>
      <c r="I66" s="1">
        <v>0.0215</v>
      </c>
      <c r="J66" s="1">
        <v>0.041</v>
      </c>
      <c r="K66" s="1">
        <v>0.001</v>
      </c>
      <c r="L66" s="1">
        <v>0.014</v>
      </c>
      <c r="M66" s="1">
        <v>0.064</v>
      </c>
      <c r="N66" s="1">
        <v>0.0655</v>
      </c>
      <c r="O66" s="1">
        <v>0.133</v>
      </c>
      <c r="P66" s="8">
        <f t="shared" si="12"/>
        <v>1.6389999999999998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6">
        <v>514.335</v>
      </c>
      <c r="E67" s="16">
        <v>100.386</v>
      </c>
      <c r="F67" s="16">
        <v>44.583</v>
      </c>
      <c r="G67" s="16">
        <v>9.765</v>
      </c>
      <c r="H67" s="16">
        <v>0.662</v>
      </c>
      <c r="I67" s="16">
        <v>4.956</v>
      </c>
      <c r="J67" s="16">
        <v>0.83</v>
      </c>
      <c r="K67" s="16">
        <v>0.63</v>
      </c>
      <c r="L67" s="16">
        <v>11.046</v>
      </c>
      <c r="M67" s="16">
        <v>11.116</v>
      </c>
      <c r="N67" s="16">
        <v>7.011</v>
      </c>
      <c r="O67" s="16">
        <v>13.977</v>
      </c>
      <c r="P67" s="10">
        <f t="shared" si="12"/>
        <v>719.297</v>
      </c>
    </row>
    <row r="68" ht="18.75">
      <c r="P68" s="11"/>
    </row>
    <row r="69" spans="1:16" ht="19.5" thickBot="1">
      <c r="A69" s="12" t="s">
        <v>220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148</v>
      </c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4" t="s">
        <v>49</v>
      </c>
      <c r="B71" s="332" t="s">
        <v>147</v>
      </c>
      <c r="C71" s="234" t="s">
        <v>16</v>
      </c>
      <c r="D71" s="1">
        <f>+D60+D62+D64+D66</f>
        <v>5.5717</v>
      </c>
      <c r="E71" s="1">
        <f aca="true" t="shared" si="15" ref="E71:G72">+E60+E62+E64+E66</f>
        <v>1.016</v>
      </c>
      <c r="F71" s="1">
        <f t="shared" si="15"/>
        <v>0.33</v>
      </c>
      <c r="G71" s="1">
        <f t="shared" si="15"/>
        <v>0.1015</v>
      </c>
      <c r="H71" s="1">
        <f>+H60+H62+H64+H66</f>
        <v>0.133</v>
      </c>
      <c r="I71" s="1">
        <f>+I60+I62+I64+I66</f>
        <v>0.04</v>
      </c>
      <c r="J71" s="1">
        <f aca="true" t="shared" si="16" ref="J71:P72">+J60+J62+J64+J66</f>
        <v>0.041</v>
      </c>
      <c r="K71" s="1">
        <f t="shared" si="16"/>
        <v>0.001</v>
      </c>
      <c r="L71" s="1">
        <f t="shared" si="16"/>
        <v>0.91</v>
      </c>
      <c r="M71" s="1">
        <f t="shared" si="16"/>
        <v>0.075</v>
      </c>
      <c r="N71" s="1">
        <f t="shared" si="16"/>
        <v>0.0655</v>
      </c>
      <c r="O71" s="1">
        <f t="shared" si="16"/>
        <v>0.133</v>
      </c>
      <c r="P71" s="8">
        <f t="shared" si="16"/>
        <v>8.417699999999998</v>
      </c>
    </row>
    <row r="72" spans="1:16" ht="18.75">
      <c r="A72" s="266" t="s">
        <v>51</v>
      </c>
      <c r="B72" s="333"/>
      <c r="C72" s="212" t="s">
        <v>18</v>
      </c>
      <c r="D72" s="2">
        <f>+D61+D63+D65+D67</f>
        <v>765.562</v>
      </c>
      <c r="E72" s="2">
        <f t="shared" si="15"/>
        <v>120.184</v>
      </c>
      <c r="F72" s="2">
        <f t="shared" si="15"/>
        <v>60.369</v>
      </c>
      <c r="G72" s="2">
        <f t="shared" si="15"/>
        <v>21.08</v>
      </c>
      <c r="H72" s="2">
        <f>+H61+H63+H65+H67</f>
        <v>6.343</v>
      </c>
      <c r="I72" s="2">
        <f>+I61+I63+I65+I67</f>
        <v>12.033999999999999</v>
      </c>
      <c r="J72" s="2">
        <f t="shared" si="16"/>
        <v>0.83</v>
      </c>
      <c r="K72" s="2">
        <f t="shared" si="16"/>
        <v>0.63</v>
      </c>
      <c r="L72" s="2">
        <f t="shared" si="16"/>
        <v>42.602999999999994</v>
      </c>
      <c r="M72" s="3">
        <f t="shared" si="16"/>
        <v>11.347</v>
      </c>
      <c r="N72" s="2">
        <f t="shared" si="16"/>
        <v>7.011</v>
      </c>
      <c r="O72" s="2">
        <f t="shared" si="16"/>
        <v>13.977</v>
      </c>
      <c r="P72" s="9">
        <f t="shared" si="16"/>
        <v>1061.97</v>
      </c>
    </row>
    <row r="73" spans="1:16" ht="18.75">
      <c r="A73" s="204" t="s">
        <v>0</v>
      </c>
      <c r="B73" s="334" t="s">
        <v>54</v>
      </c>
      <c r="C73" s="234" t="s">
        <v>16</v>
      </c>
      <c r="D73" s="1">
        <v>0.3945</v>
      </c>
      <c r="E73" s="1">
        <v>0.3051</v>
      </c>
      <c r="F73" s="1">
        <v>0.3357</v>
      </c>
      <c r="G73" s="1">
        <v>0.3067</v>
      </c>
      <c r="H73" s="1">
        <v>0.9611</v>
      </c>
      <c r="I73" s="1">
        <v>2.103</v>
      </c>
      <c r="J73" s="1">
        <v>2.3854</v>
      </c>
      <c r="K73" s="1">
        <v>0.977</v>
      </c>
      <c r="L73" s="1">
        <v>0.5047</v>
      </c>
      <c r="M73" s="21">
        <v>0.8126</v>
      </c>
      <c r="N73" s="1">
        <v>1.4176</v>
      </c>
      <c r="O73" s="1">
        <v>0.7746</v>
      </c>
      <c r="P73" s="8">
        <f aca="true" t="shared" si="17" ref="P73:P104">SUM(D73:O73)</f>
        <v>11.278</v>
      </c>
    </row>
    <row r="74" spans="1:16" ht="18.75">
      <c r="A74" s="204" t="s">
        <v>34</v>
      </c>
      <c r="B74" s="335"/>
      <c r="C74" s="212" t="s">
        <v>18</v>
      </c>
      <c r="D74" s="2">
        <v>652.989</v>
      </c>
      <c r="E74" s="2">
        <v>513.713</v>
      </c>
      <c r="F74" s="2">
        <v>691.314</v>
      </c>
      <c r="G74" s="2">
        <v>671.987</v>
      </c>
      <c r="H74" s="2">
        <v>957.321</v>
      </c>
      <c r="I74" s="2">
        <v>1585.642</v>
      </c>
      <c r="J74" s="2">
        <v>1751.529</v>
      </c>
      <c r="K74" s="2">
        <v>1057.597</v>
      </c>
      <c r="L74" s="2">
        <v>722.252</v>
      </c>
      <c r="M74" s="2">
        <v>1004.813</v>
      </c>
      <c r="N74" s="2">
        <v>1814.114</v>
      </c>
      <c r="O74" s="2">
        <v>1205.678</v>
      </c>
      <c r="P74" s="9">
        <f t="shared" si="17"/>
        <v>12628.949</v>
      </c>
    </row>
    <row r="75" spans="1:16" ht="18.75">
      <c r="A75" s="204" t="s">
        <v>0</v>
      </c>
      <c r="B75" s="334" t="s">
        <v>55</v>
      </c>
      <c r="C75" s="234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>
        <f t="shared" si="17"/>
        <v>0</v>
      </c>
    </row>
    <row r="76" spans="1:16" ht="18.75">
      <c r="A76" s="204" t="s">
        <v>0</v>
      </c>
      <c r="B76" s="335"/>
      <c r="C76" s="212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17"/>
        <v>0</v>
      </c>
    </row>
    <row r="77" spans="1:16" ht="18.75">
      <c r="A77" s="204" t="s">
        <v>56</v>
      </c>
      <c r="B77" s="210" t="s">
        <v>57</v>
      </c>
      <c r="C77" s="234" t="s">
        <v>16</v>
      </c>
      <c r="D77" s="1">
        <v>0.04</v>
      </c>
      <c r="E77" s="1">
        <v>0.04</v>
      </c>
      <c r="F77" s="1">
        <v>0.04</v>
      </c>
      <c r="G77" s="1">
        <v>0.04</v>
      </c>
      <c r="H77" s="1">
        <v>0.03</v>
      </c>
      <c r="I77" s="1">
        <v>0.045</v>
      </c>
      <c r="J77" s="1">
        <v>0.03</v>
      </c>
      <c r="K77" s="1">
        <v>0.03</v>
      </c>
      <c r="L77" s="1">
        <v>0.02</v>
      </c>
      <c r="M77" s="1">
        <v>0.01</v>
      </c>
      <c r="N77" s="1">
        <v>0.02</v>
      </c>
      <c r="O77" s="1">
        <v>0.04</v>
      </c>
      <c r="P77" s="8">
        <f t="shared" si="17"/>
        <v>0.38500000000000006</v>
      </c>
    </row>
    <row r="78" spans="1:16" ht="18.75">
      <c r="A78" s="220"/>
      <c r="B78" s="212" t="s">
        <v>58</v>
      </c>
      <c r="C78" s="212" t="s">
        <v>18</v>
      </c>
      <c r="D78" s="2">
        <v>54.6</v>
      </c>
      <c r="E78" s="2">
        <v>54.6</v>
      </c>
      <c r="F78" s="2">
        <v>54.6</v>
      </c>
      <c r="G78" s="2">
        <v>54.6</v>
      </c>
      <c r="H78" s="2">
        <v>40.95</v>
      </c>
      <c r="I78" s="2">
        <v>61.425</v>
      </c>
      <c r="J78" s="2">
        <v>40.95</v>
      </c>
      <c r="K78" s="2">
        <v>40.95</v>
      </c>
      <c r="L78" s="2">
        <v>27.3</v>
      </c>
      <c r="M78" s="2">
        <v>13.65</v>
      </c>
      <c r="N78" s="2">
        <v>27.3</v>
      </c>
      <c r="O78" s="2">
        <v>54.6</v>
      </c>
      <c r="P78" s="9">
        <f t="shared" si="17"/>
        <v>525.525</v>
      </c>
    </row>
    <row r="79" spans="1:16" ht="18.75">
      <c r="A79" s="220"/>
      <c r="B79" s="334" t="s">
        <v>59</v>
      </c>
      <c r="C79" s="234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>
        <f t="shared" si="17"/>
        <v>0</v>
      </c>
    </row>
    <row r="80" spans="1:16" ht="18.75">
      <c r="A80" s="204" t="s">
        <v>17</v>
      </c>
      <c r="B80" s="335"/>
      <c r="C80" s="212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17"/>
        <v>0</v>
      </c>
    </row>
    <row r="81" spans="1:16" ht="18.75">
      <c r="A81" s="220"/>
      <c r="B81" s="210" t="s">
        <v>20</v>
      </c>
      <c r="C81" s="234" t="s">
        <v>16</v>
      </c>
      <c r="D81" s="1">
        <v>6.5371</v>
      </c>
      <c r="E81" s="1">
        <v>12.741</v>
      </c>
      <c r="F81" s="1">
        <v>16.8805</v>
      </c>
      <c r="G81" s="1">
        <v>10.3329</v>
      </c>
      <c r="H81" s="1">
        <v>2.1538</v>
      </c>
      <c r="I81" s="1">
        <v>4.6293</v>
      </c>
      <c r="J81" s="1">
        <v>2.7695</v>
      </c>
      <c r="K81" s="1">
        <v>1.6161</v>
      </c>
      <c r="L81" s="1">
        <v>0.853</v>
      </c>
      <c r="M81" s="1">
        <v>0.8819</v>
      </c>
      <c r="N81" s="1">
        <v>0.3135</v>
      </c>
      <c r="O81" s="1">
        <v>0.9469</v>
      </c>
      <c r="P81" s="8">
        <f t="shared" si="17"/>
        <v>60.6555</v>
      </c>
    </row>
    <row r="82" spans="1:16" ht="18.75">
      <c r="A82" s="220"/>
      <c r="B82" s="212" t="s">
        <v>60</v>
      </c>
      <c r="C82" s="212" t="s">
        <v>18</v>
      </c>
      <c r="D82" s="2">
        <v>3486.987</v>
      </c>
      <c r="E82" s="2">
        <v>6621.978</v>
      </c>
      <c r="F82" s="2">
        <v>8566.472</v>
      </c>
      <c r="G82" s="2">
        <v>4732.417</v>
      </c>
      <c r="H82" s="2">
        <v>1746.396</v>
      </c>
      <c r="I82" s="2">
        <v>2755.28</v>
      </c>
      <c r="J82" s="2">
        <v>2445.956</v>
      </c>
      <c r="K82" s="2">
        <v>1527.002</v>
      </c>
      <c r="L82" s="2">
        <v>749.799</v>
      </c>
      <c r="M82" s="2">
        <v>705.393</v>
      </c>
      <c r="N82" s="2">
        <v>398.358</v>
      </c>
      <c r="O82" s="2">
        <v>1482.631</v>
      </c>
      <c r="P82" s="9">
        <f t="shared" si="17"/>
        <v>35218.668999999994</v>
      </c>
    </row>
    <row r="83" spans="1:16" ht="18.75">
      <c r="A83" s="204" t="s">
        <v>23</v>
      </c>
      <c r="B83" s="332" t="s">
        <v>114</v>
      </c>
      <c r="C83" s="234" t="s">
        <v>16</v>
      </c>
      <c r="D83" s="1">
        <f>+D73+D75+D77+D79+D81</f>
        <v>6.9716</v>
      </c>
      <c r="E83" s="1">
        <f aca="true" t="shared" si="18" ref="E83:G84">+E73+E75+E77+E79+E81</f>
        <v>13.0861</v>
      </c>
      <c r="F83" s="1">
        <f>+F73+F75+F77+F79+F81</f>
        <v>17.2562</v>
      </c>
      <c r="G83" s="1">
        <f t="shared" si="18"/>
        <v>10.6796</v>
      </c>
      <c r="H83" s="1">
        <f aca="true" t="shared" si="19" ref="H83:O84">+H73+H75+H77+H79+H81</f>
        <v>3.1449</v>
      </c>
      <c r="I83" s="1">
        <f t="shared" si="19"/>
        <v>6.7773</v>
      </c>
      <c r="J83" s="1">
        <f>+J73+J75+J77+J79+J81</f>
        <v>5.1849</v>
      </c>
      <c r="K83" s="1">
        <f t="shared" si="19"/>
        <v>2.6231</v>
      </c>
      <c r="L83" s="1">
        <f t="shared" si="19"/>
        <v>1.3777</v>
      </c>
      <c r="M83" s="1">
        <f t="shared" si="19"/>
        <v>1.7045</v>
      </c>
      <c r="N83" s="1">
        <f t="shared" si="19"/>
        <v>1.7511</v>
      </c>
      <c r="O83" s="1">
        <f t="shared" si="19"/>
        <v>1.7614999999999998</v>
      </c>
      <c r="P83" s="8">
        <f t="shared" si="17"/>
        <v>72.31849999999999</v>
      </c>
    </row>
    <row r="84" spans="1:16" ht="18.75">
      <c r="A84" s="217"/>
      <c r="B84" s="333"/>
      <c r="C84" s="212" t="s">
        <v>18</v>
      </c>
      <c r="D84" s="2">
        <f>+D74+D76+D78+D80+D82</f>
        <v>4194.576</v>
      </c>
      <c r="E84" s="2">
        <f t="shared" si="18"/>
        <v>7190.291</v>
      </c>
      <c r="F84" s="2">
        <f>+F74+F76+F78+F80+F82</f>
        <v>9312.386</v>
      </c>
      <c r="G84" s="2">
        <f t="shared" si="18"/>
        <v>5459.004000000001</v>
      </c>
      <c r="H84" s="2">
        <f t="shared" si="19"/>
        <v>2744.667</v>
      </c>
      <c r="I84" s="2">
        <f t="shared" si="19"/>
        <v>4402.347</v>
      </c>
      <c r="J84" s="2">
        <f>+J74+J76+J78+J80+J82</f>
        <v>4238.435</v>
      </c>
      <c r="K84" s="2">
        <f t="shared" si="19"/>
        <v>2625.549</v>
      </c>
      <c r="L84" s="2">
        <f t="shared" si="19"/>
        <v>1499.3509999999999</v>
      </c>
      <c r="M84" s="2">
        <f t="shared" si="19"/>
        <v>1723.856</v>
      </c>
      <c r="N84" s="2">
        <f t="shared" si="19"/>
        <v>2239.772</v>
      </c>
      <c r="O84" s="2">
        <f t="shared" si="19"/>
        <v>2742.909</v>
      </c>
      <c r="P84" s="9">
        <f t="shared" si="17"/>
        <v>48373.143</v>
      </c>
    </row>
    <row r="85" spans="1:16" ht="18.75">
      <c r="A85" s="328" t="s">
        <v>118</v>
      </c>
      <c r="B85" s="329"/>
      <c r="C85" s="234" t="s">
        <v>16</v>
      </c>
      <c r="D85" s="1">
        <v>0.7306</v>
      </c>
      <c r="E85" s="1">
        <v>0.1888</v>
      </c>
      <c r="F85" s="1">
        <v>0.0517</v>
      </c>
      <c r="G85" s="1">
        <v>0.0068</v>
      </c>
      <c r="H85" s="1">
        <v>0.118</v>
      </c>
      <c r="I85" s="1">
        <v>1.7693</v>
      </c>
      <c r="J85" s="1">
        <v>6.2826</v>
      </c>
      <c r="K85" s="1">
        <v>5.165</v>
      </c>
      <c r="L85" s="1">
        <v>2.1237</v>
      </c>
      <c r="M85" s="1">
        <v>2.1979</v>
      </c>
      <c r="N85" s="1">
        <v>1.7454</v>
      </c>
      <c r="O85" s="1">
        <v>1.3218</v>
      </c>
      <c r="P85" s="8">
        <f t="shared" si="17"/>
        <v>21.7016</v>
      </c>
    </row>
    <row r="86" spans="1:16" ht="18.75">
      <c r="A86" s="330"/>
      <c r="B86" s="331"/>
      <c r="C86" s="212" t="s">
        <v>18</v>
      </c>
      <c r="D86" s="2">
        <v>519.63</v>
      </c>
      <c r="E86" s="2">
        <v>150.961</v>
      </c>
      <c r="F86" s="2">
        <v>60.282</v>
      </c>
      <c r="G86" s="2">
        <v>10.017</v>
      </c>
      <c r="H86" s="2">
        <v>118.106</v>
      </c>
      <c r="I86" s="2">
        <v>1380.37</v>
      </c>
      <c r="J86" s="2">
        <v>5066.327</v>
      </c>
      <c r="K86" s="2">
        <v>4883.145</v>
      </c>
      <c r="L86" s="2">
        <v>1646.642</v>
      </c>
      <c r="M86" s="2">
        <v>1230.274</v>
      </c>
      <c r="N86" s="2">
        <v>795.773</v>
      </c>
      <c r="O86" s="2">
        <v>775.815</v>
      </c>
      <c r="P86" s="9">
        <f t="shared" si="17"/>
        <v>16637.341999999997</v>
      </c>
    </row>
    <row r="87" spans="1:16" ht="18.75">
      <c r="A87" s="328" t="s">
        <v>61</v>
      </c>
      <c r="B87" s="329"/>
      <c r="C87" s="234" t="s">
        <v>16</v>
      </c>
      <c r="D87" s="1">
        <v>0.5485</v>
      </c>
      <c r="E87" s="1">
        <v>0.01</v>
      </c>
      <c r="F87" s="1">
        <v>0.539</v>
      </c>
      <c r="G87" s="1">
        <v>0.9303</v>
      </c>
      <c r="H87" s="1">
        <v>4.5974</v>
      </c>
      <c r="I87" s="1">
        <v>0.06</v>
      </c>
      <c r="J87" s="1"/>
      <c r="K87" s="1">
        <v>0.012</v>
      </c>
      <c r="L87" s="1">
        <v>0.147</v>
      </c>
      <c r="M87" s="1">
        <v>0.206</v>
      </c>
      <c r="N87" s="1">
        <v>0.058</v>
      </c>
      <c r="O87" s="1">
        <v>0.496</v>
      </c>
      <c r="P87" s="8">
        <f t="shared" si="17"/>
        <v>7.6042000000000005</v>
      </c>
    </row>
    <row r="88" spans="1:16" ht="18.75">
      <c r="A88" s="330"/>
      <c r="B88" s="331"/>
      <c r="C88" s="212" t="s">
        <v>18</v>
      </c>
      <c r="D88" s="2">
        <v>167.004</v>
      </c>
      <c r="E88" s="2">
        <v>23.1</v>
      </c>
      <c r="F88" s="2">
        <v>86.652</v>
      </c>
      <c r="G88" s="2">
        <v>172.264</v>
      </c>
      <c r="H88" s="2">
        <v>457.247</v>
      </c>
      <c r="I88" s="2">
        <v>10.343</v>
      </c>
      <c r="J88" s="2"/>
      <c r="K88" s="2">
        <v>14.49</v>
      </c>
      <c r="L88" s="2">
        <v>44.73</v>
      </c>
      <c r="M88" s="2">
        <v>48.825</v>
      </c>
      <c r="N88" s="2">
        <v>72.975</v>
      </c>
      <c r="O88" s="2">
        <v>165.48</v>
      </c>
      <c r="P88" s="9">
        <f t="shared" si="17"/>
        <v>1263.11</v>
      </c>
    </row>
    <row r="89" spans="1:16" ht="18.75">
      <c r="A89" s="328" t="s">
        <v>149</v>
      </c>
      <c r="B89" s="329"/>
      <c r="C89" s="234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>
        <f t="shared" si="17"/>
        <v>0</v>
      </c>
    </row>
    <row r="90" spans="1:16" ht="18.75">
      <c r="A90" s="330"/>
      <c r="B90" s="331"/>
      <c r="C90" s="212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>
        <f t="shared" si="17"/>
        <v>0</v>
      </c>
    </row>
    <row r="91" spans="1:16" ht="18.75">
      <c r="A91" s="328" t="s">
        <v>120</v>
      </c>
      <c r="B91" s="329"/>
      <c r="C91" s="234" t="s">
        <v>16</v>
      </c>
      <c r="D91" s="1"/>
      <c r="E91" s="1">
        <v>0.0132</v>
      </c>
      <c r="F91" s="1">
        <v>0.0132</v>
      </c>
      <c r="G91" s="1">
        <v>0.005</v>
      </c>
      <c r="H91" s="1">
        <v>0.018</v>
      </c>
      <c r="I91" s="1">
        <v>0.012</v>
      </c>
      <c r="J91" s="1"/>
      <c r="K91" s="1"/>
      <c r="L91" s="1">
        <v>0.005</v>
      </c>
      <c r="M91" s="1">
        <v>0.001</v>
      </c>
      <c r="N91" s="1">
        <v>0.001</v>
      </c>
      <c r="O91" s="1">
        <v>0.0787</v>
      </c>
      <c r="P91" s="8">
        <f t="shared" si="17"/>
        <v>0.1471</v>
      </c>
    </row>
    <row r="92" spans="1:16" ht="18.75">
      <c r="A92" s="330"/>
      <c r="B92" s="331"/>
      <c r="C92" s="212" t="s">
        <v>18</v>
      </c>
      <c r="D92" s="2"/>
      <c r="E92" s="2">
        <v>19.404</v>
      </c>
      <c r="F92" s="2">
        <v>19.404</v>
      </c>
      <c r="G92" s="2">
        <v>19.11</v>
      </c>
      <c r="H92" s="2">
        <v>21.315</v>
      </c>
      <c r="I92" s="2">
        <v>30.503</v>
      </c>
      <c r="J92" s="2"/>
      <c r="K92" s="2"/>
      <c r="L92" s="2">
        <v>21.525</v>
      </c>
      <c r="M92" s="2">
        <v>1.47</v>
      </c>
      <c r="N92" s="2">
        <v>1.575</v>
      </c>
      <c r="O92" s="2">
        <v>128.087</v>
      </c>
      <c r="P92" s="9">
        <f t="shared" si="17"/>
        <v>262.393</v>
      </c>
    </row>
    <row r="93" spans="1:16" ht="18.75">
      <c r="A93" s="328" t="s">
        <v>63</v>
      </c>
      <c r="B93" s="329"/>
      <c r="C93" s="234" t="s">
        <v>16</v>
      </c>
      <c r="D93" s="1">
        <v>0.112</v>
      </c>
      <c r="E93" s="1">
        <v>0.119</v>
      </c>
      <c r="F93" s="1">
        <v>0.028</v>
      </c>
      <c r="G93" s="1">
        <v>0.021</v>
      </c>
      <c r="H93" s="1">
        <v>0.014</v>
      </c>
      <c r="I93" s="1"/>
      <c r="J93" s="1"/>
      <c r="K93" s="1"/>
      <c r="L93" s="1">
        <v>0.007</v>
      </c>
      <c r="M93" s="1">
        <v>0.014</v>
      </c>
      <c r="N93" s="1">
        <v>0.035</v>
      </c>
      <c r="O93" s="1">
        <v>0.931</v>
      </c>
      <c r="P93" s="8">
        <f t="shared" si="17"/>
        <v>1.2810000000000001</v>
      </c>
    </row>
    <row r="94" spans="1:16" ht="18.75">
      <c r="A94" s="330"/>
      <c r="B94" s="331"/>
      <c r="C94" s="212" t="s">
        <v>18</v>
      </c>
      <c r="D94" s="2">
        <v>59.021</v>
      </c>
      <c r="E94" s="2">
        <v>63.652</v>
      </c>
      <c r="F94" s="2">
        <v>15.584</v>
      </c>
      <c r="G94" s="2">
        <v>11.688</v>
      </c>
      <c r="H94" s="2">
        <v>7.792</v>
      </c>
      <c r="I94" s="2"/>
      <c r="J94" s="2"/>
      <c r="K94" s="2"/>
      <c r="L94" s="2">
        <v>4.631</v>
      </c>
      <c r="M94" s="2">
        <v>7.792</v>
      </c>
      <c r="N94" s="2">
        <v>20.214</v>
      </c>
      <c r="O94" s="2">
        <v>526.339</v>
      </c>
      <c r="P94" s="9">
        <f t="shared" si="17"/>
        <v>716.7130000000001</v>
      </c>
    </row>
    <row r="95" spans="1:16" ht="18.75">
      <c r="A95" s="328" t="s">
        <v>121</v>
      </c>
      <c r="B95" s="329"/>
      <c r="C95" s="234" t="s">
        <v>16</v>
      </c>
      <c r="D95" s="1">
        <v>0.0866</v>
      </c>
      <c r="E95" s="1">
        <v>0.0338</v>
      </c>
      <c r="F95" s="1">
        <v>0.0253</v>
      </c>
      <c r="G95" s="1">
        <v>0.4204</v>
      </c>
      <c r="H95" s="1">
        <v>1.069</v>
      </c>
      <c r="I95" s="1">
        <v>0.4568</v>
      </c>
      <c r="J95" s="1">
        <v>0.225</v>
      </c>
      <c r="K95" s="1">
        <v>0.2105</v>
      </c>
      <c r="L95" s="1">
        <v>0.3769</v>
      </c>
      <c r="M95" s="1">
        <v>0.8408</v>
      </c>
      <c r="N95" s="1">
        <v>2.0033</v>
      </c>
      <c r="O95" s="1">
        <v>0.2667</v>
      </c>
      <c r="P95" s="8">
        <f t="shared" si="17"/>
        <v>6.0151</v>
      </c>
    </row>
    <row r="96" spans="1:16" ht="18.75">
      <c r="A96" s="330"/>
      <c r="B96" s="331"/>
      <c r="C96" s="212" t="s">
        <v>18</v>
      </c>
      <c r="D96" s="2">
        <v>55.139</v>
      </c>
      <c r="E96" s="2">
        <v>30.514</v>
      </c>
      <c r="F96" s="2">
        <v>33.002</v>
      </c>
      <c r="G96" s="2">
        <v>323.413</v>
      </c>
      <c r="H96" s="2">
        <v>523.514</v>
      </c>
      <c r="I96" s="2">
        <v>343.877</v>
      </c>
      <c r="J96" s="2">
        <v>253.687</v>
      </c>
      <c r="K96" s="2">
        <v>233.641</v>
      </c>
      <c r="L96" s="2">
        <v>418.144</v>
      </c>
      <c r="M96" s="2">
        <v>649.448</v>
      </c>
      <c r="N96" s="2">
        <v>845.632</v>
      </c>
      <c r="O96" s="2">
        <v>176.926</v>
      </c>
      <c r="P96" s="9">
        <f t="shared" si="17"/>
        <v>3886.9370000000004</v>
      </c>
    </row>
    <row r="97" spans="1:16" ht="18.75">
      <c r="A97" s="328" t="s">
        <v>64</v>
      </c>
      <c r="B97" s="329"/>
      <c r="C97" s="234" t="s">
        <v>16</v>
      </c>
      <c r="D97" s="1">
        <v>51.8768</v>
      </c>
      <c r="E97" s="1">
        <v>51.96066</v>
      </c>
      <c r="F97" s="1">
        <v>33.08666</v>
      </c>
      <c r="G97" s="1">
        <v>15.9931</v>
      </c>
      <c r="H97" s="1">
        <v>14.05058</v>
      </c>
      <c r="I97" s="1">
        <v>22.0419</v>
      </c>
      <c r="J97" s="1">
        <v>18.9812</v>
      </c>
      <c r="K97" s="1">
        <v>9.3256</v>
      </c>
      <c r="L97" s="1">
        <v>6.39844</v>
      </c>
      <c r="M97" s="1">
        <v>6.1287</v>
      </c>
      <c r="N97" s="1">
        <v>5.7878</v>
      </c>
      <c r="O97" s="1">
        <v>8.1242</v>
      </c>
      <c r="P97" s="8">
        <f t="shared" si="17"/>
        <v>243.75564</v>
      </c>
    </row>
    <row r="98" spans="1:16" ht="18.75">
      <c r="A98" s="330"/>
      <c r="B98" s="331"/>
      <c r="C98" s="212" t="s">
        <v>18</v>
      </c>
      <c r="D98" s="2">
        <v>8609.026</v>
      </c>
      <c r="E98" s="2">
        <v>7283.365</v>
      </c>
      <c r="F98" s="2">
        <v>7033.961</v>
      </c>
      <c r="G98" s="2">
        <v>6867.937</v>
      </c>
      <c r="H98" s="2">
        <v>6864.417</v>
      </c>
      <c r="I98" s="2">
        <v>8248.634</v>
      </c>
      <c r="J98" s="2">
        <v>7822.926</v>
      </c>
      <c r="K98" s="2">
        <v>6729.254</v>
      </c>
      <c r="L98" s="2">
        <v>4880.159</v>
      </c>
      <c r="M98" s="2">
        <v>3885.118</v>
      </c>
      <c r="N98" s="2">
        <v>4116.765</v>
      </c>
      <c r="O98" s="2">
        <v>4343.358</v>
      </c>
      <c r="P98" s="9">
        <f t="shared" si="17"/>
        <v>76684.91999999998</v>
      </c>
    </row>
    <row r="99" spans="1:16" ht="18.75">
      <c r="A99" s="336" t="s">
        <v>65</v>
      </c>
      <c r="B99" s="337"/>
      <c r="C99" s="234" t="s">
        <v>16</v>
      </c>
      <c r="D99" s="1">
        <f>+D8+D10+D22+D28+D36+D38+D40+D42+D44+D46+D48+D50+D52+D58+D71+D83+D85+D87+D89+D91+D93+D95+D97</f>
        <v>206.65422</v>
      </c>
      <c r="E99" s="1">
        <f aca="true" t="shared" si="20" ref="E99:G100">+E8+E10+E22+E28+E36+E38+E40+E42+E44+E46+E48+E50+E52+E58+E71+E83+E85+E87+E89+E91+E93+E95+E97</f>
        <v>146.22611</v>
      </c>
      <c r="F99" s="1">
        <f t="shared" si="20"/>
        <v>56.47721000000001</v>
      </c>
      <c r="G99" s="1">
        <f t="shared" si="20"/>
        <v>41.7627</v>
      </c>
      <c r="H99" s="1">
        <f aca="true" t="shared" si="21" ref="H99:K100">+H8+H10+H22+H28+H36+H38+H40+H42+H44+H46+H48+H50+H52+H58+H71+H83+H85+H87+H89+H91+H93+H95+H97</f>
        <v>62.806730000000016</v>
      </c>
      <c r="I99" s="1">
        <f t="shared" si="21"/>
        <v>137.92940000000002</v>
      </c>
      <c r="J99" s="1">
        <f t="shared" si="21"/>
        <v>207.5091</v>
      </c>
      <c r="K99" s="1">
        <f t="shared" si="21"/>
        <v>95.96350000000002</v>
      </c>
      <c r="L99" s="1">
        <f aca="true" t="shared" si="22" ref="L99:N100">+L8+L10+L22+L28+L36+L38+L40+L42+L44+L46+L48+L50+L52+L58+L71+L83+L85+L87+L89+L91+L93+L95+L97</f>
        <v>104.96414000000001</v>
      </c>
      <c r="M99" s="1">
        <f t="shared" si="22"/>
        <v>898.7701500000001</v>
      </c>
      <c r="N99" s="1">
        <f t="shared" si="22"/>
        <v>987.0137499999998</v>
      </c>
      <c r="O99" s="1">
        <f>+O8+O10+O22+O28+O36+O38+O40+O42+O44+O46+O48+O50+O52+O58+O71+O83+O85+O87+O89+O91+O93+O95+O97</f>
        <v>293.52174999999994</v>
      </c>
      <c r="P99" s="8">
        <f t="shared" si="17"/>
        <v>3239.59876</v>
      </c>
    </row>
    <row r="100" spans="1:16" ht="18.75">
      <c r="A100" s="338"/>
      <c r="B100" s="339"/>
      <c r="C100" s="212" t="s">
        <v>18</v>
      </c>
      <c r="D100" s="2">
        <f>+D9+D11+D23+D29+D37+D39+D41+D43+D45+D47+D49+D51+D53+D59+D72+D84+D86+D88+D90+D92+D94+D96+D98</f>
        <v>70011.39399999999</v>
      </c>
      <c r="E100" s="2">
        <f t="shared" si="20"/>
        <v>43775.22100000001</v>
      </c>
      <c r="F100" s="2">
        <f t="shared" si="20"/>
        <v>21020.189000000002</v>
      </c>
      <c r="G100" s="2">
        <f t="shared" si="20"/>
        <v>21620.505</v>
      </c>
      <c r="H100" s="2">
        <f t="shared" si="21"/>
        <v>31526.316000000003</v>
      </c>
      <c r="I100" s="2">
        <f t="shared" si="21"/>
        <v>61808.061</v>
      </c>
      <c r="J100" s="2">
        <f t="shared" si="21"/>
        <v>78314.44700000001</v>
      </c>
      <c r="K100" s="2">
        <f t="shared" si="21"/>
        <v>24638.856000000003</v>
      </c>
      <c r="L100" s="2">
        <f t="shared" si="22"/>
        <v>27982.775</v>
      </c>
      <c r="M100" s="2">
        <f t="shared" si="22"/>
        <v>300221.665</v>
      </c>
      <c r="N100" s="2">
        <f t="shared" si="22"/>
        <v>400919.74299999996</v>
      </c>
      <c r="O100" s="2">
        <f>+O9+O11+O23+O29+O37+O39+O41+O43+O45+O47+O49+O51+O53+O59+O72+O84+O86+O88+O90+O92+O94+O96+O98</f>
        <v>110165.706</v>
      </c>
      <c r="P100" s="9">
        <f t="shared" si="17"/>
        <v>1192004.878</v>
      </c>
    </row>
    <row r="101" spans="1:16" ht="18.75">
      <c r="A101" s="204" t="s">
        <v>0</v>
      </c>
      <c r="B101" s="334" t="s">
        <v>135</v>
      </c>
      <c r="C101" s="234" t="s">
        <v>16</v>
      </c>
      <c r="D101" s="1">
        <v>0.0243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>
        <f t="shared" si="17"/>
        <v>0.0243</v>
      </c>
    </row>
    <row r="102" spans="1:16" ht="18.75">
      <c r="A102" s="204" t="s">
        <v>0</v>
      </c>
      <c r="B102" s="335"/>
      <c r="C102" s="212" t="s">
        <v>18</v>
      </c>
      <c r="D102" s="2">
        <v>89.306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>
        <f t="shared" si="17"/>
        <v>89.306</v>
      </c>
    </row>
    <row r="103" spans="1:16" ht="18.75">
      <c r="A103" s="204" t="s">
        <v>66</v>
      </c>
      <c r="B103" s="334" t="s">
        <v>123</v>
      </c>
      <c r="C103" s="234" t="s">
        <v>16</v>
      </c>
      <c r="D103" s="1">
        <v>12.3379</v>
      </c>
      <c r="E103" s="1">
        <v>4.2059</v>
      </c>
      <c r="F103" s="1">
        <v>1.6563</v>
      </c>
      <c r="G103" s="1">
        <v>1.2933</v>
      </c>
      <c r="H103" s="1">
        <v>12.3436</v>
      </c>
      <c r="I103" s="1">
        <v>55.4069</v>
      </c>
      <c r="J103" s="1">
        <v>95.6999</v>
      </c>
      <c r="K103" s="1">
        <v>32.6975</v>
      </c>
      <c r="L103" s="1">
        <v>4.0534</v>
      </c>
      <c r="M103" s="1">
        <v>1.2936</v>
      </c>
      <c r="N103" s="1">
        <v>6.9741</v>
      </c>
      <c r="O103" s="1">
        <v>12.8441</v>
      </c>
      <c r="P103" s="8">
        <f t="shared" si="17"/>
        <v>240.8065</v>
      </c>
    </row>
    <row r="104" spans="1:16" ht="18.75">
      <c r="A104" s="204" t="s">
        <v>0</v>
      </c>
      <c r="B104" s="335"/>
      <c r="C104" s="212" t="s">
        <v>18</v>
      </c>
      <c r="D104" s="2">
        <v>5316.417</v>
      </c>
      <c r="E104" s="2">
        <v>1801.316</v>
      </c>
      <c r="F104" s="2">
        <v>920.826</v>
      </c>
      <c r="G104" s="2">
        <v>828.066</v>
      </c>
      <c r="H104" s="2">
        <v>4797.834</v>
      </c>
      <c r="I104" s="2">
        <v>17687.7</v>
      </c>
      <c r="J104" s="2">
        <v>26444.327</v>
      </c>
      <c r="K104" s="2">
        <v>12494.25</v>
      </c>
      <c r="L104" s="2">
        <v>2160.833</v>
      </c>
      <c r="M104" s="2">
        <v>1167.602</v>
      </c>
      <c r="N104" s="2">
        <v>4906.893</v>
      </c>
      <c r="O104" s="2">
        <v>12056.291</v>
      </c>
      <c r="P104" s="9">
        <f t="shared" si="17"/>
        <v>90582.355</v>
      </c>
    </row>
    <row r="105" spans="1:16" ht="18.75">
      <c r="A105" s="204" t="s">
        <v>0</v>
      </c>
      <c r="B105" s="334" t="s">
        <v>150</v>
      </c>
      <c r="C105" s="234" t="s">
        <v>16</v>
      </c>
      <c r="D105" s="1">
        <v>0.7613</v>
      </c>
      <c r="E105" s="1">
        <v>0.0397</v>
      </c>
      <c r="F105" s="1">
        <v>0.2216</v>
      </c>
      <c r="G105" s="1">
        <v>0.0898</v>
      </c>
      <c r="H105" s="1">
        <v>0.2537</v>
      </c>
      <c r="I105" s="1">
        <v>2.0734</v>
      </c>
      <c r="J105" s="1">
        <v>10.1906</v>
      </c>
      <c r="K105" s="1">
        <v>6.3846</v>
      </c>
      <c r="L105" s="1">
        <v>2.938</v>
      </c>
      <c r="M105" s="1">
        <v>4.2355</v>
      </c>
      <c r="N105" s="1">
        <v>1.2346</v>
      </c>
      <c r="O105" s="1">
        <v>1.3691</v>
      </c>
      <c r="P105" s="8">
        <f aca="true" t="shared" si="23" ref="P105:P136">SUM(D105:O105)</f>
        <v>29.791899999999995</v>
      </c>
    </row>
    <row r="106" spans="1:16" ht="18.75">
      <c r="A106" s="220"/>
      <c r="B106" s="335"/>
      <c r="C106" s="212" t="s">
        <v>18</v>
      </c>
      <c r="D106" s="2">
        <v>372.261</v>
      </c>
      <c r="E106" s="2">
        <v>41.78</v>
      </c>
      <c r="F106" s="2">
        <v>65.9</v>
      </c>
      <c r="G106" s="2">
        <v>67.524</v>
      </c>
      <c r="H106" s="2">
        <v>186.826</v>
      </c>
      <c r="I106" s="2">
        <v>453.486</v>
      </c>
      <c r="J106" s="2">
        <v>1807.089</v>
      </c>
      <c r="K106" s="2">
        <v>1735.232</v>
      </c>
      <c r="L106" s="2">
        <v>1102.899</v>
      </c>
      <c r="M106" s="2">
        <v>1777.78</v>
      </c>
      <c r="N106" s="2">
        <v>754.097</v>
      </c>
      <c r="O106" s="2">
        <v>820.913</v>
      </c>
      <c r="P106" s="9">
        <f t="shared" si="23"/>
        <v>9185.787</v>
      </c>
    </row>
    <row r="107" spans="1:16" ht="18.75">
      <c r="A107" s="204" t="s">
        <v>67</v>
      </c>
      <c r="B107" s="334" t="s">
        <v>151</v>
      </c>
      <c r="C107" s="234" t="s">
        <v>16</v>
      </c>
      <c r="D107" s="1">
        <v>0.006</v>
      </c>
      <c r="E107" s="1">
        <v>0.0145</v>
      </c>
      <c r="F107" s="1">
        <v>0.01</v>
      </c>
      <c r="G107" s="1">
        <v>0.014</v>
      </c>
      <c r="H107" s="1">
        <v>0.006</v>
      </c>
      <c r="I107" s="1">
        <v>0.0313</v>
      </c>
      <c r="J107" s="1">
        <v>0.0272</v>
      </c>
      <c r="K107" s="1">
        <v>0.03</v>
      </c>
      <c r="L107" s="1">
        <v>0.02</v>
      </c>
      <c r="M107" s="1">
        <v>0.0135</v>
      </c>
      <c r="N107" s="1">
        <v>0.007</v>
      </c>
      <c r="O107" s="1">
        <v>0.0294</v>
      </c>
      <c r="P107" s="8">
        <f t="shared" si="23"/>
        <v>0.20890000000000003</v>
      </c>
    </row>
    <row r="108" spans="1:16" ht="18.75">
      <c r="A108" s="220"/>
      <c r="B108" s="335"/>
      <c r="C108" s="212" t="s">
        <v>18</v>
      </c>
      <c r="D108" s="2">
        <v>11.55</v>
      </c>
      <c r="E108" s="2">
        <v>31.185</v>
      </c>
      <c r="F108" s="2">
        <v>4.83</v>
      </c>
      <c r="G108" s="2">
        <v>30.66</v>
      </c>
      <c r="H108" s="2">
        <v>12.233</v>
      </c>
      <c r="I108" s="2">
        <v>29.742</v>
      </c>
      <c r="J108" s="2">
        <v>39.585</v>
      </c>
      <c r="K108" s="2">
        <v>63.84</v>
      </c>
      <c r="L108" s="2">
        <v>35.28</v>
      </c>
      <c r="M108" s="2">
        <v>11.393</v>
      </c>
      <c r="N108" s="2">
        <v>6.93</v>
      </c>
      <c r="O108" s="2">
        <v>69.752</v>
      </c>
      <c r="P108" s="9">
        <f t="shared" si="23"/>
        <v>346.98</v>
      </c>
    </row>
    <row r="109" spans="1:16" ht="18.75">
      <c r="A109" s="220"/>
      <c r="B109" s="334" t="s">
        <v>152</v>
      </c>
      <c r="C109" s="234" t="s">
        <v>16</v>
      </c>
      <c r="D109" s="1">
        <v>0.014</v>
      </c>
      <c r="E109" s="1">
        <v>0.154</v>
      </c>
      <c r="F109" s="1">
        <v>0.6019</v>
      </c>
      <c r="G109" s="1">
        <v>0.9664</v>
      </c>
      <c r="H109" s="1">
        <v>0.9642</v>
      </c>
      <c r="I109" s="1">
        <v>0.896</v>
      </c>
      <c r="J109" s="1">
        <v>5.1754</v>
      </c>
      <c r="K109" s="1">
        <v>6.6769</v>
      </c>
      <c r="L109" s="1">
        <v>0.1048</v>
      </c>
      <c r="M109" s="1">
        <v>0.0322</v>
      </c>
      <c r="N109" s="1">
        <v>0.0415</v>
      </c>
      <c r="O109" s="1">
        <v>0.0651</v>
      </c>
      <c r="P109" s="8">
        <f t="shared" si="23"/>
        <v>15.692399999999997</v>
      </c>
    </row>
    <row r="110" spans="1:16" ht="18.75">
      <c r="A110" s="220"/>
      <c r="B110" s="335"/>
      <c r="C110" s="212" t="s">
        <v>18</v>
      </c>
      <c r="D110" s="2">
        <v>7.639</v>
      </c>
      <c r="E110" s="2">
        <v>146.244</v>
      </c>
      <c r="F110" s="2">
        <v>466.84</v>
      </c>
      <c r="G110" s="2">
        <v>627.983</v>
      </c>
      <c r="H110" s="2">
        <v>695.53</v>
      </c>
      <c r="I110" s="2">
        <v>431.951</v>
      </c>
      <c r="J110" s="2">
        <v>2342.179</v>
      </c>
      <c r="K110" s="2">
        <v>2073.278</v>
      </c>
      <c r="L110" s="2">
        <v>54.131</v>
      </c>
      <c r="M110" s="2">
        <v>17.64</v>
      </c>
      <c r="N110" s="2">
        <v>10.711</v>
      </c>
      <c r="O110" s="2">
        <v>140.223</v>
      </c>
      <c r="P110" s="9">
        <f t="shared" si="23"/>
        <v>7014.349000000001</v>
      </c>
    </row>
    <row r="111" spans="1:16" ht="18.75">
      <c r="A111" s="204" t="s">
        <v>68</v>
      </c>
      <c r="B111" s="334" t="s">
        <v>127</v>
      </c>
      <c r="C111" s="234" t="s">
        <v>16</v>
      </c>
      <c r="D111" s="1"/>
      <c r="E111" s="1"/>
      <c r="F111" s="1">
        <v>1074.81</v>
      </c>
      <c r="G111" s="1">
        <v>962.94</v>
      </c>
      <c r="H111" s="1"/>
      <c r="I111" s="1"/>
      <c r="J111" s="1"/>
      <c r="K111" s="1"/>
      <c r="L111" s="1"/>
      <c r="M111" s="1"/>
      <c r="N111" s="1"/>
      <c r="O111" s="1"/>
      <c r="P111" s="8">
        <f t="shared" si="23"/>
        <v>2037.75</v>
      </c>
    </row>
    <row r="112" spans="1:16" ht="18.75">
      <c r="A112" s="220"/>
      <c r="B112" s="335"/>
      <c r="C112" s="212" t="s">
        <v>18</v>
      </c>
      <c r="D112" s="2"/>
      <c r="E112" s="2"/>
      <c r="F112" s="2">
        <v>58404.561</v>
      </c>
      <c r="G112" s="2">
        <v>58961.166</v>
      </c>
      <c r="H112" s="2"/>
      <c r="I112" s="2"/>
      <c r="J112" s="2"/>
      <c r="K112" s="2"/>
      <c r="L112" s="2"/>
      <c r="M112" s="2"/>
      <c r="N112" s="2"/>
      <c r="O112" s="2"/>
      <c r="P112" s="9">
        <f t="shared" si="23"/>
        <v>117365.727</v>
      </c>
    </row>
    <row r="113" spans="1:16" ht="18.75">
      <c r="A113" s="220"/>
      <c r="B113" s="334" t="s">
        <v>128</v>
      </c>
      <c r="C113" s="234" t="s">
        <v>16</v>
      </c>
      <c r="D113" s="1">
        <v>0.005</v>
      </c>
      <c r="E113" s="1">
        <v>0.038</v>
      </c>
      <c r="F113" s="1">
        <v>0.067</v>
      </c>
      <c r="G113" s="1">
        <v>0.014</v>
      </c>
      <c r="H113" s="1">
        <v>0.005</v>
      </c>
      <c r="I113" s="1"/>
      <c r="J113" s="1">
        <v>0.001</v>
      </c>
      <c r="K113" s="1"/>
      <c r="L113" s="1"/>
      <c r="M113" s="1"/>
      <c r="N113" s="1">
        <v>0.1484</v>
      </c>
      <c r="O113" s="1">
        <v>0.0434</v>
      </c>
      <c r="P113" s="8">
        <f t="shared" si="23"/>
        <v>0.3218</v>
      </c>
    </row>
    <row r="114" spans="1:16" ht="18.75">
      <c r="A114" s="220"/>
      <c r="B114" s="335"/>
      <c r="C114" s="212" t="s">
        <v>18</v>
      </c>
      <c r="D114" s="2">
        <v>6.3</v>
      </c>
      <c r="E114" s="2">
        <v>33.496</v>
      </c>
      <c r="F114" s="2">
        <v>75.313</v>
      </c>
      <c r="G114" s="2">
        <v>16.832</v>
      </c>
      <c r="H114" s="2">
        <v>6.038</v>
      </c>
      <c r="I114" s="2"/>
      <c r="J114" s="2">
        <v>0.105</v>
      </c>
      <c r="K114" s="2"/>
      <c r="L114" s="2"/>
      <c r="M114" s="2"/>
      <c r="N114" s="2">
        <v>65.446</v>
      </c>
      <c r="O114" s="2">
        <v>65.048</v>
      </c>
      <c r="P114" s="9">
        <f t="shared" si="23"/>
        <v>268.578</v>
      </c>
    </row>
    <row r="115" spans="1:16" ht="18.75">
      <c r="A115" s="204" t="s">
        <v>70</v>
      </c>
      <c r="B115" s="334" t="s">
        <v>138</v>
      </c>
      <c r="C115" s="234" t="s">
        <v>16</v>
      </c>
      <c r="D115" s="1"/>
      <c r="E115" s="1"/>
      <c r="F115" s="1"/>
      <c r="G115" s="1"/>
      <c r="H115" s="1"/>
      <c r="I115" s="1">
        <v>0.012</v>
      </c>
      <c r="J115" s="1">
        <v>0.02</v>
      </c>
      <c r="K115" s="1"/>
      <c r="L115" s="1"/>
      <c r="M115" s="1">
        <v>0.014</v>
      </c>
      <c r="N115" s="1"/>
      <c r="O115" s="1"/>
      <c r="P115" s="8">
        <f t="shared" si="23"/>
        <v>0.046</v>
      </c>
    </row>
    <row r="116" spans="1:16" ht="18.75">
      <c r="A116" s="220"/>
      <c r="B116" s="335"/>
      <c r="C116" s="212" t="s">
        <v>18</v>
      </c>
      <c r="D116" s="2"/>
      <c r="E116" s="2"/>
      <c r="F116" s="2"/>
      <c r="G116" s="2"/>
      <c r="H116" s="2"/>
      <c r="I116" s="2">
        <v>1.26</v>
      </c>
      <c r="J116" s="2">
        <v>3.15</v>
      </c>
      <c r="K116" s="2"/>
      <c r="L116" s="2"/>
      <c r="M116" s="2">
        <v>0.735</v>
      </c>
      <c r="N116" s="2"/>
      <c r="O116" s="2"/>
      <c r="P116" s="9">
        <f t="shared" si="23"/>
        <v>5.1450000000000005</v>
      </c>
    </row>
    <row r="117" spans="1:16" ht="18.75">
      <c r="A117" s="220"/>
      <c r="B117" s="334" t="s">
        <v>72</v>
      </c>
      <c r="C117" s="234" t="s">
        <v>16</v>
      </c>
      <c r="D117" s="1">
        <v>2.7695</v>
      </c>
      <c r="E117" s="1">
        <v>1.4295</v>
      </c>
      <c r="F117" s="1">
        <v>0.8108</v>
      </c>
      <c r="G117" s="1">
        <v>1.2367</v>
      </c>
      <c r="H117" s="1">
        <v>1.192</v>
      </c>
      <c r="I117" s="1">
        <v>3.0035</v>
      </c>
      <c r="J117" s="1">
        <v>48.4345</v>
      </c>
      <c r="K117" s="1">
        <v>97.2412</v>
      </c>
      <c r="L117" s="1">
        <v>2.3602</v>
      </c>
      <c r="M117" s="1">
        <v>2.2955</v>
      </c>
      <c r="N117" s="1">
        <v>1.111</v>
      </c>
      <c r="O117" s="1">
        <v>3.734</v>
      </c>
      <c r="P117" s="8">
        <f t="shared" si="23"/>
        <v>165.6184</v>
      </c>
    </row>
    <row r="118" spans="1:16" ht="18.75">
      <c r="A118" s="220"/>
      <c r="B118" s="335"/>
      <c r="C118" s="212" t="s">
        <v>18</v>
      </c>
      <c r="D118" s="2">
        <v>896.915</v>
      </c>
      <c r="E118" s="2">
        <v>469.798</v>
      </c>
      <c r="F118" s="2">
        <v>325.943</v>
      </c>
      <c r="G118" s="2">
        <v>633.8</v>
      </c>
      <c r="H118" s="2">
        <v>828.481</v>
      </c>
      <c r="I118" s="2">
        <v>779.879</v>
      </c>
      <c r="J118" s="2">
        <v>1744.704</v>
      </c>
      <c r="K118" s="2">
        <v>3578.321</v>
      </c>
      <c r="L118" s="2">
        <v>694.445</v>
      </c>
      <c r="M118" s="2">
        <v>512.827</v>
      </c>
      <c r="N118" s="2">
        <v>191.099</v>
      </c>
      <c r="O118" s="2">
        <v>1395.438</v>
      </c>
      <c r="P118" s="9">
        <f t="shared" si="23"/>
        <v>12051.65</v>
      </c>
    </row>
    <row r="119" spans="1:16" ht="18.75">
      <c r="A119" s="204" t="s">
        <v>23</v>
      </c>
      <c r="B119" s="334" t="s">
        <v>130</v>
      </c>
      <c r="C119" s="234" t="s">
        <v>16</v>
      </c>
      <c r="D119" s="1">
        <v>1.2277</v>
      </c>
      <c r="E119" s="1">
        <v>0.6567</v>
      </c>
      <c r="F119" s="1">
        <v>0.3151</v>
      </c>
      <c r="G119" s="1">
        <v>1.0025</v>
      </c>
      <c r="H119" s="1">
        <v>0.7007</v>
      </c>
      <c r="I119" s="1">
        <v>0.6266</v>
      </c>
      <c r="J119" s="1">
        <v>180.6292</v>
      </c>
      <c r="K119" s="1">
        <v>81.8602</v>
      </c>
      <c r="L119" s="1">
        <v>0.2324</v>
      </c>
      <c r="M119" s="1">
        <v>0.1464</v>
      </c>
      <c r="N119" s="1">
        <v>0.4231</v>
      </c>
      <c r="O119" s="1">
        <v>1.2756</v>
      </c>
      <c r="P119" s="8">
        <f t="shared" si="23"/>
        <v>269.0962</v>
      </c>
    </row>
    <row r="120" spans="1:16" ht="18.75">
      <c r="A120" s="220"/>
      <c r="B120" s="335"/>
      <c r="C120" s="212" t="s">
        <v>18</v>
      </c>
      <c r="D120" s="2">
        <v>298.052</v>
      </c>
      <c r="E120" s="2">
        <v>218.849</v>
      </c>
      <c r="F120" s="2">
        <v>187.506</v>
      </c>
      <c r="G120" s="2">
        <v>462.022</v>
      </c>
      <c r="H120" s="2">
        <v>365.782</v>
      </c>
      <c r="I120" s="2">
        <v>151.89</v>
      </c>
      <c r="J120" s="2">
        <v>32211.805</v>
      </c>
      <c r="K120" s="2">
        <v>13584.209</v>
      </c>
      <c r="L120" s="2">
        <v>64.352</v>
      </c>
      <c r="M120" s="2">
        <v>72.912</v>
      </c>
      <c r="N120" s="2">
        <v>232.733</v>
      </c>
      <c r="O120" s="2">
        <v>516.577</v>
      </c>
      <c r="P120" s="9">
        <f t="shared" si="23"/>
        <v>48366.689</v>
      </c>
    </row>
    <row r="121" spans="1:16" ht="18.75">
      <c r="A121" s="220"/>
      <c r="B121" s="210" t="s">
        <v>20</v>
      </c>
      <c r="C121" s="234" t="s">
        <v>16</v>
      </c>
      <c r="D121" s="1">
        <v>0.033</v>
      </c>
      <c r="E121" s="1">
        <v>0.006</v>
      </c>
      <c r="F121" s="1">
        <v>0.4895</v>
      </c>
      <c r="G121" s="1">
        <v>2.4885</v>
      </c>
      <c r="H121" s="1">
        <v>5.7632</v>
      </c>
      <c r="I121" s="1">
        <v>8.6511</v>
      </c>
      <c r="J121" s="1">
        <v>6.9357</v>
      </c>
      <c r="K121" s="1">
        <v>3.0069</v>
      </c>
      <c r="L121" s="1">
        <v>0.794</v>
      </c>
      <c r="M121" s="1">
        <v>0.834</v>
      </c>
      <c r="N121" s="1">
        <v>0.51</v>
      </c>
      <c r="O121" s="1">
        <v>0.355</v>
      </c>
      <c r="P121" s="8">
        <f t="shared" si="23"/>
        <v>29.8669</v>
      </c>
    </row>
    <row r="122" spans="1:16" ht="18.75">
      <c r="A122" s="220"/>
      <c r="B122" s="212" t="s">
        <v>73</v>
      </c>
      <c r="C122" s="212" t="s">
        <v>18</v>
      </c>
      <c r="D122" s="2">
        <v>1.89</v>
      </c>
      <c r="E122" s="2">
        <v>3.15</v>
      </c>
      <c r="F122" s="2">
        <v>41.74</v>
      </c>
      <c r="G122" s="2">
        <v>286.446</v>
      </c>
      <c r="H122" s="2">
        <v>534.606</v>
      </c>
      <c r="I122" s="2">
        <v>785.24</v>
      </c>
      <c r="J122" s="2">
        <v>753.054</v>
      </c>
      <c r="K122" s="2">
        <v>369.699</v>
      </c>
      <c r="L122" s="2">
        <v>83.909</v>
      </c>
      <c r="M122" s="2">
        <v>25.722</v>
      </c>
      <c r="N122" s="2">
        <v>18.725</v>
      </c>
      <c r="O122" s="2">
        <v>23.639</v>
      </c>
      <c r="P122" s="9">
        <f t="shared" si="23"/>
        <v>2927.8200000000006</v>
      </c>
    </row>
    <row r="123" spans="1:16" ht="18.75">
      <c r="A123" s="220"/>
      <c r="B123" s="332" t="s">
        <v>107</v>
      </c>
      <c r="C123" s="234" t="s">
        <v>16</v>
      </c>
      <c r="D123" s="1">
        <f>+D101+D103+D105+D107+D109+D111+D113+D115+D117+D119+D121</f>
        <v>17.1787</v>
      </c>
      <c r="E123" s="1">
        <f aca="true" t="shared" si="24" ref="E123:G124">+E101+E103+E105+E107+E109+E111+E113+E115+E117+E119+E121</f>
        <v>6.5443</v>
      </c>
      <c r="F123" s="1">
        <f>+F101+F103+F105+F107+F109+F111+F113+F115+F117+F119+F121</f>
        <v>1078.9822</v>
      </c>
      <c r="G123" s="1">
        <f t="shared" si="24"/>
        <v>970.0452000000002</v>
      </c>
      <c r="H123" s="1">
        <f aca="true" t="shared" si="25" ref="H123:O124">+H101+H103+H105+H107+H109+H111+H113+H115+H117+H119+H121</f>
        <v>21.2284</v>
      </c>
      <c r="I123" s="1">
        <f t="shared" si="25"/>
        <v>70.70080000000002</v>
      </c>
      <c r="J123" s="1">
        <f>+J101+J103+J105+J107+J109+J111+J113+J115+J117+J119+J121</f>
        <v>347.1135</v>
      </c>
      <c r="K123" s="1">
        <f t="shared" si="25"/>
        <v>227.8973</v>
      </c>
      <c r="L123" s="21">
        <f t="shared" si="25"/>
        <v>10.5028</v>
      </c>
      <c r="M123" s="21">
        <f t="shared" si="25"/>
        <v>8.8647</v>
      </c>
      <c r="N123" s="21">
        <f t="shared" si="25"/>
        <v>10.4497</v>
      </c>
      <c r="O123" s="1">
        <f t="shared" si="25"/>
        <v>19.7157</v>
      </c>
      <c r="P123" s="8">
        <f t="shared" si="23"/>
        <v>2789.2233000000006</v>
      </c>
    </row>
    <row r="124" spans="1:16" ht="18.75">
      <c r="A124" s="217"/>
      <c r="B124" s="333"/>
      <c r="C124" s="212" t="s">
        <v>18</v>
      </c>
      <c r="D124" s="2">
        <f>+D102+D104+D106+D108+D110+D112+D114+D116+D118+D120+D122</f>
        <v>7000.330000000001</v>
      </c>
      <c r="E124" s="2">
        <f t="shared" si="24"/>
        <v>2745.8179999999998</v>
      </c>
      <c r="F124" s="2">
        <f>+F102+F104+F106+F108+F110+F112+F114+F116+F118+F120+F122</f>
        <v>60493.459</v>
      </c>
      <c r="G124" s="2">
        <f t="shared" si="24"/>
        <v>61914.499</v>
      </c>
      <c r="H124" s="2">
        <f t="shared" si="25"/>
        <v>7427.329999999999</v>
      </c>
      <c r="I124" s="2">
        <f t="shared" si="25"/>
        <v>20321.148</v>
      </c>
      <c r="J124" s="2">
        <f>+J102+J104+J106+J108+J110+J112+J114+J116+J118+J120+J122</f>
        <v>65345.998</v>
      </c>
      <c r="K124" s="2">
        <f t="shared" si="25"/>
        <v>33898.829000000005</v>
      </c>
      <c r="L124" s="2">
        <f t="shared" si="25"/>
        <v>4195.849</v>
      </c>
      <c r="M124" s="2">
        <f t="shared" si="25"/>
        <v>3586.611</v>
      </c>
      <c r="N124" s="2">
        <f t="shared" si="25"/>
        <v>6186.634000000001</v>
      </c>
      <c r="O124" s="2">
        <f t="shared" si="25"/>
        <v>15087.881</v>
      </c>
      <c r="P124" s="9">
        <f t="shared" si="23"/>
        <v>288204.38599999994</v>
      </c>
    </row>
    <row r="125" spans="1:16" ht="18.75">
      <c r="A125" s="204" t="s">
        <v>0</v>
      </c>
      <c r="B125" s="334" t="s">
        <v>74</v>
      </c>
      <c r="C125" s="234" t="s">
        <v>16</v>
      </c>
      <c r="D125" s="1"/>
      <c r="E125" s="1"/>
      <c r="F125" s="1">
        <v>0.0465</v>
      </c>
      <c r="G125" s="1">
        <v>0.2209</v>
      </c>
      <c r="H125" s="1">
        <v>0.0935</v>
      </c>
      <c r="I125" s="1"/>
      <c r="J125" s="1"/>
      <c r="K125" s="1"/>
      <c r="L125" s="1"/>
      <c r="M125" s="1"/>
      <c r="N125" s="1"/>
      <c r="O125" s="1"/>
      <c r="P125" s="8">
        <f t="shared" si="23"/>
        <v>0.3609</v>
      </c>
    </row>
    <row r="126" spans="1:16" ht="18.75">
      <c r="A126" s="204" t="s">
        <v>0</v>
      </c>
      <c r="B126" s="335"/>
      <c r="C126" s="212" t="s">
        <v>18</v>
      </c>
      <c r="D126" s="2"/>
      <c r="E126" s="2"/>
      <c r="F126" s="2">
        <v>14.229</v>
      </c>
      <c r="G126" s="2">
        <v>69.165</v>
      </c>
      <c r="H126" s="2">
        <v>23.616</v>
      </c>
      <c r="I126" s="2"/>
      <c r="J126" s="2"/>
      <c r="K126" s="2"/>
      <c r="L126" s="2"/>
      <c r="M126" s="2"/>
      <c r="N126" s="2"/>
      <c r="O126" s="2"/>
      <c r="P126" s="9">
        <f t="shared" si="23"/>
        <v>107.01</v>
      </c>
    </row>
    <row r="127" spans="1:16" ht="18.75">
      <c r="A127" s="204" t="s">
        <v>75</v>
      </c>
      <c r="B127" s="334" t="s">
        <v>76</v>
      </c>
      <c r="C127" s="234" t="s">
        <v>16</v>
      </c>
      <c r="D127" s="1">
        <v>0.451</v>
      </c>
      <c r="E127" s="1">
        <v>4.829</v>
      </c>
      <c r="F127" s="1">
        <v>2.136</v>
      </c>
      <c r="G127" s="1"/>
      <c r="H127" s="1">
        <v>0.035</v>
      </c>
      <c r="I127" s="1"/>
      <c r="J127" s="1"/>
      <c r="K127" s="1"/>
      <c r="L127" s="1"/>
      <c r="M127" s="1"/>
      <c r="N127" s="1"/>
      <c r="O127" s="1">
        <v>0.019</v>
      </c>
      <c r="P127" s="8">
        <f t="shared" si="23"/>
        <v>7.47</v>
      </c>
    </row>
    <row r="128" spans="1:16" ht="18.75">
      <c r="A128" s="220"/>
      <c r="B128" s="335"/>
      <c r="C128" s="212" t="s">
        <v>18</v>
      </c>
      <c r="D128" s="2">
        <v>69.458</v>
      </c>
      <c r="E128" s="2">
        <v>625.224</v>
      </c>
      <c r="F128" s="2">
        <v>265.262</v>
      </c>
      <c r="G128" s="2"/>
      <c r="H128" s="2">
        <v>5.985</v>
      </c>
      <c r="I128" s="2"/>
      <c r="J128" s="2"/>
      <c r="K128" s="2"/>
      <c r="L128" s="2"/>
      <c r="M128" s="2"/>
      <c r="N128" s="2"/>
      <c r="O128" s="2">
        <v>2.363</v>
      </c>
      <c r="P128" s="9">
        <f t="shared" si="23"/>
        <v>968.292</v>
      </c>
    </row>
    <row r="129" spans="1:16" ht="18.75">
      <c r="A129" s="204" t="s">
        <v>77</v>
      </c>
      <c r="B129" s="210" t="s">
        <v>20</v>
      </c>
      <c r="C129" s="210" t="s">
        <v>16</v>
      </c>
      <c r="D129" s="3">
        <v>27.259</v>
      </c>
      <c r="E129" s="3">
        <v>56.0147</v>
      </c>
      <c r="F129" s="3">
        <v>47.2856</v>
      </c>
      <c r="G129" s="3">
        <v>25.042</v>
      </c>
      <c r="H129" s="3">
        <v>1.0129</v>
      </c>
      <c r="I129" s="3">
        <v>0.0148</v>
      </c>
      <c r="J129" s="3">
        <v>0.0048</v>
      </c>
      <c r="K129" s="3">
        <v>0.006</v>
      </c>
      <c r="L129" s="3"/>
      <c r="M129" s="3"/>
      <c r="N129" s="3"/>
      <c r="O129" s="3">
        <v>0.02</v>
      </c>
      <c r="P129" s="13">
        <f t="shared" si="23"/>
        <v>156.65980000000002</v>
      </c>
    </row>
    <row r="130" spans="1:16" ht="18.75">
      <c r="A130" s="220"/>
      <c r="B130" s="210" t="s">
        <v>78</v>
      </c>
      <c r="C130" s="234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>
        <f t="shared" si="23"/>
        <v>0</v>
      </c>
    </row>
    <row r="131" spans="1:16" ht="18.75">
      <c r="A131" s="204" t="s">
        <v>23</v>
      </c>
      <c r="B131" s="2"/>
      <c r="C131" s="212" t="s">
        <v>18</v>
      </c>
      <c r="D131" s="18">
        <v>7786.718</v>
      </c>
      <c r="E131" s="2">
        <v>7687.41</v>
      </c>
      <c r="F131" s="18">
        <v>8661.036</v>
      </c>
      <c r="G131" s="2">
        <v>5547.455</v>
      </c>
      <c r="H131" s="18">
        <v>187.134</v>
      </c>
      <c r="I131" s="2">
        <v>15.162</v>
      </c>
      <c r="J131" s="2">
        <v>15.12</v>
      </c>
      <c r="K131" s="2">
        <v>20.475</v>
      </c>
      <c r="L131" s="2"/>
      <c r="M131" s="2"/>
      <c r="N131" s="2"/>
      <c r="O131" s="2">
        <v>6.3</v>
      </c>
      <c r="P131" s="9">
        <f t="shared" si="23"/>
        <v>29926.809999999994</v>
      </c>
    </row>
    <row r="132" spans="1:16" ht="18.75">
      <c r="A132" s="220"/>
      <c r="B132" s="235" t="s">
        <v>0</v>
      </c>
      <c r="C132" s="210" t="s">
        <v>16</v>
      </c>
      <c r="D132" s="3">
        <f>+D125+D127+D129</f>
        <v>27.71</v>
      </c>
      <c r="E132" s="3">
        <f aca="true" t="shared" si="26" ref="E132:O132">+E125+E127+E129</f>
        <v>60.8437</v>
      </c>
      <c r="F132" s="3">
        <f>F125+F127+F129</f>
        <v>49.4681</v>
      </c>
      <c r="G132" s="3">
        <f t="shared" si="26"/>
        <v>25.262900000000002</v>
      </c>
      <c r="H132" s="3">
        <f t="shared" si="26"/>
        <v>1.1414</v>
      </c>
      <c r="I132" s="3">
        <f t="shared" si="26"/>
        <v>0.0148</v>
      </c>
      <c r="J132" s="3">
        <f>J125+J127+J129</f>
        <v>0.0048</v>
      </c>
      <c r="K132" s="3">
        <f t="shared" si="26"/>
        <v>0.006</v>
      </c>
      <c r="L132" s="3">
        <f t="shared" si="26"/>
        <v>0</v>
      </c>
      <c r="M132" s="3">
        <f t="shared" si="26"/>
        <v>0</v>
      </c>
      <c r="N132" s="3">
        <f t="shared" si="26"/>
        <v>0</v>
      </c>
      <c r="O132" s="3">
        <f t="shared" si="26"/>
        <v>0.039</v>
      </c>
      <c r="P132" s="13">
        <f t="shared" si="23"/>
        <v>164.49069999999998</v>
      </c>
    </row>
    <row r="133" spans="1:16" ht="18.75">
      <c r="A133" s="220"/>
      <c r="B133" s="236" t="s">
        <v>139</v>
      </c>
      <c r="C133" s="234" t="s">
        <v>79</v>
      </c>
      <c r="D133" s="1">
        <f>D130</f>
        <v>0</v>
      </c>
      <c r="E133" s="1">
        <f aca="true" t="shared" si="27" ref="E133:O133">E130</f>
        <v>0</v>
      </c>
      <c r="F133" s="1">
        <f t="shared" si="27"/>
        <v>0</v>
      </c>
      <c r="G133" s="1">
        <f t="shared" si="27"/>
        <v>0</v>
      </c>
      <c r="H133" s="1">
        <f t="shared" si="27"/>
        <v>0</v>
      </c>
      <c r="I133" s="1">
        <f t="shared" si="27"/>
        <v>0</v>
      </c>
      <c r="J133" s="1">
        <f t="shared" si="27"/>
        <v>0</v>
      </c>
      <c r="K133" s="1">
        <f t="shared" si="27"/>
        <v>0</v>
      </c>
      <c r="L133" s="1">
        <f t="shared" si="27"/>
        <v>0</v>
      </c>
      <c r="M133" s="1">
        <f t="shared" si="27"/>
        <v>0</v>
      </c>
      <c r="N133" s="1">
        <f t="shared" si="27"/>
        <v>0</v>
      </c>
      <c r="O133" s="1">
        <f t="shared" si="27"/>
        <v>0</v>
      </c>
      <c r="P133" s="8">
        <f t="shared" si="23"/>
        <v>0</v>
      </c>
    </row>
    <row r="134" spans="1:16" ht="18.75">
      <c r="A134" s="217"/>
      <c r="B134" s="2"/>
      <c r="C134" s="212" t="s">
        <v>18</v>
      </c>
      <c r="D134" s="2">
        <f>+D126+D128+D131</f>
        <v>7856.1759999999995</v>
      </c>
      <c r="E134" s="2">
        <f aca="true" t="shared" si="28" ref="E134:O134">+E126+E128+E131</f>
        <v>8312.634</v>
      </c>
      <c r="F134" s="2">
        <f t="shared" si="28"/>
        <v>8940.527</v>
      </c>
      <c r="G134" s="2">
        <f t="shared" si="28"/>
        <v>5616.62</v>
      </c>
      <c r="H134" s="2">
        <f t="shared" si="28"/>
        <v>216.73499999999999</v>
      </c>
      <c r="I134" s="2">
        <f t="shared" si="28"/>
        <v>15.162</v>
      </c>
      <c r="J134" s="2">
        <f>J126+J128+J131</f>
        <v>15.12</v>
      </c>
      <c r="K134" s="2">
        <f t="shared" si="28"/>
        <v>20.475</v>
      </c>
      <c r="L134" s="2">
        <f t="shared" si="28"/>
        <v>0</v>
      </c>
      <c r="M134" s="2">
        <f t="shared" si="28"/>
        <v>0</v>
      </c>
      <c r="N134" s="2">
        <f t="shared" si="28"/>
        <v>0</v>
      </c>
      <c r="O134" s="2">
        <f t="shared" si="28"/>
        <v>8.663</v>
      </c>
      <c r="P134" s="9">
        <f t="shared" si="23"/>
        <v>31002.111999999997</v>
      </c>
    </row>
    <row r="135" spans="1:16" s="241" customFormat="1" ht="18.75">
      <c r="A135" s="237"/>
      <c r="B135" s="238" t="s">
        <v>0</v>
      </c>
      <c r="C135" s="239" t="s">
        <v>16</v>
      </c>
      <c r="D135" s="4">
        <f>D132+D123+D99</f>
        <v>251.54292</v>
      </c>
      <c r="E135" s="4">
        <f aca="true" t="shared" si="29" ref="E135:O135">E132+E123+E99</f>
        <v>213.61411</v>
      </c>
      <c r="F135" s="4">
        <f t="shared" si="29"/>
        <v>1184.92751</v>
      </c>
      <c r="G135" s="4">
        <f t="shared" si="29"/>
        <v>1037.0708000000002</v>
      </c>
      <c r="H135" s="4">
        <f t="shared" si="29"/>
        <v>85.17653000000001</v>
      </c>
      <c r="I135" s="4">
        <f t="shared" si="29"/>
        <v>208.64500000000004</v>
      </c>
      <c r="J135" s="4">
        <f t="shared" si="29"/>
        <v>554.6274</v>
      </c>
      <c r="K135" s="4">
        <f t="shared" si="29"/>
        <v>323.8668</v>
      </c>
      <c r="L135" s="4">
        <f t="shared" si="29"/>
        <v>115.46694000000002</v>
      </c>
      <c r="M135" s="4">
        <f t="shared" si="29"/>
        <v>907.63485</v>
      </c>
      <c r="N135" s="4">
        <f t="shared" si="29"/>
        <v>997.4634499999999</v>
      </c>
      <c r="O135" s="4">
        <f t="shared" si="29"/>
        <v>313.27644999999995</v>
      </c>
      <c r="P135" s="14">
        <f t="shared" si="23"/>
        <v>6193.312760000002</v>
      </c>
    </row>
    <row r="136" spans="1:16" s="241" customFormat="1" ht="18.75">
      <c r="A136" s="237"/>
      <c r="B136" s="242" t="s">
        <v>132</v>
      </c>
      <c r="C136" s="243" t="s">
        <v>79</v>
      </c>
      <c r="D136" s="5">
        <f>D133</f>
        <v>0</v>
      </c>
      <c r="E136" s="5">
        <f aca="true" t="shared" si="30" ref="E136:O136">E133</f>
        <v>0</v>
      </c>
      <c r="F136" s="5">
        <f t="shared" si="30"/>
        <v>0</v>
      </c>
      <c r="G136" s="5">
        <f t="shared" si="30"/>
        <v>0</v>
      </c>
      <c r="H136" s="5">
        <f t="shared" si="30"/>
        <v>0</v>
      </c>
      <c r="I136" s="5">
        <f t="shared" si="30"/>
        <v>0</v>
      </c>
      <c r="J136" s="5">
        <f t="shared" si="30"/>
        <v>0</v>
      </c>
      <c r="K136" s="5">
        <f t="shared" si="30"/>
        <v>0</v>
      </c>
      <c r="L136" s="5">
        <f t="shared" si="30"/>
        <v>0</v>
      </c>
      <c r="M136" s="5">
        <f t="shared" si="30"/>
        <v>0</v>
      </c>
      <c r="N136" s="5">
        <f t="shared" si="30"/>
        <v>0</v>
      </c>
      <c r="O136" s="5">
        <f t="shared" si="30"/>
        <v>0</v>
      </c>
      <c r="P136" s="15">
        <f t="shared" si="23"/>
        <v>0</v>
      </c>
    </row>
    <row r="137" spans="1:16" s="241" customFormat="1" ht="19.5" thickBot="1">
      <c r="A137" s="245"/>
      <c r="B137" s="246"/>
      <c r="C137" s="247" t="s">
        <v>18</v>
      </c>
      <c r="D137" s="6">
        <f>D134+D124+D100</f>
        <v>84867.9</v>
      </c>
      <c r="E137" s="6">
        <f aca="true" t="shared" si="31" ref="E137:O137">E134+E124+E100</f>
        <v>54833.67300000001</v>
      </c>
      <c r="F137" s="6">
        <f t="shared" si="31"/>
        <v>90454.175</v>
      </c>
      <c r="G137" s="6">
        <f t="shared" si="31"/>
        <v>89151.62400000001</v>
      </c>
      <c r="H137" s="6">
        <f t="shared" si="31"/>
        <v>39170.381</v>
      </c>
      <c r="I137" s="6">
        <f t="shared" si="31"/>
        <v>82144.371</v>
      </c>
      <c r="J137" s="6">
        <f t="shared" si="31"/>
        <v>143675.565</v>
      </c>
      <c r="K137" s="6">
        <f t="shared" si="31"/>
        <v>58558.16</v>
      </c>
      <c r="L137" s="6">
        <f t="shared" si="31"/>
        <v>32178.624000000003</v>
      </c>
      <c r="M137" s="6">
        <f t="shared" si="31"/>
        <v>303808.27599999995</v>
      </c>
      <c r="N137" s="6">
        <f t="shared" si="31"/>
        <v>407106.377</v>
      </c>
      <c r="O137" s="6">
        <f t="shared" si="31"/>
        <v>125262.25</v>
      </c>
      <c r="P137" s="7">
        <f>SUM(D137:O137)</f>
        <v>1511211.376</v>
      </c>
    </row>
    <row r="138" spans="15:16" ht="18.75">
      <c r="O138" s="251"/>
      <c r="P138" s="252" t="s">
        <v>92</v>
      </c>
    </row>
    <row r="140" spans="4:5" ht="18.75">
      <c r="D140" s="315"/>
      <c r="E140" s="315"/>
    </row>
    <row r="141" spans="4:5" ht="18.75">
      <c r="D141" s="315"/>
      <c r="E141" s="315"/>
    </row>
    <row r="142" spans="4:5" ht="18.75">
      <c r="D142" s="315"/>
      <c r="E142" s="315"/>
    </row>
    <row r="144" ht="18.75">
      <c r="E144" s="316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2"/>
  <sheetViews>
    <sheetView zoomScale="55" zoomScaleNormal="55" zoomScalePageLayoutView="0" workbookViewId="0" topLeftCell="A1">
      <pane xSplit="3" ySplit="3" topLeftCell="D5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9" sqref="A69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195" customWidth="1"/>
    <col min="17" max="16384" width="9.00390625" style="196" customWidth="1"/>
  </cols>
  <sheetData>
    <row r="1" ht="18.75">
      <c r="B1" s="194" t="s">
        <v>0</v>
      </c>
    </row>
    <row r="2" spans="1:15" ht="19.5" thickBot="1">
      <c r="A2" s="12" t="s">
        <v>221</v>
      </c>
      <c r="B2" s="197"/>
      <c r="C2" s="12"/>
      <c r="O2" s="12" t="s">
        <v>90</v>
      </c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4" t="s">
        <v>0</v>
      </c>
      <c r="B4" s="334" t="s">
        <v>15</v>
      </c>
      <c r="C4" s="234" t="s">
        <v>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>
        <f aca="true" t="shared" si="0" ref="P4:P11">SUM(D4:O4)</f>
        <v>0</v>
      </c>
    </row>
    <row r="5" spans="1:16" ht="18.75">
      <c r="A5" s="204" t="s">
        <v>17</v>
      </c>
      <c r="B5" s="335"/>
      <c r="C5" s="212" t="s">
        <v>18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>
        <f t="shared" si="0"/>
        <v>0</v>
      </c>
    </row>
    <row r="6" spans="1:16" ht="18.75">
      <c r="A6" s="204" t="s">
        <v>19</v>
      </c>
      <c r="B6" s="210" t="s">
        <v>20</v>
      </c>
      <c r="C6" s="234" t="s">
        <v>16</v>
      </c>
      <c r="D6" s="1"/>
      <c r="E6" s="1"/>
      <c r="F6" s="1"/>
      <c r="G6" s="1"/>
      <c r="H6" s="1"/>
      <c r="I6" s="1">
        <v>0.052</v>
      </c>
      <c r="J6" s="1"/>
      <c r="K6" s="1"/>
      <c r="L6" s="1"/>
      <c r="M6" s="1"/>
      <c r="N6" s="1"/>
      <c r="O6" s="1"/>
      <c r="P6" s="8">
        <f t="shared" si="0"/>
        <v>0.052</v>
      </c>
    </row>
    <row r="7" spans="1:16" ht="18.75">
      <c r="A7" s="204" t="s">
        <v>21</v>
      </c>
      <c r="B7" s="212" t="s">
        <v>22</v>
      </c>
      <c r="C7" s="212" t="s">
        <v>18</v>
      </c>
      <c r="D7" s="2"/>
      <c r="E7" s="2"/>
      <c r="F7" s="2"/>
      <c r="G7" s="2"/>
      <c r="H7" s="2"/>
      <c r="I7" s="2">
        <v>3.78</v>
      </c>
      <c r="J7" s="2"/>
      <c r="K7" s="2"/>
      <c r="L7" s="2"/>
      <c r="M7" s="2"/>
      <c r="N7" s="2"/>
      <c r="O7" s="2"/>
      <c r="P7" s="9">
        <f t="shared" si="0"/>
        <v>3.78</v>
      </c>
    </row>
    <row r="8" spans="1:16" ht="18.75">
      <c r="A8" s="204" t="s">
        <v>23</v>
      </c>
      <c r="B8" s="332" t="s">
        <v>107</v>
      </c>
      <c r="C8" s="234" t="s">
        <v>16</v>
      </c>
      <c r="D8" s="1">
        <f aca="true" t="shared" si="1" ref="D8:O8">+D4+D6</f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0.052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8">
        <f t="shared" si="0"/>
        <v>0.052</v>
      </c>
    </row>
    <row r="9" spans="1:16" ht="18.75">
      <c r="A9" s="217"/>
      <c r="B9" s="333"/>
      <c r="C9" s="212" t="s">
        <v>18</v>
      </c>
      <c r="D9" s="2">
        <f aca="true" t="shared" si="2" ref="D9:O9">+D5+D7</f>
        <v>0</v>
      </c>
      <c r="E9" s="2">
        <f t="shared" si="2"/>
        <v>0</v>
      </c>
      <c r="F9" s="2">
        <f t="shared" si="2"/>
        <v>0</v>
      </c>
      <c r="G9" s="2">
        <f t="shared" si="2"/>
        <v>0</v>
      </c>
      <c r="H9" s="2">
        <f t="shared" si="2"/>
        <v>0</v>
      </c>
      <c r="I9" s="2">
        <f t="shared" si="2"/>
        <v>3.78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O9" s="2">
        <f t="shared" si="2"/>
        <v>0</v>
      </c>
      <c r="P9" s="9">
        <f t="shared" si="0"/>
        <v>3.78</v>
      </c>
    </row>
    <row r="10" spans="1:16" ht="18.75">
      <c r="A10" s="328" t="s">
        <v>25</v>
      </c>
      <c r="B10" s="329"/>
      <c r="C10" s="234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>
        <f t="shared" si="0"/>
        <v>0</v>
      </c>
    </row>
    <row r="11" spans="1:16" ht="18.75">
      <c r="A11" s="330"/>
      <c r="B11" s="331"/>
      <c r="C11" s="212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 t="shared" si="0"/>
        <v>0</v>
      </c>
    </row>
    <row r="12" spans="1:16" ht="18.75">
      <c r="A12" s="220"/>
      <c r="B12" s="334" t="s">
        <v>26</v>
      </c>
      <c r="C12" s="234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>
        <f aca="true" t="shared" si="3" ref="P12:P29">SUM(D12:O12)</f>
        <v>0</v>
      </c>
    </row>
    <row r="13" spans="1:16" ht="18.75">
      <c r="A13" s="204" t="s">
        <v>0</v>
      </c>
      <c r="B13" s="335"/>
      <c r="C13" s="212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 t="shared" si="3"/>
        <v>0</v>
      </c>
    </row>
    <row r="14" spans="1:16" ht="18.75">
      <c r="A14" s="204" t="s">
        <v>27</v>
      </c>
      <c r="B14" s="334" t="s">
        <v>28</v>
      </c>
      <c r="C14" s="234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>
        <f t="shared" si="3"/>
        <v>0</v>
      </c>
    </row>
    <row r="15" spans="1:16" ht="18.75">
      <c r="A15" s="204" t="s">
        <v>0</v>
      </c>
      <c r="B15" s="335"/>
      <c r="C15" s="212" t="s">
        <v>18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f t="shared" si="3"/>
        <v>0</v>
      </c>
    </row>
    <row r="16" spans="1:16" ht="18.75">
      <c r="A16" s="204" t="s">
        <v>29</v>
      </c>
      <c r="B16" s="334" t="s">
        <v>30</v>
      </c>
      <c r="C16" s="234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>
        <f t="shared" si="3"/>
        <v>0</v>
      </c>
    </row>
    <row r="17" spans="1:16" ht="18.75">
      <c r="A17" s="220"/>
      <c r="B17" s="335"/>
      <c r="C17" s="21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3"/>
        <v>0</v>
      </c>
    </row>
    <row r="18" spans="1:16" ht="18.75">
      <c r="A18" s="204" t="s">
        <v>31</v>
      </c>
      <c r="B18" s="210" t="s">
        <v>108</v>
      </c>
      <c r="C18" s="234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>
        <f t="shared" si="3"/>
        <v>0</v>
      </c>
    </row>
    <row r="19" spans="1:16" ht="18.75">
      <c r="A19" s="220"/>
      <c r="B19" s="212" t="s">
        <v>109</v>
      </c>
      <c r="C19" s="212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3"/>
        <v>0</v>
      </c>
    </row>
    <row r="20" spans="1:16" ht="18.75">
      <c r="A20" s="204" t="s">
        <v>23</v>
      </c>
      <c r="B20" s="334" t="s">
        <v>32</v>
      </c>
      <c r="C20" s="234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>
        <f t="shared" si="3"/>
        <v>0</v>
      </c>
    </row>
    <row r="21" spans="1:16" ht="18.75">
      <c r="A21" s="220"/>
      <c r="B21" s="335"/>
      <c r="C21" s="212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3"/>
        <v>0</v>
      </c>
    </row>
    <row r="22" spans="1:16" ht="18.75">
      <c r="A22" s="220"/>
      <c r="B22" s="332" t="s">
        <v>114</v>
      </c>
      <c r="C22" s="234" t="s">
        <v>16</v>
      </c>
      <c r="D22" s="1">
        <f aca="true" t="shared" si="4" ref="D22:O22">+D12+D14+D16+D18+D20</f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 t="shared" si="4"/>
        <v>0</v>
      </c>
      <c r="P22" s="8">
        <f t="shared" si="3"/>
        <v>0</v>
      </c>
    </row>
    <row r="23" spans="1:16" ht="18.75">
      <c r="A23" s="217"/>
      <c r="B23" s="333"/>
      <c r="C23" s="212" t="s">
        <v>18</v>
      </c>
      <c r="D23" s="2">
        <f aca="true" t="shared" si="5" ref="D23:O23">+D13+D15+D17+D19+D21</f>
        <v>0</v>
      </c>
      <c r="E23" s="2">
        <f t="shared" si="5"/>
        <v>0</v>
      </c>
      <c r="F23" s="2">
        <f t="shared" si="5"/>
        <v>0</v>
      </c>
      <c r="G23" s="2">
        <f t="shared" si="5"/>
        <v>0</v>
      </c>
      <c r="H23" s="2">
        <f t="shared" si="5"/>
        <v>0</v>
      </c>
      <c r="I23" s="2">
        <f t="shared" si="5"/>
        <v>0</v>
      </c>
      <c r="J23" s="2">
        <f t="shared" si="5"/>
        <v>0</v>
      </c>
      <c r="K23" s="2">
        <f t="shared" si="5"/>
        <v>0</v>
      </c>
      <c r="L23" s="2">
        <f t="shared" si="5"/>
        <v>0</v>
      </c>
      <c r="M23" s="2">
        <f t="shared" si="5"/>
        <v>0</v>
      </c>
      <c r="N23" s="2">
        <f t="shared" si="5"/>
        <v>0</v>
      </c>
      <c r="O23" s="2">
        <f t="shared" si="5"/>
        <v>0</v>
      </c>
      <c r="P23" s="9">
        <f t="shared" si="3"/>
        <v>0</v>
      </c>
    </row>
    <row r="24" spans="1:16" ht="18.75">
      <c r="A24" s="204" t="s">
        <v>0</v>
      </c>
      <c r="B24" s="334" t="s">
        <v>33</v>
      </c>
      <c r="C24" s="234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>
        <f t="shared" si="3"/>
        <v>0</v>
      </c>
    </row>
    <row r="25" spans="1:16" ht="18.75">
      <c r="A25" s="204" t="s">
        <v>34</v>
      </c>
      <c r="B25" s="335"/>
      <c r="C25" s="21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3"/>
        <v>0</v>
      </c>
    </row>
    <row r="26" spans="1:16" ht="18.75">
      <c r="A26" s="204" t="s">
        <v>35</v>
      </c>
      <c r="B26" s="210" t="s">
        <v>20</v>
      </c>
      <c r="C26" s="234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>
        <f t="shared" si="3"/>
        <v>0</v>
      </c>
    </row>
    <row r="27" spans="1:16" ht="18.75">
      <c r="A27" s="204" t="s">
        <v>36</v>
      </c>
      <c r="B27" s="212" t="s">
        <v>110</v>
      </c>
      <c r="C27" s="212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3"/>
        <v>0</v>
      </c>
    </row>
    <row r="28" spans="1:16" ht="18.75">
      <c r="A28" s="204" t="s">
        <v>23</v>
      </c>
      <c r="B28" s="332" t="s">
        <v>114</v>
      </c>
      <c r="C28" s="234" t="s">
        <v>16</v>
      </c>
      <c r="D28" s="21">
        <f aca="true" t="shared" si="6" ref="D28:O28">+D24+D26</f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8">
        <f t="shared" si="3"/>
        <v>0</v>
      </c>
    </row>
    <row r="29" spans="1:16" ht="18.75">
      <c r="A29" s="217"/>
      <c r="B29" s="333"/>
      <c r="C29" s="212" t="s">
        <v>18</v>
      </c>
      <c r="D29" s="28">
        <f aca="true" t="shared" si="7" ref="D29:O29">+D25+D27</f>
        <v>0</v>
      </c>
      <c r="E29" s="28">
        <f t="shared" si="7"/>
        <v>0</v>
      </c>
      <c r="F29" s="28">
        <f t="shared" si="7"/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9">
        <f t="shared" si="3"/>
        <v>0</v>
      </c>
    </row>
    <row r="30" spans="1:16" ht="18.75">
      <c r="A30" s="204" t="s">
        <v>0</v>
      </c>
      <c r="B30" s="334" t="s">
        <v>37</v>
      </c>
      <c r="C30" s="234" t="s">
        <v>16</v>
      </c>
      <c r="D30" s="1">
        <v>0.146</v>
      </c>
      <c r="E30" s="1">
        <v>0.22</v>
      </c>
      <c r="F30" s="1">
        <v>0.246</v>
      </c>
      <c r="G30" s="1">
        <v>0.23</v>
      </c>
      <c r="H30" s="1">
        <v>0.2</v>
      </c>
      <c r="I30" s="1">
        <v>0.054</v>
      </c>
      <c r="J30" s="1"/>
      <c r="K30" s="1"/>
      <c r="L30" s="1">
        <v>0.031</v>
      </c>
      <c r="M30" s="1">
        <v>0.044</v>
      </c>
      <c r="N30" s="1">
        <v>0.096</v>
      </c>
      <c r="O30" s="1">
        <v>0.042</v>
      </c>
      <c r="P30" s="8">
        <f aca="true" t="shared" si="8" ref="P30:P35">SUM(D30:O30)</f>
        <v>1.3090000000000002</v>
      </c>
    </row>
    <row r="31" spans="1:16" ht="18.75">
      <c r="A31" s="204" t="s">
        <v>38</v>
      </c>
      <c r="B31" s="335"/>
      <c r="C31" s="212" t="s">
        <v>18</v>
      </c>
      <c r="D31" s="2">
        <v>39.375</v>
      </c>
      <c r="E31" s="2">
        <v>61.793</v>
      </c>
      <c r="F31" s="2">
        <v>63.473</v>
      </c>
      <c r="G31" s="2">
        <v>56.333</v>
      </c>
      <c r="H31" s="2">
        <v>45.57</v>
      </c>
      <c r="I31" s="2">
        <v>7.875</v>
      </c>
      <c r="J31" s="2"/>
      <c r="K31" s="2"/>
      <c r="L31" s="2">
        <v>5.25</v>
      </c>
      <c r="M31" s="2">
        <v>5.775</v>
      </c>
      <c r="N31" s="2">
        <v>16.958</v>
      </c>
      <c r="O31" s="2">
        <v>21.63</v>
      </c>
      <c r="P31" s="9">
        <f t="shared" si="8"/>
        <v>324.03200000000004</v>
      </c>
    </row>
    <row r="32" spans="1:16" ht="18.75">
      <c r="A32" s="204" t="s">
        <v>0</v>
      </c>
      <c r="B32" s="334" t="s">
        <v>39</v>
      </c>
      <c r="C32" s="234" t="s">
        <v>16</v>
      </c>
      <c r="D32" s="1">
        <v>0.02</v>
      </c>
      <c r="E32" s="1">
        <v>0.036</v>
      </c>
      <c r="F32" s="1">
        <v>0.074</v>
      </c>
      <c r="G32" s="1">
        <v>0.05</v>
      </c>
      <c r="H32" s="1">
        <v>0.058</v>
      </c>
      <c r="I32" s="1">
        <v>0.006</v>
      </c>
      <c r="J32" s="1"/>
      <c r="K32" s="1"/>
      <c r="L32" s="1"/>
      <c r="M32" s="1">
        <v>0.012</v>
      </c>
      <c r="N32" s="1">
        <v>0.046</v>
      </c>
      <c r="O32" s="1">
        <v>0.24</v>
      </c>
      <c r="P32" s="8">
        <f t="shared" si="8"/>
        <v>0.542</v>
      </c>
    </row>
    <row r="33" spans="1:16" ht="18.75">
      <c r="A33" s="204" t="s">
        <v>40</v>
      </c>
      <c r="B33" s="335"/>
      <c r="C33" s="212" t="s">
        <v>18</v>
      </c>
      <c r="D33" s="2">
        <v>3.78</v>
      </c>
      <c r="E33" s="2">
        <v>6.825</v>
      </c>
      <c r="F33" s="2">
        <v>14.28</v>
      </c>
      <c r="G33" s="2">
        <v>12.18</v>
      </c>
      <c r="H33" s="2">
        <v>8.873</v>
      </c>
      <c r="I33" s="2">
        <v>0.315</v>
      </c>
      <c r="J33" s="2"/>
      <c r="K33" s="2"/>
      <c r="L33" s="2"/>
      <c r="M33" s="2">
        <v>2.205</v>
      </c>
      <c r="N33" s="2">
        <v>9.345</v>
      </c>
      <c r="O33" s="2">
        <v>70.98</v>
      </c>
      <c r="P33" s="9">
        <f t="shared" si="8"/>
        <v>128.783</v>
      </c>
    </row>
    <row r="34" spans="1:16" ht="18.75">
      <c r="A34" s="220"/>
      <c r="B34" s="210" t="s">
        <v>20</v>
      </c>
      <c r="C34" s="234" t="s">
        <v>16</v>
      </c>
      <c r="D34" s="1"/>
      <c r="E34" s="1"/>
      <c r="F34" s="1"/>
      <c r="G34" s="1"/>
      <c r="H34" s="1">
        <v>0.05</v>
      </c>
      <c r="I34" s="1">
        <v>0.03</v>
      </c>
      <c r="J34" s="1"/>
      <c r="K34" s="1"/>
      <c r="L34" s="1"/>
      <c r="M34" s="1"/>
      <c r="N34" s="1"/>
      <c r="O34" s="1"/>
      <c r="P34" s="8">
        <f t="shared" si="8"/>
        <v>0.08</v>
      </c>
    </row>
    <row r="35" spans="1:16" ht="18.75">
      <c r="A35" s="204" t="s">
        <v>23</v>
      </c>
      <c r="B35" s="212" t="s">
        <v>111</v>
      </c>
      <c r="C35" s="212" t="s">
        <v>18</v>
      </c>
      <c r="D35" s="2"/>
      <c r="E35" s="2"/>
      <c r="F35" s="2"/>
      <c r="G35" s="2"/>
      <c r="H35" s="2">
        <v>6.195</v>
      </c>
      <c r="I35" s="2">
        <v>2.415</v>
      </c>
      <c r="J35" s="2"/>
      <c r="K35" s="2"/>
      <c r="L35" s="2"/>
      <c r="M35" s="2"/>
      <c r="N35" s="2"/>
      <c r="O35" s="2"/>
      <c r="P35" s="9">
        <f t="shared" si="8"/>
        <v>8.61</v>
      </c>
    </row>
    <row r="36" spans="1:16" ht="18.75">
      <c r="A36" s="220"/>
      <c r="B36" s="332" t="s">
        <v>114</v>
      </c>
      <c r="C36" s="234" t="s">
        <v>16</v>
      </c>
      <c r="D36" s="1">
        <f aca="true" t="shared" si="9" ref="D36:J37">+D30+D32+D34</f>
        <v>0.16599999999999998</v>
      </c>
      <c r="E36" s="1">
        <f t="shared" si="9"/>
        <v>0.256</v>
      </c>
      <c r="F36" s="1">
        <f t="shared" si="9"/>
        <v>0.32</v>
      </c>
      <c r="G36" s="1">
        <f t="shared" si="9"/>
        <v>0.28</v>
      </c>
      <c r="H36" s="1">
        <f t="shared" si="9"/>
        <v>0.308</v>
      </c>
      <c r="I36" s="1">
        <f t="shared" si="9"/>
        <v>0.09</v>
      </c>
      <c r="J36" s="1">
        <f t="shared" si="9"/>
        <v>0</v>
      </c>
      <c r="K36" s="1">
        <f aca="true" t="shared" si="10" ref="K36:O37">+K30+K32+K34</f>
        <v>0</v>
      </c>
      <c r="L36" s="1">
        <f t="shared" si="10"/>
        <v>0.031</v>
      </c>
      <c r="M36" s="1">
        <f t="shared" si="10"/>
        <v>0.055999999999999994</v>
      </c>
      <c r="N36" s="1">
        <f t="shared" si="10"/>
        <v>0.14200000000000002</v>
      </c>
      <c r="O36" s="1">
        <f t="shared" si="10"/>
        <v>0.282</v>
      </c>
      <c r="P36" s="8">
        <f aca="true" t="shared" si="11" ref="P36:P47">SUM(D36:O36)</f>
        <v>1.931</v>
      </c>
    </row>
    <row r="37" spans="1:16" ht="18.75">
      <c r="A37" s="217"/>
      <c r="B37" s="333"/>
      <c r="C37" s="212" t="s">
        <v>18</v>
      </c>
      <c r="D37" s="2">
        <f t="shared" si="9"/>
        <v>43.155</v>
      </c>
      <c r="E37" s="2">
        <f t="shared" si="9"/>
        <v>68.618</v>
      </c>
      <c r="F37" s="2">
        <f t="shared" si="9"/>
        <v>77.753</v>
      </c>
      <c r="G37" s="2">
        <f t="shared" si="9"/>
        <v>68.513</v>
      </c>
      <c r="H37" s="2">
        <f t="shared" si="9"/>
        <v>60.638</v>
      </c>
      <c r="I37" s="2">
        <f t="shared" si="9"/>
        <v>10.605</v>
      </c>
      <c r="J37" s="2">
        <f t="shared" si="9"/>
        <v>0</v>
      </c>
      <c r="K37" s="2">
        <f t="shared" si="10"/>
        <v>0</v>
      </c>
      <c r="L37" s="2">
        <f t="shared" si="10"/>
        <v>5.25</v>
      </c>
      <c r="M37" s="2">
        <f t="shared" si="10"/>
        <v>7.98</v>
      </c>
      <c r="N37" s="2">
        <f t="shared" si="10"/>
        <v>26.302999999999997</v>
      </c>
      <c r="O37" s="2">
        <f t="shared" si="10"/>
        <v>92.61</v>
      </c>
      <c r="P37" s="9">
        <f t="shared" si="11"/>
        <v>461.425</v>
      </c>
    </row>
    <row r="38" spans="1:16" ht="18.75">
      <c r="A38" s="328" t="s">
        <v>41</v>
      </c>
      <c r="B38" s="329"/>
      <c r="C38" s="234" t="s">
        <v>16</v>
      </c>
      <c r="D38" s="1"/>
      <c r="E38" s="1"/>
      <c r="F38" s="1"/>
      <c r="G38" s="1"/>
      <c r="H38" s="1"/>
      <c r="I38" s="1">
        <v>0.076</v>
      </c>
      <c r="J38" s="1">
        <v>0.332</v>
      </c>
      <c r="K38" s="1">
        <v>0.555</v>
      </c>
      <c r="L38" s="1">
        <v>0.404</v>
      </c>
      <c r="M38" s="1">
        <v>0.42</v>
      </c>
      <c r="N38" s="1">
        <v>0.236</v>
      </c>
      <c r="O38" s="1">
        <v>0.188</v>
      </c>
      <c r="P38" s="8">
        <f t="shared" si="11"/>
        <v>2.211</v>
      </c>
    </row>
    <row r="39" spans="1:16" ht="18.75">
      <c r="A39" s="330"/>
      <c r="B39" s="331"/>
      <c r="C39" s="212" t="s">
        <v>18</v>
      </c>
      <c r="D39" s="2"/>
      <c r="E39" s="2"/>
      <c r="F39" s="2"/>
      <c r="G39" s="2"/>
      <c r="H39" s="2"/>
      <c r="I39" s="2">
        <v>15.383</v>
      </c>
      <c r="J39" s="2">
        <v>77.385</v>
      </c>
      <c r="K39" s="2">
        <v>49.773</v>
      </c>
      <c r="L39" s="2">
        <v>74.447</v>
      </c>
      <c r="M39" s="2">
        <v>70.511</v>
      </c>
      <c r="N39" s="2">
        <v>25.83</v>
      </c>
      <c r="O39" s="2">
        <v>21.893</v>
      </c>
      <c r="P39" s="9">
        <f t="shared" si="11"/>
        <v>335.222</v>
      </c>
    </row>
    <row r="40" spans="1:16" ht="18.75">
      <c r="A40" s="328" t="s">
        <v>42</v>
      </c>
      <c r="B40" s="329"/>
      <c r="C40" s="234" t="s">
        <v>16</v>
      </c>
      <c r="D40" s="1"/>
      <c r="E40" s="1"/>
      <c r="F40" s="1"/>
      <c r="G40" s="1"/>
      <c r="H40" s="1"/>
      <c r="I40" s="1"/>
      <c r="J40" s="1">
        <v>0.118</v>
      </c>
      <c r="K40" s="1">
        <v>0.555</v>
      </c>
      <c r="L40" s="1">
        <v>0.014</v>
      </c>
      <c r="M40" s="1">
        <v>0.23</v>
      </c>
      <c r="N40" s="1">
        <v>0.151</v>
      </c>
      <c r="O40" s="1">
        <v>0.11</v>
      </c>
      <c r="P40" s="8">
        <f t="shared" si="11"/>
        <v>1.1780000000000002</v>
      </c>
    </row>
    <row r="41" spans="1:16" ht="18.75">
      <c r="A41" s="330"/>
      <c r="B41" s="331"/>
      <c r="C41" s="212" t="s">
        <v>18</v>
      </c>
      <c r="D41" s="2"/>
      <c r="E41" s="2"/>
      <c r="F41" s="2"/>
      <c r="G41" s="2"/>
      <c r="H41" s="2"/>
      <c r="I41" s="2"/>
      <c r="J41" s="2">
        <v>30.87</v>
      </c>
      <c r="K41" s="2">
        <v>119.474</v>
      </c>
      <c r="L41" s="2">
        <v>2.205</v>
      </c>
      <c r="M41" s="2">
        <v>35.385</v>
      </c>
      <c r="N41" s="2">
        <v>45.623</v>
      </c>
      <c r="O41" s="2">
        <v>27.196</v>
      </c>
      <c r="P41" s="9">
        <f t="shared" si="11"/>
        <v>260.753</v>
      </c>
    </row>
    <row r="42" spans="1:16" ht="18.75">
      <c r="A42" s="328" t="s">
        <v>43</v>
      </c>
      <c r="B42" s="329"/>
      <c r="C42" s="234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>
        <f t="shared" si="11"/>
        <v>0</v>
      </c>
    </row>
    <row r="43" spans="1:16" ht="18.75">
      <c r="A43" s="330"/>
      <c r="B43" s="331"/>
      <c r="C43" s="212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>
        <f t="shared" si="11"/>
        <v>0</v>
      </c>
    </row>
    <row r="44" spans="1:16" ht="18.75">
      <c r="A44" s="328" t="s">
        <v>44</v>
      </c>
      <c r="B44" s="329"/>
      <c r="C44" s="234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>
        <f t="shared" si="11"/>
        <v>0</v>
      </c>
    </row>
    <row r="45" spans="1:16" ht="18.75">
      <c r="A45" s="330"/>
      <c r="B45" s="331"/>
      <c r="C45" s="212" t="s">
        <v>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>
        <f t="shared" si="11"/>
        <v>0</v>
      </c>
    </row>
    <row r="46" spans="1:16" ht="18.75">
      <c r="A46" s="328" t="s">
        <v>45</v>
      </c>
      <c r="B46" s="329"/>
      <c r="C46" s="234" t="s">
        <v>16</v>
      </c>
      <c r="D46" s="1"/>
      <c r="E46" s="1"/>
      <c r="F46" s="1"/>
      <c r="G46" s="1"/>
      <c r="H46" s="1">
        <v>0.006</v>
      </c>
      <c r="I46" s="1">
        <v>0.008</v>
      </c>
      <c r="J46" s="1"/>
      <c r="K46" s="1"/>
      <c r="L46" s="1"/>
      <c r="M46" s="1"/>
      <c r="N46" s="1"/>
      <c r="O46" s="1"/>
      <c r="P46" s="8">
        <f t="shared" si="11"/>
        <v>0.014</v>
      </c>
    </row>
    <row r="47" spans="1:16" ht="18.75">
      <c r="A47" s="330"/>
      <c r="B47" s="331"/>
      <c r="C47" s="212" t="s">
        <v>18</v>
      </c>
      <c r="D47" s="2"/>
      <c r="E47" s="2"/>
      <c r="F47" s="2"/>
      <c r="G47" s="2"/>
      <c r="H47" s="2">
        <v>1.47</v>
      </c>
      <c r="I47" s="2">
        <v>1.05</v>
      </c>
      <c r="J47" s="2"/>
      <c r="K47" s="2"/>
      <c r="L47" s="2"/>
      <c r="M47" s="2"/>
      <c r="N47" s="2"/>
      <c r="O47" s="2"/>
      <c r="P47" s="9">
        <f t="shared" si="11"/>
        <v>2.52</v>
      </c>
    </row>
    <row r="48" spans="1:16" ht="18.75">
      <c r="A48" s="328" t="s">
        <v>46</v>
      </c>
      <c r="B48" s="329"/>
      <c r="C48" s="234" t="s">
        <v>16</v>
      </c>
      <c r="D48" s="1"/>
      <c r="E48" s="1"/>
      <c r="F48" s="1"/>
      <c r="G48" s="1"/>
      <c r="H48" s="1"/>
      <c r="I48" s="1">
        <v>0.026</v>
      </c>
      <c r="J48" s="1">
        <v>0.062</v>
      </c>
      <c r="K48" s="1">
        <v>0.04</v>
      </c>
      <c r="L48" s="1">
        <v>0.054</v>
      </c>
      <c r="M48" s="1">
        <v>0.074</v>
      </c>
      <c r="N48" s="1">
        <v>0.112</v>
      </c>
      <c r="O48" s="1">
        <v>0.046</v>
      </c>
      <c r="P48" s="8">
        <f>SUM(D48:O48)</f>
        <v>0.414</v>
      </c>
    </row>
    <row r="49" spans="1:16" ht="18.75">
      <c r="A49" s="330"/>
      <c r="B49" s="331"/>
      <c r="C49" s="212" t="s">
        <v>18</v>
      </c>
      <c r="D49" s="2"/>
      <c r="E49" s="2"/>
      <c r="F49" s="2"/>
      <c r="G49" s="2"/>
      <c r="H49" s="2"/>
      <c r="I49" s="2">
        <v>5.145</v>
      </c>
      <c r="J49" s="2">
        <v>11.078</v>
      </c>
      <c r="K49" s="2">
        <v>6.72</v>
      </c>
      <c r="L49" s="2">
        <v>8.085</v>
      </c>
      <c r="M49" s="2">
        <v>11.918</v>
      </c>
      <c r="N49" s="2">
        <v>15.383</v>
      </c>
      <c r="O49" s="2">
        <v>8.19</v>
      </c>
      <c r="P49" s="9">
        <f>SUM(D49:O49)</f>
        <v>66.51899999999999</v>
      </c>
    </row>
    <row r="50" spans="1:16" ht="18.75">
      <c r="A50" s="328" t="s">
        <v>47</v>
      </c>
      <c r="B50" s="329"/>
      <c r="C50" s="234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>
        <f>SUM(D50:O50)</f>
        <v>0</v>
      </c>
    </row>
    <row r="51" spans="1:16" ht="18.75">
      <c r="A51" s="330"/>
      <c r="B51" s="331"/>
      <c r="C51" s="212" t="s">
        <v>18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>SUM(D51:O51)</f>
        <v>0</v>
      </c>
    </row>
    <row r="52" spans="1:16" ht="18.75">
      <c r="A52" s="328" t="s">
        <v>48</v>
      </c>
      <c r="B52" s="329"/>
      <c r="C52" s="234" t="s">
        <v>16</v>
      </c>
      <c r="D52" s="1"/>
      <c r="E52" s="1"/>
      <c r="F52" s="1"/>
      <c r="G52" s="1"/>
      <c r="H52" s="1"/>
      <c r="I52" s="1"/>
      <c r="J52" s="1"/>
      <c r="K52" s="1"/>
      <c r="L52" s="1"/>
      <c r="M52" s="1">
        <v>0.327</v>
      </c>
      <c r="N52" s="1">
        <v>0.289</v>
      </c>
      <c r="O52" s="1"/>
      <c r="P52" s="8">
        <f>SUM(D52:O52)</f>
        <v>0.616</v>
      </c>
    </row>
    <row r="53" spans="1:16" ht="18.75">
      <c r="A53" s="330"/>
      <c r="B53" s="331"/>
      <c r="C53" s="212" t="s">
        <v>18</v>
      </c>
      <c r="D53" s="2"/>
      <c r="E53" s="2"/>
      <c r="F53" s="2"/>
      <c r="G53" s="2"/>
      <c r="H53" s="2"/>
      <c r="I53" s="2"/>
      <c r="J53" s="2"/>
      <c r="K53" s="2"/>
      <c r="L53" s="2"/>
      <c r="M53" s="2">
        <v>98.123</v>
      </c>
      <c r="N53" s="2">
        <v>89.67</v>
      </c>
      <c r="O53" s="2"/>
      <c r="P53" s="9">
        <f aca="true" t="shared" si="12" ref="P53:P67">SUM(D53:O53)</f>
        <v>187.793</v>
      </c>
    </row>
    <row r="54" spans="1:16" ht="18.75">
      <c r="A54" s="204" t="s">
        <v>0</v>
      </c>
      <c r="B54" s="334" t="s">
        <v>133</v>
      </c>
      <c r="C54" s="234" t="s">
        <v>16</v>
      </c>
      <c r="D54" s="1"/>
      <c r="E54" s="1"/>
      <c r="F54" s="1"/>
      <c r="G54" s="1"/>
      <c r="H54" s="1"/>
      <c r="I54" s="1"/>
      <c r="J54" s="1">
        <v>0.011</v>
      </c>
      <c r="K54" s="1"/>
      <c r="L54" s="1">
        <v>0.026</v>
      </c>
      <c r="M54" s="1">
        <v>0.016</v>
      </c>
      <c r="N54" s="1">
        <v>0.03</v>
      </c>
      <c r="O54" s="1">
        <v>0.034</v>
      </c>
      <c r="P54" s="8">
        <f t="shared" si="12"/>
        <v>0.11699999999999999</v>
      </c>
    </row>
    <row r="55" spans="1:16" ht="18.75">
      <c r="A55" s="204" t="s">
        <v>38</v>
      </c>
      <c r="B55" s="335"/>
      <c r="C55" s="212" t="s">
        <v>18</v>
      </c>
      <c r="D55" s="2"/>
      <c r="E55" s="2"/>
      <c r="F55" s="2"/>
      <c r="G55" s="2"/>
      <c r="H55" s="2"/>
      <c r="I55" s="2"/>
      <c r="J55" s="2">
        <v>4.41</v>
      </c>
      <c r="K55" s="2"/>
      <c r="L55" s="2">
        <v>3.57</v>
      </c>
      <c r="M55" s="2">
        <v>1.68</v>
      </c>
      <c r="N55" s="2">
        <v>5.251</v>
      </c>
      <c r="O55" s="2">
        <v>4.043</v>
      </c>
      <c r="P55" s="9">
        <f t="shared" si="12"/>
        <v>18.954</v>
      </c>
    </row>
    <row r="56" spans="1:16" ht="18.75">
      <c r="A56" s="204" t="s">
        <v>17</v>
      </c>
      <c r="B56" s="210" t="s">
        <v>20</v>
      </c>
      <c r="C56" s="234" t="s">
        <v>16</v>
      </c>
      <c r="D56" s="1">
        <v>0.05</v>
      </c>
      <c r="E56" s="1">
        <v>0.022</v>
      </c>
      <c r="F56" s="1"/>
      <c r="G56" s="1"/>
      <c r="H56" s="1"/>
      <c r="I56" s="1">
        <v>0.04</v>
      </c>
      <c r="J56" s="1">
        <v>0.037</v>
      </c>
      <c r="K56" s="1">
        <v>0.073</v>
      </c>
      <c r="L56" s="1">
        <v>0.034</v>
      </c>
      <c r="M56" s="1">
        <v>0.055</v>
      </c>
      <c r="N56" s="1">
        <v>0.104</v>
      </c>
      <c r="O56" s="1">
        <v>0.08</v>
      </c>
      <c r="P56" s="8">
        <f t="shared" si="12"/>
        <v>0.495</v>
      </c>
    </row>
    <row r="57" spans="1:16" ht="18.75">
      <c r="A57" s="204" t="s">
        <v>23</v>
      </c>
      <c r="B57" s="212" t="s">
        <v>153</v>
      </c>
      <c r="C57" s="212" t="s">
        <v>18</v>
      </c>
      <c r="D57" s="2">
        <v>7.14</v>
      </c>
      <c r="E57" s="2">
        <v>4.725</v>
      </c>
      <c r="F57" s="2"/>
      <c r="G57" s="2"/>
      <c r="H57" s="2"/>
      <c r="I57" s="2">
        <v>19.11</v>
      </c>
      <c r="J57" s="2">
        <v>10.5</v>
      </c>
      <c r="K57" s="2">
        <v>11.918</v>
      </c>
      <c r="L57" s="2">
        <v>3.15</v>
      </c>
      <c r="M57" s="2">
        <v>5.25</v>
      </c>
      <c r="N57" s="2">
        <v>13.021</v>
      </c>
      <c r="O57" s="2">
        <v>11.078</v>
      </c>
      <c r="P57" s="9">
        <f t="shared" si="12"/>
        <v>85.892</v>
      </c>
    </row>
    <row r="58" spans="1:16" ht="18.75">
      <c r="A58" s="220"/>
      <c r="B58" s="332" t="s">
        <v>107</v>
      </c>
      <c r="C58" s="234" t="s">
        <v>16</v>
      </c>
      <c r="D58" s="1">
        <f aca="true" t="shared" si="13" ref="D58:K59">+D54+D56</f>
        <v>0.05</v>
      </c>
      <c r="E58" s="1">
        <f t="shared" si="13"/>
        <v>0.022</v>
      </c>
      <c r="F58" s="1">
        <f t="shared" si="13"/>
        <v>0</v>
      </c>
      <c r="G58" s="1">
        <f t="shared" si="13"/>
        <v>0</v>
      </c>
      <c r="H58" s="1">
        <f t="shared" si="13"/>
        <v>0</v>
      </c>
      <c r="I58" s="1">
        <f t="shared" si="13"/>
        <v>0.04</v>
      </c>
      <c r="J58" s="1">
        <f t="shared" si="13"/>
        <v>0.048</v>
      </c>
      <c r="K58" s="1">
        <f t="shared" si="13"/>
        <v>0.073</v>
      </c>
      <c r="L58" s="1">
        <f aca="true" t="shared" si="14" ref="L58:N59">+L54+L56</f>
        <v>0.06</v>
      </c>
      <c r="M58" s="1">
        <f t="shared" si="14"/>
        <v>0.07100000000000001</v>
      </c>
      <c r="N58" s="1">
        <f t="shared" si="14"/>
        <v>0.134</v>
      </c>
      <c r="O58" s="1">
        <f>+O54+O56</f>
        <v>0.114</v>
      </c>
      <c r="P58" s="8">
        <f t="shared" si="12"/>
        <v>0.6120000000000001</v>
      </c>
    </row>
    <row r="59" spans="1:16" ht="18.75">
      <c r="A59" s="217"/>
      <c r="B59" s="333"/>
      <c r="C59" s="212" t="s">
        <v>18</v>
      </c>
      <c r="D59" s="2">
        <f t="shared" si="13"/>
        <v>7.14</v>
      </c>
      <c r="E59" s="2">
        <f t="shared" si="13"/>
        <v>4.725</v>
      </c>
      <c r="F59" s="2">
        <f t="shared" si="13"/>
        <v>0</v>
      </c>
      <c r="G59" s="2">
        <f t="shared" si="13"/>
        <v>0</v>
      </c>
      <c r="H59" s="2">
        <f t="shared" si="13"/>
        <v>0</v>
      </c>
      <c r="I59" s="2">
        <f t="shared" si="13"/>
        <v>19.11</v>
      </c>
      <c r="J59" s="2">
        <f t="shared" si="13"/>
        <v>14.91</v>
      </c>
      <c r="K59" s="2">
        <f t="shared" si="13"/>
        <v>11.918</v>
      </c>
      <c r="L59" s="2">
        <f t="shared" si="14"/>
        <v>6.72</v>
      </c>
      <c r="M59" s="2">
        <f t="shared" si="14"/>
        <v>6.93</v>
      </c>
      <c r="N59" s="2">
        <f t="shared" si="14"/>
        <v>18.272000000000002</v>
      </c>
      <c r="O59" s="2">
        <f>+O55+O57</f>
        <v>15.120999999999999</v>
      </c>
      <c r="P59" s="9">
        <f t="shared" si="12"/>
        <v>104.846</v>
      </c>
    </row>
    <row r="60" spans="1:16" ht="18.75">
      <c r="A60" s="204" t="s">
        <v>0</v>
      </c>
      <c r="B60" s="334" t="s">
        <v>115</v>
      </c>
      <c r="C60" s="234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>
        <f t="shared" si="12"/>
        <v>0</v>
      </c>
    </row>
    <row r="61" spans="1:16" ht="18.75">
      <c r="A61" s="204" t="s">
        <v>49</v>
      </c>
      <c r="B61" s="335"/>
      <c r="C61" s="212" t="s">
        <v>18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si="12"/>
        <v>0</v>
      </c>
    </row>
    <row r="62" spans="1:16" ht="18.75">
      <c r="A62" s="204" t="s">
        <v>0</v>
      </c>
      <c r="B62" s="210" t="s">
        <v>50</v>
      </c>
      <c r="C62" s="234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>
        <f t="shared" si="12"/>
        <v>0</v>
      </c>
    </row>
    <row r="63" spans="1:16" ht="18.75">
      <c r="A63" s="204" t="s">
        <v>51</v>
      </c>
      <c r="B63" s="212" t="s">
        <v>52</v>
      </c>
      <c r="C63" s="212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12"/>
        <v>0</v>
      </c>
    </row>
    <row r="64" spans="1:16" ht="18.75">
      <c r="A64" s="204" t="s">
        <v>0</v>
      </c>
      <c r="B64" s="334" t="s">
        <v>53</v>
      </c>
      <c r="C64" s="234" t="s">
        <v>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>
        <f t="shared" si="12"/>
        <v>0</v>
      </c>
    </row>
    <row r="65" spans="1:16" ht="18.75">
      <c r="A65" s="204" t="s">
        <v>23</v>
      </c>
      <c r="B65" s="335"/>
      <c r="C65" s="212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12"/>
        <v>0</v>
      </c>
    </row>
    <row r="66" spans="1:16" ht="18.75">
      <c r="A66" s="220"/>
      <c r="B66" s="210" t="s">
        <v>20</v>
      </c>
      <c r="C66" s="234" t="s">
        <v>16</v>
      </c>
      <c r="D66" s="1">
        <v>0.077</v>
      </c>
      <c r="E66" s="1">
        <v>0.14</v>
      </c>
      <c r="F66" s="1">
        <v>0.065</v>
      </c>
      <c r="G66" s="1">
        <v>0.085</v>
      </c>
      <c r="H66" s="1">
        <v>0.082</v>
      </c>
      <c r="I66" s="1">
        <v>0.022</v>
      </c>
      <c r="J66" s="1">
        <v>0.006</v>
      </c>
      <c r="K66" s="1">
        <v>0.004</v>
      </c>
      <c r="L66" s="1"/>
      <c r="M66" s="1"/>
      <c r="N66" s="1"/>
      <c r="O66" s="1"/>
      <c r="P66" s="8">
        <f t="shared" si="12"/>
        <v>0.4810000000000001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6">
        <v>19.32</v>
      </c>
      <c r="E67" s="16">
        <v>38.378</v>
      </c>
      <c r="F67" s="16">
        <v>24.675</v>
      </c>
      <c r="G67" s="16">
        <v>27.3</v>
      </c>
      <c r="H67" s="16">
        <v>11.078</v>
      </c>
      <c r="I67" s="16">
        <v>2.73</v>
      </c>
      <c r="J67" s="16">
        <v>0.735</v>
      </c>
      <c r="K67" s="16">
        <v>0.21</v>
      </c>
      <c r="L67" s="16"/>
      <c r="M67" s="16"/>
      <c r="N67" s="16"/>
      <c r="O67" s="16"/>
      <c r="P67" s="10">
        <f t="shared" si="12"/>
        <v>124.426</v>
      </c>
    </row>
    <row r="68" spans="4:16" ht="18.75">
      <c r="D68" s="253"/>
      <c r="P68" s="11"/>
    </row>
    <row r="69" spans="1:16" ht="19.5" thickBot="1">
      <c r="A69" s="12" t="s">
        <v>221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8.75">
      <c r="A70" s="217"/>
      <c r="B70" s="230"/>
      <c r="C70" s="230"/>
      <c r="D70" s="201" t="s">
        <v>2</v>
      </c>
      <c r="E70" s="201" t="s">
        <v>3</v>
      </c>
      <c r="F70" s="201" t="s">
        <v>4</v>
      </c>
      <c r="G70" s="201" t="s">
        <v>5</v>
      </c>
      <c r="H70" s="201" t="s">
        <v>6</v>
      </c>
      <c r="I70" s="201" t="s">
        <v>7</v>
      </c>
      <c r="J70" s="201" t="s">
        <v>8</v>
      </c>
      <c r="K70" s="201" t="s">
        <v>9</v>
      </c>
      <c r="L70" s="201" t="s">
        <v>10</v>
      </c>
      <c r="M70" s="201" t="s">
        <v>11</v>
      </c>
      <c r="N70" s="201" t="s">
        <v>12</v>
      </c>
      <c r="O70" s="201" t="s">
        <v>13</v>
      </c>
      <c r="P70" s="203" t="s">
        <v>14</v>
      </c>
    </row>
    <row r="71" spans="1:16" ht="18.75">
      <c r="A71" s="204" t="s">
        <v>49</v>
      </c>
      <c r="B71" s="332" t="s">
        <v>117</v>
      </c>
      <c r="C71" s="234" t="s">
        <v>16</v>
      </c>
      <c r="D71" s="1">
        <f>D60+D62+D64+D66</f>
        <v>0.077</v>
      </c>
      <c r="E71" s="1">
        <f aca="true" t="shared" si="15" ref="E71:O71">+E60+E62+E64+E66</f>
        <v>0.14</v>
      </c>
      <c r="F71" s="1">
        <f t="shared" si="15"/>
        <v>0.065</v>
      </c>
      <c r="G71" s="1">
        <f t="shared" si="15"/>
        <v>0.085</v>
      </c>
      <c r="H71" s="1">
        <f t="shared" si="15"/>
        <v>0.082</v>
      </c>
      <c r="I71" s="1">
        <f t="shared" si="15"/>
        <v>0.022</v>
      </c>
      <c r="J71" s="1">
        <f t="shared" si="15"/>
        <v>0.006</v>
      </c>
      <c r="K71" s="1">
        <f t="shared" si="15"/>
        <v>0.004</v>
      </c>
      <c r="L71" s="1">
        <f t="shared" si="15"/>
        <v>0</v>
      </c>
      <c r="M71" s="1">
        <f t="shared" si="15"/>
        <v>0</v>
      </c>
      <c r="N71" s="1">
        <f t="shared" si="15"/>
        <v>0</v>
      </c>
      <c r="O71" s="1">
        <f t="shared" si="15"/>
        <v>0</v>
      </c>
      <c r="P71" s="8">
        <f aca="true" t="shared" si="16" ref="P71:P80">SUM(D71:O71)</f>
        <v>0.4810000000000001</v>
      </c>
    </row>
    <row r="72" spans="1:16" ht="18.75">
      <c r="A72" s="266" t="s">
        <v>51</v>
      </c>
      <c r="B72" s="333"/>
      <c r="C72" s="212" t="s">
        <v>18</v>
      </c>
      <c r="D72" s="2">
        <f>D61+D63+D65+D67</f>
        <v>19.32</v>
      </c>
      <c r="E72" s="2">
        <f aca="true" t="shared" si="17" ref="E72:O72">+E61+E63+E65+E67</f>
        <v>38.378</v>
      </c>
      <c r="F72" s="2">
        <f t="shared" si="17"/>
        <v>24.675</v>
      </c>
      <c r="G72" s="2">
        <f t="shared" si="17"/>
        <v>27.3</v>
      </c>
      <c r="H72" s="2">
        <f t="shared" si="17"/>
        <v>11.078</v>
      </c>
      <c r="I72" s="2">
        <f t="shared" si="17"/>
        <v>2.73</v>
      </c>
      <c r="J72" s="2">
        <f t="shared" si="17"/>
        <v>0.735</v>
      </c>
      <c r="K72" s="2">
        <f t="shared" si="17"/>
        <v>0.21</v>
      </c>
      <c r="L72" s="2">
        <f t="shared" si="17"/>
        <v>0</v>
      </c>
      <c r="M72" s="2">
        <f t="shared" si="17"/>
        <v>0</v>
      </c>
      <c r="N72" s="2">
        <f t="shared" si="17"/>
        <v>0</v>
      </c>
      <c r="O72" s="2">
        <f t="shared" si="17"/>
        <v>0</v>
      </c>
      <c r="P72" s="9">
        <f t="shared" si="16"/>
        <v>124.426</v>
      </c>
    </row>
    <row r="73" spans="1:16" ht="18.75">
      <c r="A73" s="204" t="s">
        <v>0</v>
      </c>
      <c r="B73" s="334" t="s">
        <v>54</v>
      </c>
      <c r="C73" s="234" t="s">
        <v>16</v>
      </c>
      <c r="D73" s="1">
        <v>0.082</v>
      </c>
      <c r="E73" s="1"/>
      <c r="F73" s="1">
        <v>0.088</v>
      </c>
      <c r="G73" s="1">
        <v>0.088</v>
      </c>
      <c r="H73" s="1">
        <v>0.063</v>
      </c>
      <c r="I73" s="1">
        <v>0.666</v>
      </c>
      <c r="J73" s="1">
        <v>0.685</v>
      </c>
      <c r="K73" s="1">
        <v>0.015</v>
      </c>
      <c r="L73" s="1">
        <v>0.072</v>
      </c>
      <c r="M73" s="1">
        <v>0.158</v>
      </c>
      <c r="N73" s="1">
        <v>0.119</v>
      </c>
      <c r="O73" s="1">
        <v>0.275</v>
      </c>
      <c r="P73" s="8">
        <f t="shared" si="16"/>
        <v>2.311</v>
      </c>
    </row>
    <row r="74" spans="1:16" ht="18.75">
      <c r="A74" s="204" t="s">
        <v>34</v>
      </c>
      <c r="B74" s="335"/>
      <c r="C74" s="212" t="s">
        <v>18</v>
      </c>
      <c r="D74" s="2">
        <v>22.785</v>
      </c>
      <c r="E74" s="2"/>
      <c r="F74" s="2">
        <v>35.438</v>
      </c>
      <c r="G74" s="2">
        <v>35.438</v>
      </c>
      <c r="H74" s="2">
        <v>26.985</v>
      </c>
      <c r="I74" s="2">
        <v>329.073</v>
      </c>
      <c r="J74" s="2">
        <v>288.068</v>
      </c>
      <c r="K74" s="2">
        <v>10.29</v>
      </c>
      <c r="L74" s="2">
        <v>39.48</v>
      </c>
      <c r="M74" s="2">
        <v>70.245</v>
      </c>
      <c r="N74" s="2">
        <v>52.616</v>
      </c>
      <c r="O74" s="2">
        <v>102.47</v>
      </c>
      <c r="P74" s="9">
        <f t="shared" si="16"/>
        <v>1012.888</v>
      </c>
    </row>
    <row r="75" spans="1:16" ht="18.75">
      <c r="A75" s="204" t="s">
        <v>0</v>
      </c>
      <c r="B75" s="334" t="s">
        <v>55</v>
      </c>
      <c r="C75" s="234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>
        <f t="shared" si="16"/>
        <v>0</v>
      </c>
    </row>
    <row r="76" spans="1:16" ht="18.75">
      <c r="A76" s="204" t="s">
        <v>0</v>
      </c>
      <c r="B76" s="335"/>
      <c r="C76" s="212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16"/>
        <v>0</v>
      </c>
    </row>
    <row r="77" spans="1:16" ht="18.75">
      <c r="A77" s="204" t="s">
        <v>56</v>
      </c>
      <c r="B77" s="210" t="s">
        <v>57</v>
      </c>
      <c r="C77" s="234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>
        <f t="shared" si="16"/>
        <v>0</v>
      </c>
    </row>
    <row r="78" spans="1:16" ht="18.75">
      <c r="A78" s="220"/>
      <c r="B78" s="212" t="s">
        <v>58</v>
      </c>
      <c r="C78" s="212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16"/>
        <v>0</v>
      </c>
    </row>
    <row r="79" spans="1:16" ht="18.75">
      <c r="A79" s="220"/>
      <c r="B79" s="334" t="s">
        <v>59</v>
      </c>
      <c r="C79" s="234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>
        <f t="shared" si="16"/>
        <v>0</v>
      </c>
    </row>
    <row r="80" spans="1:16" ht="18.75">
      <c r="A80" s="204" t="s">
        <v>17</v>
      </c>
      <c r="B80" s="335"/>
      <c r="C80" s="212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16"/>
        <v>0</v>
      </c>
    </row>
    <row r="81" spans="1:16" ht="18.75">
      <c r="A81" s="220"/>
      <c r="B81" s="210" t="s">
        <v>20</v>
      </c>
      <c r="C81" s="234" t="s">
        <v>16</v>
      </c>
      <c r="D81" s="1">
        <v>1.786</v>
      </c>
      <c r="E81" s="1">
        <v>1.719</v>
      </c>
      <c r="F81" s="1">
        <v>1.653</v>
      </c>
      <c r="G81" s="1">
        <v>1.934</v>
      </c>
      <c r="H81" s="1">
        <v>2.692</v>
      </c>
      <c r="I81" s="1">
        <v>2.622</v>
      </c>
      <c r="J81" s="1">
        <v>1.768</v>
      </c>
      <c r="K81" s="1">
        <v>1.321</v>
      </c>
      <c r="L81" s="1">
        <v>2.269</v>
      </c>
      <c r="M81" s="1">
        <v>2.426</v>
      </c>
      <c r="N81" s="1">
        <v>1.881</v>
      </c>
      <c r="O81" s="1">
        <v>1.673</v>
      </c>
      <c r="P81" s="8">
        <f aca="true" t="shared" si="18" ref="P81:P94">SUM(D81:O81)</f>
        <v>23.744</v>
      </c>
    </row>
    <row r="82" spans="1:16" ht="18.75">
      <c r="A82" s="220"/>
      <c r="B82" s="212" t="s">
        <v>60</v>
      </c>
      <c r="C82" s="212" t="s">
        <v>18</v>
      </c>
      <c r="D82" s="2">
        <v>313.416</v>
      </c>
      <c r="E82" s="2">
        <v>310.523</v>
      </c>
      <c r="F82" s="2">
        <v>366.718</v>
      </c>
      <c r="G82" s="2">
        <v>499.917</v>
      </c>
      <c r="H82" s="2">
        <v>560.565</v>
      </c>
      <c r="I82" s="2">
        <v>471.003</v>
      </c>
      <c r="J82" s="2">
        <v>300.729</v>
      </c>
      <c r="K82" s="2">
        <v>164.908</v>
      </c>
      <c r="L82" s="2">
        <v>346.267</v>
      </c>
      <c r="M82" s="2">
        <v>341.085</v>
      </c>
      <c r="N82" s="2">
        <v>358.334</v>
      </c>
      <c r="O82" s="2">
        <v>525.472</v>
      </c>
      <c r="P82" s="9">
        <f t="shared" si="18"/>
        <v>4558.937</v>
      </c>
    </row>
    <row r="83" spans="1:16" ht="18.75">
      <c r="A83" s="204" t="s">
        <v>23</v>
      </c>
      <c r="B83" s="332" t="s">
        <v>107</v>
      </c>
      <c r="C83" s="234" t="s">
        <v>16</v>
      </c>
      <c r="D83" s="1">
        <f>+D73+D75+D77+D79+D81</f>
        <v>1.868</v>
      </c>
      <c r="E83" s="1">
        <f aca="true" t="shared" si="19" ref="E83:J84">+E73+E75+E77+E79+E81</f>
        <v>1.719</v>
      </c>
      <c r="F83" s="1">
        <f t="shared" si="19"/>
        <v>1.741</v>
      </c>
      <c r="G83" s="1">
        <f t="shared" si="19"/>
        <v>2.022</v>
      </c>
      <c r="H83" s="1">
        <f t="shared" si="19"/>
        <v>2.7550000000000003</v>
      </c>
      <c r="I83" s="1">
        <f t="shared" si="19"/>
        <v>3.288</v>
      </c>
      <c r="J83" s="1">
        <f t="shared" si="19"/>
        <v>2.4530000000000003</v>
      </c>
      <c r="K83" s="1">
        <f>+K73+K75+K77+K79+K81</f>
        <v>1.3359999999999999</v>
      </c>
      <c r="L83" s="1">
        <f aca="true" t="shared" si="20" ref="L83:N84">+L73+L75+L77+L79+L81</f>
        <v>2.341</v>
      </c>
      <c r="M83" s="1">
        <f t="shared" si="20"/>
        <v>2.584</v>
      </c>
      <c r="N83" s="1">
        <f t="shared" si="20"/>
        <v>2</v>
      </c>
      <c r="O83" s="1">
        <f>+O73+O75+O77+O79+O81</f>
        <v>1.948</v>
      </c>
      <c r="P83" s="8">
        <f t="shared" si="18"/>
        <v>26.055</v>
      </c>
    </row>
    <row r="84" spans="1:16" ht="18.75">
      <c r="A84" s="217"/>
      <c r="B84" s="333"/>
      <c r="C84" s="212" t="s">
        <v>18</v>
      </c>
      <c r="D84" s="2">
        <f>+D74+D76+D78+D80+D82</f>
        <v>336.201</v>
      </c>
      <c r="E84" s="2">
        <f t="shared" si="19"/>
        <v>310.523</v>
      </c>
      <c r="F84" s="2">
        <f t="shared" si="19"/>
        <v>402.156</v>
      </c>
      <c r="G84" s="2">
        <f t="shared" si="19"/>
        <v>535.355</v>
      </c>
      <c r="H84" s="2">
        <f t="shared" si="19"/>
        <v>587.5500000000001</v>
      </c>
      <c r="I84" s="2">
        <f t="shared" si="19"/>
        <v>800.076</v>
      </c>
      <c r="J84" s="2">
        <f t="shared" si="19"/>
        <v>588.797</v>
      </c>
      <c r="K84" s="2">
        <f>+K74+K76+K78+K80+K82</f>
        <v>175.19799999999998</v>
      </c>
      <c r="L84" s="2">
        <f t="shared" si="20"/>
        <v>385.747</v>
      </c>
      <c r="M84" s="2">
        <f t="shared" si="20"/>
        <v>411.33</v>
      </c>
      <c r="N84" s="2">
        <f t="shared" si="20"/>
        <v>410.95</v>
      </c>
      <c r="O84" s="2">
        <f>+O74+O76+O78+O80+O82</f>
        <v>627.942</v>
      </c>
      <c r="P84" s="9">
        <f t="shared" si="18"/>
        <v>5571.825</v>
      </c>
    </row>
    <row r="85" spans="1:16" ht="18.75">
      <c r="A85" s="328" t="s">
        <v>154</v>
      </c>
      <c r="B85" s="329"/>
      <c r="C85" s="234" t="s">
        <v>16</v>
      </c>
      <c r="D85" s="1">
        <v>0.014</v>
      </c>
      <c r="E85" s="1">
        <v>0.002</v>
      </c>
      <c r="F85" s="1">
        <v>0.036</v>
      </c>
      <c r="G85" s="1">
        <v>0.064</v>
      </c>
      <c r="H85" s="1">
        <v>0.092</v>
      </c>
      <c r="I85" s="1">
        <v>0.15</v>
      </c>
      <c r="J85" s="1">
        <v>0.005</v>
      </c>
      <c r="K85" s="1">
        <v>0.004</v>
      </c>
      <c r="L85" s="1">
        <v>0.19</v>
      </c>
      <c r="M85" s="1">
        <v>0.114</v>
      </c>
      <c r="N85" s="1">
        <v>0.05</v>
      </c>
      <c r="O85" s="1">
        <v>0.176</v>
      </c>
      <c r="P85" s="8">
        <f t="shared" si="18"/>
        <v>0.897</v>
      </c>
    </row>
    <row r="86" spans="1:16" ht="18.75">
      <c r="A86" s="330"/>
      <c r="B86" s="331"/>
      <c r="C86" s="212" t="s">
        <v>18</v>
      </c>
      <c r="D86" s="2">
        <v>4.83</v>
      </c>
      <c r="E86" s="2">
        <v>0.84</v>
      </c>
      <c r="F86" s="2">
        <v>16.38</v>
      </c>
      <c r="G86" s="2">
        <v>27.405</v>
      </c>
      <c r="H86" s="2">
        <v>33.915</v>
      </c>
      <c r="I86" s="2">
        <v>33.601</v>
      </c>
      <c r="J86" s="2">
        <v>2.1</v>
      </c>
      <c r="K86" s="2">
        <v>1.365</v>
      </c>
      <c r="L86" s="2">
        <v>57.803</v>
      </c>
      <c r="M86" s="2">
        <v>28.56</v>
      </c>
      <c r="N86" s="2">
        <v>16.065</v>
      </c>
      <c r="O86" s="2">
        <v>42.631</v>
      </c>
      <c r="P86" s="9">
        <f t="shared" si="18"/>
        <v>265.495</v>
      </c>
    </row>
    <row r="87" spans="1:16" ht="18.75">
      <c r="A87" s="328" t="s">
        <v>61</v>
      </c>
      <c r="B87" s="329"/>
      <c r="C87" s="234" t="s">
        <v>16</v>
      </c>
      <c r="D87" s="1"/>
      <c r="E87" s="1"/>
      <c r="F87" s="1">
        <v>1.575</v>
      </c>
      <c r="G87" s="1">
        <v>10.439</v>
      </c>
      <c r="H87" s="1">
        <v>11.482</v>
      </c>
      <c r="I87" s="1"/>
      <c r="J87" s="1"/>
      <c r="K87" s="1"/>
      <c r="L87" s="1"/>
      <c r="M87" s="1"/>
      <c r="N87" s="1"/>
      <c r="O87" s="1"/>
      <c r="P87" s="8">
        <f t="shared" si="18"/>
        <v>23.496</v>
      </c>
    </row>
    <row r="88" spans="1:16" ht="18.75">
      <c r="A88" s="330"/>
      <c r="B88" s="331"/>
      <c r="C88" s="212" t="s">
        <v>18</v>
      </c>
      <c r="D88" s="2"/>
      <c r="E88" s="2"/>
      <c r="F88" s="2">
        <v>862.775</v>
      </c>
      <c r="G88" s="2">
        <v>4021.741</v>
      </c>
      <c r="H88" s="2">
        <v>1525.782</v>
      </c>
      <c r="I88" s="2"/>
      <c r="J88" s="2"/>
      <c r="K88" s="2"/>
      <c r="L88" s="2"/>
      <c r="M88" s="2"/>
      <c r="N88" s="2"/>
      <c r="O88" s="2"/>
      <c r="P88" s="9">
        <f t="shared" si="18"/>
        <v>6410.298</v>
      </c>
    </row>
    <row r="89" spans="1:16" ht="18.75">
      <c r="A89" s="328" t="s">
        <v>119</v>
      </c>
      <c r="B89" s="329"/>
      <c r="C89" s="234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>
        <f t="shared" si="18"/>
        <v>0</v>
      </c>
    </row>
    <row r="90" spans="1:16" ht="18.75">
      <c r="A90" s="330"/>
      <c r="B90" s="331"/>
      <c r="C90" s="212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>
        <f t="shared" si="18"/>
        <v>0</v>
      </c>
    </row>
    <row r="91" spans="1:16" ht="18.75">
      <c r="A91" s="328" t="s">
        <v>120</v>
      </c>
      <c r="B91" s="329"/>
      <c r="C91" s="234" t="s">
        <v>16</v>
      </c>
      <c r="D91" s="1">
        <v>0.02</v>
      </c>
      <c r="E91" s="1">
        <v>0.016</v>
      </c>
      <c r="F91" s="1">
        <v>0.088</v>
      </c>
      <c r="G91" s="1">
        <v>0.02</v>
      </c>
      <c r="H91" s="1">
        <v>0.004</v>
      </c>
      <c r="I91" s="1">
        <v>0.132</v>
      </c>
      <c r="J91" s="1"/>
      <c r="K91" s="1"/>
      <c r="L91" s="1">
        <v>0.144</v>
      </c>
      <c r="M91" s="1">
        <v>0.1</v>
      </c>
      <c r="N91" s="1">
        <v>0.03</v>
      </c>
      <c r="O91" s="1">
        <v>0.124</v>
      </c>
      <c r="P91" s="8">
        <f t="shared" si="18"/>
        <v>0.678</v>
      </c>
    </row>
    <row r="92" spans="1:16" ht="18.75">
      <c r="A92" s="330"/>
      <c r="B92" s="331"/>
      <c r="C92" s="212" t="s">
        <v>18</v>
      </c>
      <c r="D92" s="2">
        <v>5.565</v>
      </c>
      <c r="E92" s="2">
        <v>6.3</v>
      </c>
      <c r="F92" s="2">
        <v>42</v>
      </c>
      <c r="G92" s="2">
        <v>7.455</v>
      </c>
      <c r="H92" s="2">
        <v>1.26</v>
      </c>
      <c r="I92" s="2">
        <v>26.462</v>
      </c>
      <c r="J92" s="2"/>
      <c r="K92" s="2"/>
      <c r="L92" s="2">
        <v>33.496</v>
      </c>
      <c r="M92" s="2">
        <v>26.985</v>
      </c>
      <c r="N92" s="2">
        <v>9.03</v>
      </c>
      <c r="O92" s="2">
        <v>30.976</v>
      </c>
      <c r="P92" s="9">
        <f t="shared" si="18"/>
        <v>189.52900000000002</v>
      </c>
    </row>
    <row r="93" spans="1:16" ht="18.75">
      <c r="A93" s="328" t="s">
        <v>63</v>
      </c>
      <c r="B93" s="329"/>
      <c r="C93" s="234" t="s">
        <v>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>
        <f t="shared" si="18"/>
        <v>0</v>
      </c>
    </row>
    <row r="94" spans="1:16" ht="18.75">
      <c r="A94" s="330"/>
      <c r="B94" s="331"/>
      <c r="C94" s="212" t="s">
        <v>18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>
        <f t="shared" si="18"/>
        <v>0</v>
      </c>
    </row>
    <row r="95" spans="1:16" ht="18.75">
      <c r="A95" s="328" t="s">
        <v>121</v>
      </c>
      <c r="B95" s="329"/>
      <c r="C95" s="234" t="s">
        <v>16</v>
      </c>
      <c r="D95" s="1">
        <v>0.222</v>
      </c>
      <c r="E95" s="1">
        <v>0.07</v>
      </c>
      <c r="F95" s="1">
        <v>0.102</v>
      </c>
      <c r="G95" s="1">
        <v>0.008</v>
      </c>
      <c r="H95" s="1">
        <v>0.004</v>
      </c>
      <c r="I95" s="1">
        <v>0.003</v>
      </c>
      <c r="J95" s="1"/>
      <c r="K95" s="1"/>
      <c r="L95" s="1">
        <v>0.004</v>
      </c>
      <c r="M95" s="1">
        <v>0.08</v>
      </c>
      <c r="N95" s="1">
        <v>0.073</v>
      </c>
      <c r="O95" s="1">
        <v>0.292</v>
      </c>
      <c r="P95" s="8">
        <f aca="true" t="shared" si="21" ref="P95:P102">SUM(D95:O95)</f>
        <v>0.8580000000000001</v>
      </c>
    </row>
    <row r="96" spans="1:16" ht="18.75">
      <c r="A96" s="330"/>
      <c r="B96" s="331"/>
      <c r="C96" s="212" t="s">
        <v>18</v>
      </c>
      <c r="D96" s="2">
        <v>22.314</v>
      </c>
      <c r="E96" s="2">
        <v>11.761</v>
      </c>
      <c r="F96" s="2">
        <v>16.329</v>
      </c>
      <c r="G96" s="2">
        <v>2.31</v>
      </c>
      <c r="H96" s="2">
        <v>1.05</v>
      </c>
      <c r="I96" s="2">
        <v>1.155</v>
      </c>
      <c r="J96" s="2"/>
      <c r="K96" s="2"/>
      <c r="L96" s="2">
        <v>1.155</v>
      </c>
      <c r="M96" s="2">
        <v>24.465</v>
      </c>
      <c r="N96" s="2">
        <v>23.31</v>
      </c>
      <c r="O96" s="2">
        <v>58.961</v>
      </c>
      <c r="P96" s="9">
        <f t="shared" si="21"/>
        <v>162.81</v>
      </c>
    </row>
    <row r="97" spans="1:16" ht="18.75">
      <c r="A97" s="328" t="s">
        <v>64</v>
      </c>
      <c r="B97" s="329"/>
      <c r="C97" s="234" t="s">
        <v>16</v>
      </c>
      <c r="D97" s="1">
        <v>0.263</v>
      </c>
      <c r="E97" s="1">
        <v>0.58</v>
      </c>
      <c r="F97" s="1">
        <v>0.355</v>
      </c>
      <c r="G97" s="1">
        <v>0.62</v>
      </c>
      <c r="H97" s="1">
        <v>0.623</v>
      </c>
      <c r="I97" s="1">
        <v>0.684</v>
      </c>
      <c r="J97" s="1">
        <v>1.282</v>
      </c>
      <c r="K97" s="1">
        <v>2.73</v>
      </c>
      <c r="L97" s="1">
        <v>0.373</v>
      </c>
      <c r="M97" s="1">
        <v>0.87</v>
      </c>
      <c r="N97" s="1">
        <v>0.671</v>
      </c>
      <c r="O97" s="1">
        <v>0.446</v>
      </c>
      <c r="P97" s="8">
        <f t="shared" si="21"/>
        <v>9.497</v>
      </c>
    </row>
    <row r="98" spans="1:16" ht="18.75">
      <c r="A98" s="330"/>
      <c r="B98" s="331"/>
      <c r="C98" s="212" t="s">
        <v>18</v>
      </c>
      <c r="D98" s="2">
        <v>44.941</v>
      </c>
      <c r="E98" s="2">
        <v>133.738</v>
      </c>
      <c r="F98" s="2">
        <v>128.255</v>
      </c>
      <c r="G98" s="2">
        <v>302.136</v>
      </c>
      <c r="H98" s="2">
        <v>188.739</v>
      </c>
      <c r="I98" s="2">
        <v>97.125</v>
      </c>
      <c r="J98" s="2">
        <v>703.124</v>
      </c>
      <c r="K98" s="2">
        <v>1128.966</v>
      </c>
      <c r="L98" s="2">
        <v>70.907</v>
      </c>
      <c r="M98" s="2">
        <v>184.396</v>
      </c>
      <c r="N98" s="2">
        <v>151.542</v>
      </c>
      <c r="O98" s="2">
        <v>94.32</v>
      </c>
      <c r="P98" s="9">
        <f t="shared" si="21"/>
        <v>3228.1890000000003</v>
      </c>
    </row>
    <row r="99" spans="1:16" ht="18.75">
      <c r="A99" s="336" t="s">
        <v>65</v>
      </c>
      <c r="B99" s="337"/>
      <c r="C99" s="234" t="s">
        <v>16</v>
      </c>
      <c r="D99" s="1">
        <f>+D8+D10+D22+D28+D36+D38+D40+D42+D44+D46+D48+D50+D52+D58+D71+D83+D85+D87+D89+D91+D93+D95+D97</f>
        <v>2.6799999999999997</v>
      </c>
      <c r="E99" s="1">
        <f aca="true" t="shared" si="22" ref="E99:H100">+E8+E10+E22+E28+E36+E38+E40+E42+E44+E46+E48+E50+E52+E58+E71+E83+E85+E87+E89+E91+E93+E95+E97</f>
        <v>2.8049999999999997</v>
      </c>
      <c r="F99" s="1">
        <f t="shared" si="22"/>
        <v>4.282</v>
      </c>
      <c r="G99" s="1">
        <f t="shared" si="22"/>
        <v>13.537999999999998</v>
      </c>
      <c r="H99" s="1">
        <f t="shared" si="22"/>
        <v>15.355999999999998</v>
      </c>
      <c r="I99" s="1">
        <f aca="true" t="shared" si="23" ref="I99:K100">+I8+I10+I22+I28+I36+I38+I40+I42+I44+I46+I48+I50+I52+I58+I71+I83+I85+I87+I89+I91+I93+I95+I97</f>
        <v>4.571</v>
      </c>
      <c r="J99" s="1">
        <f t="shared" si="23"/>
        <v>4.306</v>
      </c>
      <c r="K99" s="1">
        <f t="shared" si="23"/>
        <v>5.297</v>
      </c>
      <c r="L99" s="1">
        <f aca="true" t="shared" si="24" ref="L99:N100">+L8+L10+L22+L28+L36+L38+L40+L42+L44+L46+L48+L50+L52+L58+L71+L83+L85+L87+L89+L91+L93+L95+L97</f>
        <v>3.615</v>
      </c>
      <c r="M99" s="1">
        <f t="shared" si="24"/>
        <v>4.926</v>
      </c>
      <c r="N99" s="1">
        <f t="shared" si="24"/>
        <v>3.888</v>
      </c>
      <c r="O99" s="1">
        <f>+O8+O10+O22+O28+O36+O38+O40+O42+O44+O46+O48+O50+O52+O58+O71+O83+O85+O87+O89+O91+O93+O95+O97</f>
        <v>3.726</v>
      </c>
      <c r="P99" s="8">
        <f t="shared" si="21"/>
        <v>68.99</v>
      </c>
    </row>
    <row r="100" spans="1:16" ht="18.75">
      <c r="A100" s="338"/>
      <c r="B100" s="339"/>
      <c r="C100" s="212" t="s">
        <v>18</v>
      </c>
      <c r="D100" s="2">
        <f>+D9+D11+D23+D29+D37+D39+D41+D43+D45+D47+D49+D51+D53+D59+D72+D84+D86+D88+D90+D92+D94+D96+D98</f>
        <v>483.466</v>
      </c>
      <c r="E100" s="2">
        <f t="shared" si="22"/>
        <v>574.883</v>
      </c>
      <c r="F100" s="2">
        <f t="shared" si="22"/>
        <v>1570.3229999999999</v>
      </c>
      <c r="G100" s="2">
        <f t="shared" si="22"/>
        <v>4992.215000000001</v>
      </c>
      <c r="H100" s="2">
        <f t="shared" si="22"/>
        <v>2411.4820000000004</v>
      </c>
      <c r="I100" s="2">
        <f t="shared" si="23"/>
        <v>1016.222</v>
      </c>
      <c r="J100" s="2">
        <f t="shared" si="23"/>
        <v>1428.9990000000003</v>
      </c>
      <c r="K100" s="2">
        <f t="shared" si="23"/>
        <v>1493.6239999999998</v>
      </c>
      <c r="L100" s="2">
        <f t="shared" si="24"/>
        <v>645.815</v>
      </c>
      <c r="M100" s="2">
        <f t="shared" si="24"/>
        <v>906.583</v>
      </c>
      <c r="N100" s="2">
        <f t="shared" si="24"/>
        <v>831.978</v>
      </c>
      <c r="O100" s="2">
        <f>+O9+O11+O23+O29+O37+O39+O41+O43+O45+O47+O49+O51+O53+O59+O72+O84+O86+O88+O90+O92+O94+O96+O98</f>
        <v>1019.8399999999999</v>
      </c>
      <c r="P100" s="9">
        <f t="shared" si="21"/>
        <v>17375.43</v>
      </c>
    </row>
    <row r="101" spans="1:16" ht="18.75">
      <c r="A101" s="204" t="s">
        <v>0</v>
      </c>
      <c r="B101" s="334" t="s">
        <v>135</v>
      </c>
      <c r="C101" s="234" t="s">
        <v>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>
        <f t="shared" si="21"/>
        <v>0</v>
      </c>
    </row>
    <row r="102" spans="1:16" ht="18.75">
      <c r="A102" s="204" t="s">
        <v>0</v>
      </c>
      <c r="B102" s="335"/>
      <c r="C102" s="212" t="s">
        <v>18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>
        <f t="shared" si="21"/>
        <v>0</v>
      </c>
    </row>
    <row r="103" spans="1:16" ht="18.75">
      <c r="A103" s="204" t="s">
        <v>66</v>
      </c>
      <c r="B103" s="334" t="s">
        <v>123</v>
      </c>
      <c r="C103" s="234" t="s">
        <v>16</v>
      </c>
      <c r="D103" s="1">
        <v>0.353</v>
      </c>
      <c r="E103" s="1">
        <v>0.374</v>
      </c>
      <c r="F103" s="1">
        <v>0.312</v>
      </c>
      <c r="G103" s="1">
        <v>0.413</v>
      </c>
      <c r="H103" s="1">
        <v>0.929</v>
      </c>
      <c r="I103" s="1">
        <v>0.652</v>
      </c>
      <c r="J103" s="1">
        <v>0.614</v>
      </c>
      <c r="K103" s="1">
        <v>0.119</v>
      </c>
      <c r="L103" s="1">
        <v>0.074</v>
      </c>
      <c r="M103" s="1">
        <v>0.138</v>
      </c>
      <c r="N103" s="1">
        <v>0.017</v>
      </c>
      <c r="O103" s="1">
        <v>0.531</v>
      </c>
      <c r="P103" s="8">
        <f aca="true" t="shared" si="25" ref="P103:P112">SUM(D103:O103)</f>
        <v>4.526</v>
      </c>
    </row>
    <row r="104" spans="1:16" ht="18.75">
      <c r="A104" s="204" t="s">
        <v>0</v>
      </c>
      <c r="B104" s="335"/>
      <c r="C104" s="212" t="s">
        <v>18</v>
      </c>
      <c r="D104" s="2">
        <v>81.638</v>
      </c>
      <c r="E104" s="2">
        <v>76.493</v>
      </c>
      <c r="F104" s="2">
        <v>74.551</v>
      </c>
      <c r="G104" s="2">
        <v>115.815</v>
      </c>
      <c r="H104" s="2">
        <v>180.548</v>
      </c>
      <c r="I104" s="2">
        <v>106.68</v>
      </c>
      <c r="J104" s="2">
        <v>91.246</v>
      </c>
      <c r="K104" s="2">
        <v>33.39</v>
      </c>
      <c r="L104" s="2">
        <v>18.795</v>
      </c>
      <c r="M104" s="2">
        <v>33.915</v>
      </c>
      <c r="N104" s="2">
        <v>7.455</v>
      </c>
      <c r="O104" s="2">
        <v>313.425</v>
      </c>
      <c r="P104" s="9">
        <f t="shared" si="25"/>
        <v>1133.951</v>
      </c>
    </row>
    <row r="105" spans="1:16" ht="18.75">
      <c r="A105" s="204" t="s">
        <v>0</v>
      </c>
      <c r="B105" s="334" t="s">
        <v>150</v>
      </c>
      <c r="C105" s="234" t="s">
        <v>16</v>
      </c>
      <c r="D105" s="1">
        <v>0.301</v>
      </c>
      <c r="E105" s="1">
        <v>0.206</v>
      </c>
      <c r="F105" s="1">
        <v>0.108</v>
      </c>
      <c r="G105" s="1">
        <v>0.028</v>
      </c>
      <c r="H105" s="1">
        <v>0.226</v>
      </c>
      <c r="I105" s="1">
        <v>0.506</v>
      </c>
      <c r="J105" s="1">
        <v>0.05</v>
      </c>
      <c r="K105" s="1"/>
      <c r="L105" s="1">
        <v>0.186</v>
      </c>
      <c r="M105" s="1">
        <v>0.43</v>
      </c>
      <c r="N105" s="1">
        <v>0.31</v>
      </c>
      <c r="O105" s="1">
        <v>0.549</v>
      </c>
      <c r="P105" s="8">
        <f t="shared" si="25"/>
        <v>2.9</v>
      </c>
    </row>
    <row r="106" spans="1:16" ht="18.75">
      <c r="A106" s="220"/>
      <c r="B106" s="335"/>
      <c r="C106" s="212" t="s">
        <v>18</v>
      </c>
      <c r="D106" s="2">
        <v>63.042</v>
      </c>
      <c r="E106" s="2">
        <v>44.625</v>
      </c>
      <c r="F106" s="2">
        <v>28.823</v>
      </c>
      <c r="G106" s="2">
        <v>9.345</v>
      </c>
      <c r="H106" s="2">
        <v>47.093</v>
      </c>
      <c r="I106" s="2">
        <v>134.864</v>
      </c>
      <c r="J106" s="2">
        <v>7.245</v>
      </c>
      <c r="K106" s="2"/>
      <c r="L106" s="2">
        <v>45.36</v>
      </c>
      <c r="M106" s="2">
        <v>88.464</v>
      </c>
      <c r="N106" s="2">
        <v>62.111</v>
      </c>
      <c r="O106" s="2">
        <v>148.944</v>
      </c>
      <c r="P106" s="9">
        <f t="shared" si="25"/>
        <v>679.916</v>
      </c>
    </row>
    <row r="107" spans="1:16" ht="18.75">
      <c r="A107" s="204" t="s">
        <v>67</v>
      </c>
      <c r="B107" s="334" t="s">
        <v>151</v>
      </c>
      <c r="C107" s="234" t="s">
        <v>16</v>
      </c>
      <c r="D107" s="1">
        <v>0.118</v>
      </c>
      <c r="E107" s="1">
        <v>0.117</v>
      </c>
      <c r="F107" s="1">
        <v>0.129</v>
      </c>
      <c r="G107" s="1">
        <v>0.009</v>
      </c>
      <c r="H107" s="1">
        <v>0.002</v>
      </c>
      <c r="I107" s="1">
        <v>0.084</v>
      </c>
      <c r="J107" s="1">
        <v>0.001</v>
      </c>
      <c r="K107" s="1">
        <v>0.012</v>
      </c>
      <c r="L107" s="1">
        <v>0.048</v>
      </c>
      <c r="M107" s="1">
        <v>0.097</v>
      </c>
      <c r="N107" s="1">
        <v>0.248</v>
      </c>
      <c r="O107" s="1">
        <v>0.293</v>
      </c>
      <c r="P107" s="8">
        <f t="shared" si="25"/>
        <v>1.158</v>
      </c>
    </row>
    <row r="108" spans="1:16" ht="18.75">
      <c r="A108" s="220"/>
      <c r="B108" s="335"/>
      <c r="C108" s="212" t="s">
        <v>18</v>
      </c>
      <c r="D108" s="2">
        <v>50.82</v>
      </c>
      <c r="E108" s="2">
        <v>68.145</v>
      </c>
      <c r="F108" s="2">
        <v>80.43</v>
      </c>
      <c r="G108" s="2">
        <v>10.5</v>
      </c>
      <c r="H108" s="2">
        <v>3.675</v>
      </c>
      <c r="I108" s="2">
        <v>59.85</v>
      </c>
      <c r="J108" s="2">
        <v>0.315</v>
      </c>
      <c r="K108" s="2">
        <v>9.765</v>
      </c>
      <c r="L108" s="2">
        <v>24.15</v>
      </c>
      <c r="M108" s="2">
        <v>60.27</v>
      </c>
      <c r="N108" s="2">
        <v>132.3</v>
      </c>
      <c r="O108" s="2">
        <v>147.683</v>
      </c>
      <c r="P108" s="9">
        <f t="shared" si="25"/>
        <v>647.903</v>
      </c>
    </row>
    <row r="109" spans="1:16" ht="18.75">
      <c r="A109" s="220"/>
      <c r="B109" s="334" t="s">
        <v>152</v>
      </c>
      <c r="C109" s="234" t="s">
        <v>16</v>
      </c>
      <c r="D109" s="1">
        <v>0.355</v>
      </c>
      <c r="E109" s="1">
        <v>0.382</v>
      </c>
      <c r="F109" s="1">
        <v>0.357</v>
      </c>
      <c r="G109" s="1">
        <v>0.15</v>
      </c>
      <c r="H109" s="1">
        <v>0.38</v>
      </c>
      <c r="I109" s="1">
        <v>0.095</v>
      </c>
      <c r="J109" s="1">
        <v>0.05</v>
      </c>
      <c r="K109" s="1">
        <v>0.009</v>
      </c>
      <c r="L109" s="1">
        <v>0.143</v>
      </c>
      <c r="M109" s="1">
        <v>0.056</v>
      </c>
      <c r="N109" s="1">
        <v>0.134</v>
      </c>
      <c r="O109" s="1">
        <v>0.149</v>
      </c>
      <c r="P109" s="8">
        <f t="shared" si="25"/>
        <v>2.26</v>
      </c>
    </row>
    <row r="110" spans="1:16" ht="18.75">
      <c r="A110" s="220"/>
      <c r="B110" s="335"/>
      <c r="C110" s="212" t="s">
        <v>18</v>
      </c>
      <c r="D110" s="2">
        <v>54.915</v>
      </c>
      <c r="E110" s="2">
        <v>93.03</v>
      </c>
      <c r="F110" s="2">
        <v>99.699</v>
      </c>
      <c r="G110" s="2">
        <v>20.265</v>
      </c>
      <c r="H110" s="2">
        <v>51.87</v>
      </c>
      <c r="I110" s="2">
        <v>53.235</v>
      </c>
      <c r="J110" s="2">
        <v>43.26</v>
      </c>
      <c r="K110" s="2">
        <v>8.61</v>
      </c>
      <c r="L110" s="2">
        <v>15.488</v>
      </c>
      <c r="M110" s="2">
        <v>11.183</v>
      </c>
      <c r="N110" s="2">
        <v>23.336</v>
      </c>
      <c r="O110" s="2">
        <v>46.41</v>
      </c>
      <c r="P110" s="9">
        <f t="shared" si="25"/>
        <v>521.301</v>
      </c>
    </row>
    <row r="111" spans="1:16" ht="18.75">
      <c r="A111" s="204" t="s">
        <v>68</v>
      </c>
      <c r="B111" s="334" t="s">
        <v>127</v>
      </c>
      <c r="C111" s="234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8">
        <f t="shared" si="25"/>
        <v>0</v>
      </c>
    </row>
    <row r="112" spans="1:16" ht="18.75">
      <c r="A112" s="220"/>
      <c r="B112" s="335"/>
      <c r="C112" s="212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>
        <f t="shared" si="25"/>
        <v>0</v>
      </c>
    </row>
    <row r="113" spans="1:16" ht="18.75">
      <c r="A113" s="220"/>
      <c r="B113" s="334" t="s">
        <v>128</v>
      </c>
      <c r="C113" s="234" t="s">
        <v>16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8">
        <f aca="true" t="shared" si="26" ref="P113:P121">SUM(D113:O113)</f>
        <v>0</v>
      </c>
    </row>
    <row r="114" spans="1:16" ht="18.75">
      <c r="A114" s="220"/>
      <c r="B114" s="335"/>
      <c r="C114" s="212" t="s">
        <v>18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>
        <f t="shared" si="26"/>
        <v>0</v>
      </c>
    </row>
    <row r="115" spans="1:16" ht="18.75">
      <c r="A115" s="204" t="s">
        <v>70</v>
      </c>
      <c r="B115" s="334" t="s">
        <v>71</v>
      </c>
      <c r="C115" s="234" t="s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8">
        <f t="shared" si="26"/>
        <v>0</v>
      </c>
    </row>
    <row r="116" spans="1:16" ht="18.75">
      <c r="A116" s="220"/>
      <c r="B116" s="335"/>
      <c r="C116" s="212" t="s">
        <v>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>
        <f t="shared" si="26"/>
        <v>0</v>
      </c>
    </row>
    <row r="117" spans="1:16" ht="18.75">
      <c r="A117" s="220"/>
      <c r="B117" s="334" t="s">
        <v>72</v>
      </c>
      <c r="C117" s="234" t="s">
        <v>16</v>
      </c>
      <c r="D117" s="1">
        <v>17.261</v>
      </c>
      <c r="E117" s="1">
        <v>17.598</v>
      </c>
      <c r="F117" s="1">
        <v>14.006</v>
      </c>
      <c r="G117" s="1">
        <v>16.204</v>
      </c>
      <c r="H117" s="1">
        <v>20.208</v>
      </c>
      <c r="I117" s="1">
        <v>10.717</v>
      </c>
      <c r="J117" s="1">
        <v>1.8</v>
      </c>
      <c r="K117" s="1"/>
      <c r="L117" s="1">
        <v>14.276</v>
      </c>
      <c r="M117" s="1">
        <v>13.184</v>
      </c>
      <c r="N117" s="1">
        <v>11.416</v>
      </c>
      <c r="O117" s="1">
        <v>12.198</v>
      </c>
      <c r="P117" s="8">
        <f t="shared" si="26"/>
        <v>148.868</v>
      </c>
    </row>
    <row r="118" spans="1:16" ht="18.75">
      <c r="A118" s="220"/>
      <c r="B118" s="335"/>
      <c r="C118" s="212" t="s">
        <v>18</v>
      </c>
      <c r="D118" s="2">
        <v>6916.408</v>
      </c>
      <c r="E118" s="2">
        <v>8053.883</v>
      </c>
      <c r="F118" s="2">
        <v>8683.435</v>
      </c>
      <c r="G118" s="2">
        <v>10538.746</v>
      </c>
      <c r="H118" s="2">
        <v>10891.127</v>
      </c>
      <c r="I118" s="2">
        <v>7408.464</v>
      </c>
      <c r="J118" s="2">
        <v>779.196</v>
      </c>
      <c r="K118" s="2"/>
      <c r="L118" s="2">
        <v>10263.114</v>
      </c>
      <c r="M118" s="2">
        <v>10886.296</v>
      </c>
      <c r="N118" s="2">
        <v>10239.139</v>
      </c>
      <c r="O118" s="2">
        <v>11872.053</v>
      </c>
      <c r="P118" s="9">
        <f t="shared" si="26"/>
        <v>96531.861</v>
      </c>
    </row>
    <row r="119" spans="1:16" ht="18.75">
      <c r="A119" s="204" t="s">
        <v>23</v>
      </c>
      <c r="B119" s="334" t="s">
        <v>130</v>
      </c>
      <c r="C119" s="234" t="s">
        <v>16</v>
      </c>
      <c r="D119" s="1">
        <v>0.808</v>
      </c>
      <c r="E119" s="1">
        <v>1.445</v>
      </c>
      <c r="F119" s="1">
        <v>0.114</v>
      </c>
      <c r="G119" s="1">
        <v>0.205</v>
      </c>
      <c r="H119" s="1">
        <v>0.116</v>
      </c>
      <c r="I119" s="1">
        <v>0.412</v>
      </c>
      <c r="J119" s="1">
        <v>0.022</v>
      </c>
      <c r="K119" s="1"/>
      <c r="L119" s="1">
        <v>0.8</v>
      </c>
      <c r="M119" s="1">
        <v>3.006</v>
      </c>
      <c r="N119" s="1">
        <v>4.437</v>
      </c>
      <c r="O119" s="1">
        <v>1.919</v>
      </c>
      <c r="P119" s="8">
        <f t="shared" si="26"/>
        <v>13.283999999999999</v>
      </c>
    </row>
    <row r="120" spans="1:16" ht="18.75">
      <c r="A120" s="220"/>
      <c r="B120" s="335"/>
      <c r="C120" s="212" t="s">
        <v>18</v>
      </c>
      <c r="D120" s="2">
        <v>147.193</v>
      </c>
      <c r="E120" s="2">
        <v>261.085</v>
      </c>
      <c r="F120" s="2">
        <v>33.305</v>
      </c>
      <c r="G120" s="2">
        <v>49.474</v>
      </c>
      <c r="H120" s="2">
        <v>32.091</v>
      </c>
      <c r="I120" s="2">
        <v>100.811</v>
      </c>
      <c r="J120" s="2">
        <v>8.295</v>
      </c>
      <c r="K120" s="2"/>
      <c r="L120" s="2">
        <v>220.356</v>
      </c>
      <c r="M120" s="2">
        <v>583.785</v>
      </c>
      <c r="N120" s="2">
        <v>822.496</v>
      </c>
      <c r="O120" s="2">
        <v>314.074</v>
      </c>
      <c r="P120" s="9">
        <f t="shared" si="26"/>
        <v>2572.965</v>
      </c>
    </row>
    <row r="121" spans="1:16" ht="18.75">
      <c r="A121" s="220"/>
      <c r="B121" s="210" t="s">
        <v>20</v>
      </c>
      <c r="C121" s="234" t="s">
        <v>16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8">
        <f t="shared" si="26"/>
        <v>0</v>
      </c>
    </row>
    <row r="122" spans="1:16" ht="18.75">
      <c r="A122" s="220"/>
      <c r="B122" s="212" t="s">
        <v>73</v>
      </c>
      <c r="C122" s="212" t="s">
        <v>18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>
        <f aca="true" t="shared" si="27" ref="P122:P128">SUM(D122:O122)</f>
        <v>0</v>
      </c>
    </row>
    <row r="123" spans="1:16" ht="18.75">
      <c r="A123" s="220"/>
      <c r="B123" s="332" t="s">
        <v>114</v>
      </c>
      <c r="C123" s="234" t="s">
        <v>16</v>
      </c>
      <c r="D123" s="1">
        <f>+D101+D103+D105+D107+D109+D111+D113+D115+D117+D119+D121</f>
        <v>19.195999999999998</v>
      </c>
      <c r="E123" s="1">
        <f aca="true" t="shared" si="28" ref="E123:O124">+E101+E103+E105+E107+E109+E111+E113+E115+E117+E119+E121</f>
        <v>20.122</v>
      </c>
      <c r="F123" s="1">
        <f t="shared" si="28"/>
        <v>15.026000000000002</v>
      </c>
      <c r="G123" s="1">
        <f t="shared" si="28"/>
        <v>17.009</v>
      </c>
      <c r="H123" s="1">
        <f t="shared" si="28"/>
        <v>21.860999999999997</v>
      </c>
      <c r="I123" s="1">
        <f t="shared" si="28"/>
        <v>12.466000000000001</v>
      </c>
      <c r="J123" s="1">
        <f t="shared" si="28"/>
        <v>2.537</v>
      </c>
      <c r="K123" s="1">
        <f t="shared" si="28"/>
        <v>0.14</v>
      </c>
      <c r="L123" s="1">
        <f t="shared" si="28"/>
        <v>15.527000000000001</v>
      </c>
      <c r="M123" s="1">
        <f t="shared" si="28"/>
        <v>16.910999999999998</v>
      </c>
      <c r="N123" s="1">
        <f t="shared" si="28"/>
        <v>16.562</v>
      </c>
      <c r="O123" s="1">
        <f t="shared" si="28"/>
        <v>15.639000000000001</v>
      </c>
      <c r="P123" s="8">
        <f t="shared" si="27"/>
        <v>172.99600000000004</v>
      </c>
    </row>
    <row r="124" spans="1:16" ht="18.75">
      <c r="A124" s="217"/>
      <c r="B124" s="333"/>
      <c r="C124" s="212" t="s">
        <v>18</v>
      </c>
      <c r="D124" s="2">
        <f>+D102+D104+D106+D108+D110+D112+D114+D116+D118+D120+D122</f>
        <v>7314.0160000000005</v>
      </c>
      <c r="E124" s="2">
        <f t="shared" si="28"/>
        <v>8597.260999999999</v>
      </c>
      <c r="F124" s="2">
        <f t="shared" si="28"/>
        <v>9000.243</v>
      </c>
      <c r="G124" s="2">
        <f t="shared" si="28"/>
        <v>10744.144999999999</v>
      </c>
      <c r="H124" s="2">
        <f t="shared" si="28"/>
        <v>11206.404</v>
      </c>
      <c r="I124" s="2">
        <f t="shared" si="28"/>
        <v>7863.9039999999995</v>
      </c>
      <c r="J124" s="2">
        <f t="shared" si="28"/>
        <v>929.557</v>
      </c>
      <c r="K124" s="2">
        <f t="shared" si="28"/>
        <v>51.765</v>
      </c>
      <c r="L124" s="2">
        <f t="shared" si="28"/>
        <v>10587.262999999999</v>
      </c>
      <c r="M124" s="2">
        <f t="shared" si="28"/>
        <v>11663.913</v>
      </c>
      <c r="N124" s="2">
        <f t="shared" si="28"/>
        <v>11286.836999999998</v>
      </c>
      <c r="O124" s="2">
        <f t="shared" si="28"/>
        <v>12842.589</v>
      </c>
      <c r="P124" s="9">
        <f t="shared" si="27"/>
        <v>102087.897</v>
      </c>
    </row>
    <row r="125" spans="1:16" ht="18.75">
      <c r="A125" s="204" t="s">
        <v>0</v>
      </c>
      <c r="B125" s="334" t="s">
        <v>74</v>
      </c>
      <c r="C125" s="234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8">
        <f t="shared" si="27"/>
        <v>0</v>
      </c>
    </row>
    <row r="126" spans="1:16" ht="18.75">
      <c r="A126" s="204" t="s">
        <v>0</v>
      </c>
      <c r="B126" s="335"/>
      <c r="C126" s="212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>
        <f t="shared" si="27"/>
        <v>0</v>
      </c>
    </row>
    <row r="127" spans="1:16" ht="18.75">
      <c r="A127" s="204" t="s">
        <v>75</v>
      </c>
      <c r="B127" s="334" t="s">
        <v>76</v>
      </c>
      <c r="C127" s="234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8">
        <f t="shared" si="27"/>
        <v>0</v>
      </c>
    </row>
    <row r="128" spans="1:16" ht="18.75">
      <c r="A128" s="220"/>
      <c r="B128" s="335"/>
      <c r="C128" s="212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>
        <f t="shared" si="27"/>
        <v>0</v>
      </c>
    </row>
    <row r="129" spans="1:16" ht="18.75">
      <c r="A129" s="204" t="s">
        <v>77</v>
      </c>
      <c r="B129" s="210" t="s">
        <v>20</v>
      </c>
      <c r="C129" s="210" t="s">
        <v>16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3">
        <f aca="true" t="shared" si="29" ref="P129:P136">SUM(D129:O129)</f>
        <v>0</v>
      </c>
    </row>
    <row r="130" spans="1:16" ht="18.75">
      <c r="A130" s="220"/>
      <c r="B130" s="210" t="s">
        <v>78</v>
      </c>
      <c r="C130" s="234" t="s">
        <v>79</v>
      </c>
      <c r="D130" s="22">
        <v>333.6</v>
      </c>
      <c r="E130" s="50">
        <v>2076</v>
      </c>
      <c r="F130" s="50">
        <v>1068.7</v>
      </c>
      <c r="G130" s="50">
        <v>1872.1</v>
      </c>
      <c r="H130" s="50"/>
      <c r="I130" s="29"/>
      <c r="J130" s="29"/>
      <c r="K130" s="29"/>
      <c r="L130" s="29"/>
      <c r="M130" s="29"/>
      <c r="N130" s="29"/>
      <c r="O130" s="29">
        <v>0.418</v>
      </c>
      <c r="P130" s="23">
        <f t="shared" si="29"/>
        <v>5350.817999999999</v>
      </c>
    </row>
    <row r="131" spans="1:16" ht="18.75">
      <c r="A131" s="204" t="s">
        <v>23</v>
      </c>
      <c r="B131" s="2"/>
      <c r="C131" s="212" t="s">
        <v>18</v>
      </c>
      <c r="D131" s="2">
        <v>3565.58</v>
      </c>
      <c r="E131" s="2">
        <v>21706.769</v>
      </c>
      <c r="F131" s="2">
        <v>8268.896</v>
      </c>
      <c r="G131" s="2">
        <v>12547.71</v>
      </c>
      <c r="H131" s="2"/>
      <c r="I131" s="2"/>
      <c r="J131" s="2"/>
      <c r="K131" s="2"/>
      <c r="L131" s="2"/>
      <c r="M131" s="2"/>
      <c r="N131" s="2"/>
      <c r="O131" s="2">
        <v>548.336</v>
      </c>
      <c r="P131" s="9">
        <f t="shared" si="29"/>
        <v>46637.291000000005</v>
      </c>
    </row>
    <row r="132" spans="1:16" ht="18.75">
      <c r="A132" s="220"/>
      <c r="B132" s="235" t="s">
        <v>0</v>
      </c>
      <c r="C132" s="210" t="s">
        <v>16</v>
      </c>
      <c r="D132" s="3">
        <f>D125+D127+D129</f>
        <v>0</v>
      </c>
      <c r="E132" s="51">
        <f>E125+E127+E129</f>
        <v>0</v>
      </c>
      <c r="F132" s="51">
        <f>F125+F127+F129</f>
        <v>0</v>
      </c>
      <c r="G132" s="51">
        <f>G125+G127+G129</f>
        <v>0</v>
      </c>
      <c r="H132" s="51">
        <f>H125+H127+H129</f>
        <v>0</v>
      </c>
      <c r="I132" s="51">
        <f>+I125+I127+I129</f>
        <v>0</v>
      </c>
      <c r="J132" s="51">
        <f>J125+J127+J129</f>
        <v>0</v>
      </c>
      <c r="K132" s="51">
        <f>+K125+K127+K129</f>
        <v>0</v>
      </c>
      <c r="L132" s="51">
        <f>+L125+L127+L129</f>
        <v>0</v>
      </c>
      <c r="M132" s="51">
        <f>+M125+M127+M129</f>
        <v>0</v>
      </c>
      <c r="N132" s="51">
        <f>+N125+N127+N129</f>
        <v>0</v>
      </c>
      <c r="O132" s="51">
        <f>O125+O127+O129</f>
        <v>0</v>
      </c>
      <c r="P132" s="13">
        <f t="shared" si="29"/>
        <v>0</v>
      </c>
    </row>
    <row r="133" spans="1:16" ht="18.75">
      <c r="A133" s="220"/>
      <c r="B133" s="236" t="s">
        <v>139</v>
      </c>
      <c r="C133" s="234" t="s">
        <v>79</v>
      </c>
      <c r="D133" s="1">
        <f>D130</f>
        <v>333.6</v>
      </c>
      <c r="E133" s="39">
        <f>E130</f>
        <v>2076</v>
      </c>
      <c r="F133" s="39">
        <f>F130</f>
        <v>1068.7</v>
      </c>
      <c r="G133" s="39">
        <f>G130</f>
        <v>1872.1</v>
      </c>
      <c r="H133" s="39">
        <f>H130</f>
        <v>0</v>
      </c>
      <c r="I133" s="39">
        <f aca="true" t="shared" si="30" ref="I133:N133">+I130</f>
        <v>0</v>
      </c>
      <c r="J133" s="39">
        <f t="shared" si="30"/>
        <v>0</v>
      </c>
      <c r="K133" s="39">
        <f t="shared" si="30"/>
        <v>0</v>
      </c>
      <c r="L133" s="39">
        <f t="shared" si="30"/>
        <v>0</v>
      </c>
      <c r="M133" s="39">
        <f t="shared" si="30"/>
        <v>0</v>
      </c>
      <c r="N133" s="39">
        <f t="shared" si="30"/>
        <v>0</v>
      </c>
      <c r="O133" s="39">
        <f>O130</f>
        <v>0.418</v>
      </c>
      <c r="P133" s="23">
        <f t="shared" si="29"/>
        <v>5350.817999999999</v>
      </c>
    </row>
    <row r="134" spans="1:16" ht="18.75">
      <c r="A134" s="217"/>
      <c r="B134" s="2"/>
      <c r="C134" s="212" t="s">
        <v>18</v>
      </c>
      <c r="D134" s="2">
        <f>D126+D128+D131</f>
        <v>3565.58</v>
      </c>
      <c r="E134" s="44">
        <f>E126+E128+E131</f>
        <v>21706.769</v>
      </c>
      <c r="F134" s="44">
        <f>F126+F128+F131</f>
        <v>8268.896</v>
      </c>
      <c r="G134" s="44">
        <f>G126+G128+G131</f>
        <v>12547.71</v>
      </c>
      <c r="H134" s="44">
        <f>H126+H128+H131</f>
        <v>0</v>
      </c>
      <c r="I134" s="44">
        <f>+I126+I128+I131</f>
        <v>0</v>
      </c>
      <c r="J134" s="44">
        <f>J126+J128+J131</f>
        <v>0</v>
      </c>
      <c r="K134" s="44">
        <f>+K126+K128+K131</f>
        <v>0</v>
      </c>
      <c r="L134" s="44">
        <f>+L126+L128+L131</f>
        <v>0</v>
      </c>
      <c r="M134" s="44">
        <f>+M126+M128+M131</f>
        <v>0</v>
      </c>
      <c r="N134" s="44">
        <f>+N126+N128+N131</f>
        <v>0</v>
      </c>
      <c r="O134" s="44">
        <f>O126+O128+O131</f>
        <v>548.336</v>
      </c>
      <c r="P134" s="9">
        <f t="shared" si="29"/>
        <v>46637.291000000005</v>
      </c>
    </row>
    <row r="135" spans="1:16" s="241" customFormat="1" ht="18.75">
      <c r="A135" s="237"/>
      <c r="B135" s="238" t="s">
        <v>0</v>
      </c>
      <c r="C135" s="239" t="s">
        <v>16</v>
      </c>
      <c r="D135" s="4">
        <f>D132+D123+D99</f>
        <v>21.875999999999998</v>
      </c>
      <c r="E135" s="51">
        <f>E132+E123+E99</f>
        <v>22.927</v>
      </c>
      <c r="F135" s="51">
        <f aca="true" t="shared" si="31" ref="F135:O135">F132+F123+F99</f>
        <v>19.308</v>
      </c>
      <c r="G135" s="51">
        <f t="shared" si="31"/>
        <v>30.546999999999997</v>
      </c>
      <c r="H135" s="51">
        <f t="shared" si="31"/>
        <v>37.217</v>
      </c>
      <c r="I135" s="51">
        <f t="shared" si="31"/>
        <v>17.037</v>
      </c>
      <c r="J135" s="51">
        <f t="shared" si="31"/>
        <v>6.843</v>
      </c>
      <c r="K135" s="52">
        <f t="shared" si="31"/>
        <v>5.436999999999999</v>
      </c>
      <c r="L135" s="52">
        <f t="shared" si="31"/>
        <v>19.142000000000003</v>
      </c>
      <c r="M135" s="52">
        <f t="shared" si="31"/>
        <v>21.836999999999996</v>
      </c>
      <c r="N135" s="51">
        <f t="shared" si="31"/>
        <v>20.450000000000003</v>
      </c>
      <c r="O135" s="51">
        <f t="shared" si="31"/>
        <v>19.365000000000002</v>
      </c>
      <c r="P135" s="14">
        <f>SUM(D135:O135)</f>
        <v>241.986</v>
      </c>
    </row>
    <row r="136" spans="1:16" s="241" customFormat="1" ht="18.75">
      <c r="A136" s="237"/>
      <c r="B136" s="242" t="s">
        <v>144</v>
      </c>
      <c r="C136" s="243" t="s">
        <v>79</v>
      </c>
      <c r="D136" s="5">
        <f>+D130</f>
        <v>333.6</v>
      </c>
      <c r="E136" s="39">
        <f aca="true" t="shared" si="32" ref="E136:J136">E133</f>
        <v>2076</v>
      </c>
      <c r="F136" s="39">
        <f t="shared" si="32"/>
        <v>1068.7</v>
      </c>
      <c r="G136" s="39">
        <f t="shared" si="32"/>
        <v>1872.1</v>
      </c>
      <c r="H136" s="39">
        <f t="shared" si="32"/>
        <v>0</v>
      </c>
      <c r="I136" s="39">
        <f t="shared" si="32"/>
        <v>0</v>
      </c>
      <c r="J136" s="39">
        <f t="shared" si="32"/>
        <v>0</v>
      </c>
      <c r="K136" s="53">
        <f>+K130</f>
        <v>0</v>
      </c>
      <c r="L136" s="53">
        <f>+L130</f>
        <v>0</v>
      </c>
      <c r="M136" s="53">
        <f>M133</f>
        <v>0</v>
      </c>
      <c r="N136" s="39">
        <f>N133</f>
        <v>0</v>
      </c>
      <c r="O136" s="39">
        <f>O133</f>
        <v>0.418</v>
      </c>
      <c r="P136" s="24">
        <f t="shared" si="29"/>
        <v>5350.817999999999</v>
      </c>
    </row>
    <row r="137" spans="1:16" s="241" customFormat="1" ht="19.5" thickBot="1">
      <c r="A137" s="245"/>
      <c r="B137" s="246"/>
      <c r="C137" s="247" t="s">
        <v>18</v>
      </c>
      <c r="D137" s="6">
        <f>D134+D124+D100</f>
        <v>11363.062000000002</v>
      </c>
      <c r="E137" s="162">
        <f aca="true" t="shared" si="33" ref="E137:O137">E134+E124+E100</f>
        <v>30878.913</v>
      </c>
      <c r="F137" s="162">
        <f t="shared" si="33"/>
        <v>18839.462000000003</v>
      </c>
      <c r="G137" s="162">
        <f t="shared" si="33"/>
        <v>28284.069999999996</v>
      </c>
      <c r="H137" s="162">
        <f t="shared" si="33"/>
        <v>13617.886</v>
      </c>
      <c r="I137" s="162">
        <f t="shared" si="33"/>
        <v>8880.126</v>
      </c>
      <c r="J137" s="162">
        <f t="shared" si="33"/>
        <v>2358.5560000000005</v>
      </c>
      <c r="K137" s="54">
        <f t="shared" si="33"/>
        <v>1545.389</v>
      </c>
      <c r="L137" s="54">
        <f t="shared" si="33"/>
        <v>11233.078</v>
      </c>
      <c r="M137" s="54">
        <f t="shared" si="33"/>
        <v>12570.496000000001</v>
      </c>
      <c r="N137" s="162">
        <f t="shared" si="33"/>
        <v>12118.814999999997</v>
      </c>
      <c r="O137" s="162">
        <f t="shared" si="33"/>
        <v>14410.765</v>
      </c>
      <c r="P137" s="7">
        <f>SUM(D137:O137)</f>
        <v>166100.61800000002</v>
      </c>
    </row>
    <row r="138" spans="15:16" ht="18.75">
      <c r="O138" s="251"/>
      <c r="P138" s="252" t="s">
        <v>92</v>
      </c>
    </row>
    <row r="140" spans="5:6" ht="18.75">
      <c r="E140" s="253"/>
      <c r="F140" s="25"/>
    </row>
    <row r="141" ht="18.75">
      <c r="F141" s="317"/>
    </row>
    <row r="142" ht="18.75">
      <c r="F142" s="317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2"/>
  <sheetViews>
    <sheetView zoomScale="55" zoomScaleNormal="55" zoomScalePageLayoutView="0" workbookViewId="0" topLeftCell="A1">
      <pane xSplit="3" ySplit="3" topLeftCell="D4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9" sqref="A69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11" customWidth="1"/>
    <col min="6" max="15" width="19.625" style="11" customWidth="1"/>
    <col min="16" max="16" width="23.00390625" style="195" customWidth="1"/>
    <col min="17" max="16384" width="9.00390625" style="196" customWidth="1"/>
  </cols>
  <sheetData>
    <row r="1" ht="18.75">
      <c r="B1" s="194" t="s">
        <v>0</v>
      </c>
    </row>
    <row r="2" spans="1:15" ht="19.5" thickBot="1">
      <c r="A2" s="12" t="s">
        <v>222</v>
      </c>
      <c r="B2" s="197"/>
      <c r="C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8.75">
      <c r="A3" s="198"/>
      <c r="B3" s="199"/>
      <c r="C3" s="199"/>
      <c r="D3" s="201" t="s">
        <v>2</v>
      </c>
      <c r="E3" s="201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201" t="s">
        <v>8</v>
      </c>
      <c r="K3" s="201" t="s">
        <v>9</v>
      </c>
      <c r="L3" s="201" t="s">
        <v>10</v>
      </c>
      <c r="M3" s="201" t="s">
        <v>11</v>
      </c>
      <c r="N3" s="201" t="s">
        <v>12</v>
      </c>
      <c r="O3" s="201" t="s">
        <v>13</v>
      </c>
      <c r="P3" s="203" t="s">
        <v>14</v>
      </c>
    </row>
    <row r="4" spans="1:16" ht="18.75">
      <c r="A4" s="207" t="s">
        <v>0</v>
      </c>
      <c r="B4" s="334" t="s">
        <v>15</v>
      </c>
      <c r="C4" s="234" t="s">
        <v>16</v>
      </c>
      <c r="D4" s="1"/>
      <c r="E4" s="1"/>
      <c r="F4" s="1"/>
      <c r="G4" s="1"/>
      <c r="H4" s="1"/>
      <c r="I4" s="1"/>
      <c r="J4" s="1">
        <v>0.048</v>
      </c>
      <c r="K4" s="1"/>
      <c r="L4" s="1"/>
      <c r="M4" s="1"/>
      <c r="N4" s="1"/>
      <c r="O4" s="1"/>
      <c r="P4" s="8">
        <f>SUM(D4:O4)</f>
        <v>0.048</v>
      </c>
    </row>
    <row r="5" spans="1:16" ht="18.75">
      <c r="A5" s="207" t="s">
        <v>17</v>
      </c>
      <c r="B5" s="335"/>
      <c r="C5" s="212" t="s">
        <v>18</v>
      </c>
      <c r="D5" s="2"/>
      <c r="E5" s="2"/>
      <c r="F5" s="2"/>
      <c r="G5" s="2"/>
      <c r="H5" s="2"/>
      <c r="I5" s="2"/>
      <c r="J5" s="2">
        <v>37.772</v>
      </c>
      <c r="K5" s="2"/>
      <c r="L5" s="2"/>
      <c r="M5" s="2"/>
      <c r="N5" s="2"/>
      <c r="O5" s="2"/>
      <c r="P5" s="9">
        <f>SUM(D5:O5)</f>
        <v>37.772</v>
      </c>
    </row>
    <row r="6" spans="1:16" ht="18.75">
      <c r="A6" s="207" t="s">
        <v>19</v>
      </c>
      <c r="B6" s="210" t="s">
        <v>20</v>
      </c>
      <c r="C6" s="234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>
        <f>SUM(D6:O6)</f>
        <v>0</v>
      </c>
    </row>
    <row r="7" spans="1:16" ht="18.75">
      <c r="A7" s="207" t="s">
        <v>21</v>
      </c>
      <c r="B7" s="212" t="s">
        <v>155</v>
      </c>
      <c r="C7" s="212" t="s">
        <v>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>
        <f>SUM(D7:O7)</f>
        <v>0</v>
      </c>
    </row>
    <row r="8" spans="1:16" ht="18.75">
      <c r="A8" s="207" t="s">
        <v>23</v>
      </c>
      <c r="B8" s="332" t="s">
        <v>114</v>
      </c>
      <c r="C8" s="234" t="s">
        <v>16</v>
      </c>
      <c r="D8" s="1">
        <f>D4+D6</f>
        <v>0</v>
      </c>
      <c r="E8" s="1">
        <f>E4+E6</f>
        <v>0</v>
      </c>
      <c r="F8" s="1">
        <f>+F4+F6</f>
        <v>0</v>
      </c>
      <c r="G8" s="1">
        <f aca="true" t="shared" si="0" ref="G8:I9">G4+G6</f>
        <v>0</v>
      </c>
      <c r="H8" s="1">
        <f t="shared" si="0"/>
        <v>0</v>
      </c>
      <c r="I8" s="1">
        <f t="shared" si="0"/>
        <v>0</v>
      </c>
      <c r="J8" s="1">
        <f>+J4+J6</f>
        <v>0.048</v>
      </c>
      <c r="K8" s="1">
        <f>+K4+K6</f>
        <v>0</v>
      </c>
      <c r="L8" s="1">
        <f>L4+L6</f>
        <v>0</v>
      </c>
      <c r="M8" s="1">
        <f>+M4+M6</f>
        <v>0</v>
      </c>
      <c r="N8" s="1">
        <f>N4+N6</f>
        <v>0</v>
      </c>
      <c r="O8" s="1">
        <f>O4+O6</f>
        <v>0</v>
      </c>
      <c r="P8" s="8">
        <f aca="true" t="shared" si="1" ref="P8:P29">SUM(D8:O8)</f>
        <v>0.048</v>
      </c>
    </row>
    <row r="9" spans="1:16" ht="18.75">
      <c r="A9" s="198"/>
      <c r="B9" s="333"/>
      <c r="C9" s="212" t="s">
        <v>18</v>
      </c>
      <c r="D9" s="2">
        <f>D5+D7</f>
        <v>0</v>
      </c>
      <c r="E9" s="2">
        <f>E5+E7</f>
        <v>0</v>
      </c>
      <c r="F9" s="2">
        <f>+F5+F7</f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>+J5+J7</f>
        <v>37.772</v>
      </c>
      <c r="K9" s="2">
        <f>+K5+K7</f>
        <v>0</v>
      </c>
      <c r="L9" s="2">
        <f>L5+L7</f>
        <v>0</v>
      </c>
      <c r="M9" s="2">
        <f>+M5+M7</f>
        <v>0</v>
      </c>
      <c r="N9" s="2">
        <f>N5+N7</f>
        <v>0</v>
      </c>
      <c r="O9" s="2">
        <f>O5+O7</f>
        <v>0</v>
      </c>
      <c r="P9" s="9">
        <f t="shared" si="1"/>
        <v>37.772</v>
      </c>
    </row>
    <row r="10" spans="1:16" ht="18.75">
      <c r="A10" s="328" t="s">
        <v>25</v>
      </c>
      <c r="B10" s="329"/>
      <c r="C10" s="234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>
        <f t="shared" si="1"/>
        <v>0</v>
      </c>
    </row>
    <row r="11" spans="1:16" ht="18.75">
      <c r="A11" s="330"/>
      <c r="B11" s="331"/>
      <c r="C11" s="212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 t="shared" si="1"/>
        <v>0</v>
      </c>
    </row>
    <row r="12" spans="1:16" ht="18.75">
      <c r="A12" s="220"/>
      <c r="B12" s="334" t="s">
        <v>26</v>
      </c>
      <c r="C12" s="234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>
        <f t="shared" si="1"/>
        <v>0</v>
      </c>
    </row>
    <row r="13" spans="1:16" ht="18.75">
      <c r="A13" s="204" t="s">
        <v>0</v>
      </c>
      <c r="B13" s="335"/>
      <c r="C13" s="212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 t="shared" si="1"/>
        <v>0</v>
      </c>
    </row>
    <row r="14" spans="1:16" ht="18.75">
      <c r="A14" s="207" t="s">
        <v>27</v>
      </c>
      <c r="B14" s="334" t="s">
        <v>28</v>
      </c>
      <c r="C14" s="234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>
        <v>0.0111</v>
      </c>
      <c r="N14" s="1"/>
      <c r="O14" s="1"/>
      <c r="P14" s="8">
        <f t="shared" si="1"/>
        <v>0.0111</v>
      </c>
    </row>
    <row r="15" spans="1:16" ht="18.75">
      <c r="A15" s="207" t="s">
        <v>0</v>
      </c>
      <c r="B15" s="335"/>
      <c r="C15" s="212" t="s">
        <v>18</v>
      </c>
      <c r="D15" s="2"/>
      <c r="E15" s="2"/>
      <c r="F15" s="2"/>
      <c r="G15" s="2"/>
      <c r="H15" s="2"/>
      <c r="I15" s="2"/>
      <c r="J15" s="2"/>
      <c r="K15" s="2"/>
      <c r="L15" s="2"/>
      <c r="M15" s="2">
        <v>17.483</v>
      </c>
      <c r="N15" s="2"/>
      <c r="O15" s="2"/>
      <c r="P15" s="9">
        <f t="shared" si="1"/>
        <v>17.483</v>
      </c>
    </row>
    <row r="16" spans="1:16" ht="18.75">
      <c r="A16" s="207" t="s">
        <v>29</v>
      </c>
      <c r="B16" s="334" t="s">
        <v>30</v>
      </c>
      <c r="C16" s="234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>
        <f t="shared" si="1"/>
        <v>0</v>
      </c>
    </row>
    <row r="17" spans="1:16" ht="18.75">
      <c r="A17" s="207"/>
      <c r="B17" s="335"/>
      <c r="C17" s="21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1"/>
        <v>0</v>
      </c>
    </row>
    <row r="18" spans="1:16" ht="18.75">
      <c r="A18" s="207" t="s">
        <v>31</v>
      </c>
      <c r="B18" s="210" t="s">
        <v>108</v>
      </c>
      <c r="C18" s="234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>
        <f t="shared" si="1"/>
        <v>0</v>
      </c>
    </row>
    <row r="19" spans="1:16" ht="18.75">
      <c r="A19" s="207"/>
      <c r="B19" s="212" t="s">
        <v>109</v>
      </c>
      <c r="C19" s="212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1"/>
        <v>0</v>
      </c>
    </row>
    <row r="20" spans="1:16" ht="18.75">
      <c r="A20" s="207" t="s">
        <v>23</v>
      </c>
      <c r="B20" s="334" t="s">
        <v>32</v>
      </c>
      <c r="C20" s="234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>
        <f t="shared" si="1"/>
        <v>0</v>
      </c>
    </row>
    <row r="21" spans="1:16" ht="18.75">
      <c r="A21" s="220"/>
      <c r="B21" s="335"/>
      <c r="C21" s="212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1"/>
        <v>0</v>
      </c>
    </row>
    <row r="22" spans="1:16" ht="18.75">
      <c r="A22" s="220"/>
      <c r="B22" s="332" t="s">
        <v>114</v>
      </c>
      <c r="C22" s="234" t="s">
        <v>16</v>
      </c>
      <c r="D22" s="1">
        <f aca="true" t="shared" si="2" ref="D22:I23">D12+D14+D16+D18+D20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>+J12+J14+J16+J18+J20</f>
        <v>0</v>
      </c>
      <c r="K22" s="1">
        <f aca="true" t="shared" si="3" ref="K22:N23">+K12+K14+K16+K18+K20</f>
        <v>0</v>
      </c>
      <c r="L22" s="1">
        <f t="shared" si="3"/>
        <v>0</v>
      </c>
      <c r="M22" s="1">
        <f t="shared" si="3"/>
        <v>0.0111</v>
      </c>
      <c r="N22" s="1">
        <f t="shared" si="3"/>
        <v>0</v>
      </c>
      <c r="O22" s="1">
        <f>O12+O14+O16+O18+O20</f>
        <v>0</v>
      </c>
      <c r="P22" s="8">
        <f t="shared" si="1"/>
        <v>0.0111</v>
      </c>
    </row>
    <row r="23" spans="1:16" ht="18.75">
      <c r="A23" s="217"/>
      <c r="B23" s="333"/>
      <c r="C23" s="212" t="s">
        <v>18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>+J13+J15+J17+J19+J21</f>
        <v>0</v>
      </c>
      <c r="K23" s="2">
        <f t="shared" si="3"/>
        <v>0</v>
      </c>
      <c r="L23" s="2">
        <f t="shared" si="3"/>
        <v>0</v>
      </c>
      <c r="M23" s="2">
        <f t="shared" si="3"/>
        <v>17.483</v>
      </c>
      <c r="N23" s="2">
        <f t="shared" si="3"/>
        <v>0</v>
      </c>
      <c r="O23" s="2">
        <f>O13+O15+O17+O19+O21</f>
        <v>0</v>
      </c>
      <c r="P23" s="9">
        <f t="shared" si="1"/>
        <v>17.483</v>
      </c>
    </row>
    <row r="24" spans="1:16" ht="18.75">
      <c r="A24" s="204" t="s">
        <v>0</v>
      </c>
      <c r="B24" s="334" t="s">
        <v>33</v>
      </c>
      <c r="C24" s="234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>
        <f t="shared" si="1"/>
        <v>0</v>
      </c>
    </row>
    <row r="25" spans="1:16" ht="18.75">
      <c r="A25" s="207" t="s">
        <v>34</v>
      </c>
      <c r="B25" s="335"/>
      <c r="C25" s="21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1"/>
        <v>0</v>
      </c>
    </row>
    <row r="26" spans="1:16" ht="18.75">
      <c r="A26" s="207" t="s">
        <v>35</v>
      </c>
      <c r="B26" s="210" t="s">
        <v>20</v>
      </c>
      <c r="C26" s="234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>
        <f t="shared" si="1"/>
        <v>0</v>
      </c>
    </row>
    <row r="27" spans="1:16" ht="18.75">
      <c r="A27" s="207" t="s">
        <v>36</v>
      </c>
      <c r="B27" s="212" t="s">
        <v>110</v>
      </c>
      <c r="C27" s="212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1"/>
        <v>0</v>
      </c>
    </row>
    <row r="28" spans="1:16" ht="18.75">
      <c r="A28" s="207" t="s">
        <v>23</v>
      </c>
      <c r="B28" s="332" t="s">
        <v>114</v>
      </c>
      <c r="C28" s="234" t="s">
        <v>16</v>
      </c>
      <c r="D28" s="1">
        <f aca="true" t="shared" si="4" ref="D28:F29">D24+D26</f>
        <v>0</v>
      </c>
      <c r="E28" s="1">
        <f t="shared" si="4"/>
        <v>0</v>
      </c>
      <c r="F28" s="1">
        <f t="shared" si="4"/>
        <v>0</v>
      </c>
      <c r="G28" s="1">
        <f aca="true" t="shared" si="5" ref="G28:J29">G24+G26</f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aca="true" t="shared" si="6" ref="K28:N29">+K24+K26</f>
        <v>0</v>
      </c>
      <c r="L28" s="1">
        <f t="shared" si="6"/>
        <v>0</v>
      </c>
      <c r="M28" s="21">
        <f t="shared" si="6"/>
        <v>0</v>
      </c>
      <c r="N28" s="1">
        <f t="shared" si="6"/>
        <v>0</v>
      </c>
      <c r="O28" s="1">
        <f>O24+O26</f>
        <v>0</v>
      </c>
      <c r="P28" s="8">
        <f t="shared" si="1"/>
        <v>0</v>
      </c>
    </row>
    <row r="29" spans="1:16" ht="18.75">
      <c r="A29" s="217"/>
      <c r="B29" s="333"/>
      <c r="C29" s="212" t="s">
        <v>18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6"/>
        <v>0</v>
      </c>
      <c r="L29" s="2">
        <f t="shared" si="6"/>
        <v>0</v>
      </c>
      <c r="M29" s="28">
        <f t="shared" si="6"/>
        <v>0</v>
      </c>
      <c r="N29" s="2">
        <f t="shared" si="6"/>
        <v>0</v>
      </c>
      <c r="O29" s="2">
        <f>O25+O27</f>
        <v>0</v>
      </c>
      <c r="P29" s="9">
        <f t="shared" si="1"/>
        <v>0</v>
      </c>
    </row>
    <row r="30" spans="1:16" ht="18.75">
      <c r="A30" s="204" t="s">
        <v>0</v>
      </c>
      <c r="B30" s="334" t="s">
        <v>37</v>
      </c>
      <c r="C30" s="234" t="s">
        <v>16</v>
      </c>
      <c r="D30" s="1">
        <v>0.6508</v>
      </c>
      <c r="E30" s="1">
        <v>0.9047</v>
      </c>
      <c r="F30" s="1">
        <v>0.0095</v>
      </c>
      <c r="G30" s="1">
        <v>0.0123</v>
      </c>
      <c r="H30" s="1">
        <v>0.0479</v>
      </c>
      <c r="I30" s="1"/>
      <c r="J30" s="1"/>
      <c r="K30" s="1"/>
      <c r="L30" s="1"/>
      <c r="M30" s="1"/>
      <c r="N30" s="1"/>
      <c r="O30" s="1">
        <v>0.0453</v>
      </c>
      <c r="P30" s="8">
        <f aca="true" t="shared" si="7" ref="P30:P39">SUM(D30:O30)</f>
        <v>1.6704999999999999</v>
      </c>
    </row>
    <row r="31" spans="1:16" ht="18.75">
      <c r="A31" s="207" t="s">
        <v>38</v>
      </c>
      <c r="B31" s="335"/>
      <c r="C31" s="212" t="s">
        <v>18</v>
      </c>
      <c r="D31" s="2">
        <v>236.303</v>
      </c>
      <c r="E31" s="2">
        <v>284.432</v>
      </c>
      <c r="F31" s="2">
        <v>3.99</v>
      </c>
      <c r="G31" s="2">
        <v>4.484</v>
      </c>
      <c r="H31" s="2">
        <v>12.547</v>
      </c>
      <c r="I31" s="2"/>
      <c r="J31" s="2"/>
      <c r="K31" s="2"/>
      <c r="L31" s="2"/>
      <c r="M31" s="2"/>
      <c r="N31" s="2"/>
      <c r="O31" s="2">
        <v>44.626</v>
      </c>
      <c r="P31" s="9">
        <f t="shared" si="7"/>
        <v>586.3820000000001</v>
      </c>
    </row>
    <row r="32" spans="1:16" ht="18.75">
      <c r="A32" s="207" t="s">
        <v>0</v>
      </c>
      <c r="B32" s="334" t="s">
        <v>39</v>
      </c>
      <c r="C32" s="234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>
        <f t="shared" si="7"/>
        <v>0</v>
      </c>
    </row>
    <row r="33" spans="1:16" ht="18.75">
      <c r="A33" s="207" t="s">
        <v>40</v>
      </c>
      <c r="B33" s="335"/>
      <c r="C33" s="212" t="s">
        <v>18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 t="shared" si="7"/>
        <v>0</v>
      </c>
    </row>
    <row r="34" spans="1:16" ht="18.75">
      <c r="A34" s="207"/>
      <c r="B34" s="210" t="s">
        <v>20</v>
      </c>
      <c r="C34" s="234" t="s">
        <v>16</v>
      </c>
      <c r="D34" s="1">
        <v>0.079</v>
      </c>
      <c r="E34" s="1">
        <v>0.162</v>
      </c>
      <c r="F34" s="1">
        <v>0.0025</v>
      </c>
      <c r="G34" s="1"/>
      <c r="H34" s="1">
        <v>0.3714</v>
      </c>
      <c r="I34" s="1">
        <v>0.3967</v>
      </c>
      <c r="J34" s="1">
        <v>0.1542</v>
      </c>
      <c r="K34" s="1">
        <v>0.0005</v>
      </c>
      <c r="L34" s="1"/>
      <c r="M34" s="1">
        <v>0.0237</v>
      </c>
      <c r="N34" s="1">
        <v>0.0563</v>
      </c>
      <c r="O34" s="1">
        <v>0.0332</v>
      </c>
      <c r="P34" s="8">
        <f t="shared" si="7"/>
        <v>1.2794999999999999</v>
      </c>
    </row>
    <row r="35" spans="1:16" ht="18.75">
      <c r="A35" s="207" t="s">
        <v>23</v>
      </c>
      <c r="B35" s="212" t="s">
        <v>111</v>
      </c>
      <c r="C35" s="212" t="s">
        <v>18</v>
      </c>
      <c r="D35" s="2">
        <v>11.149</v>
      </c>
      <c r="E35" s="2">
        <v>35.998</v>
      </c>
      <c r="F35" s="2">
        <v>1.05</v>
      </c>
      <c r="G35" s="2"/>
      <c r="H35" s="2">
        <v>46.217</v>
      </c>
      <c r="I35" s="2">
        <v>28.372</v>
      </c>
      <c r="J35" s="2">
        <v>20.821</v>
      </c>
      <c r="K35" s="2">
        <v>0.945</v>
      </c>
      <c r="L35" s="2"/>
      <c r="M35" s="2">
        <v>7.353</v>
      </c>
      <c r="N35" s="2">
        <v>19.174</v>
      </c>
      <c r="O35" s="2">
        <v>10.543</v>
      </c>
      <c r="P35" s="9">
        <f t="shared" si="7"/>
        <v>181.622</v>
      </c>
    </row>
    <row r="36" spans="1:16" ht="18.75">
      <c r="A36" s="220"/>
      <c r="B36" s="332" t="s">
        <v>114</v>
      </c>
      <c r="C36" s="234" t="s">
        <v>16</v>
      </c>
      <c r="D36" s="1">
        <f>+D30+D32+D34</f>
        <v>0.7298</v>
      </c>
      <c r="E36" s="1">
        <f aca="true" t="shared" si="8" ref="E36:O37">+E30+E32+E34</f>
        <v>1.0667</v>
      </c>
      <c r="F36" s="1">
        <f t="shared" si="8"/>
        <v>0.012</v>
      </c>
      <c r="G36" s="1">
        <f t="shared" si="8"/>
        <v>0.0123</v>
      </c>
      <c r="H36" s="1">
        <f t="shared" si="8"/>
        <v>0.4193</v>
      </c>
      <c r="I36" s="1">
        <f t="shared" si="8"/>
        <v>0.3967</v>
      </c>
      <c r="J36" s="1">
        <f t="shared" si="8"/>
        <v>0.1542</v>
      </c>
      <c r="K36" s="1">
        <f t="shared" si="8"/>
        <v>0.0005</v>
      </c>
      <c r="L36" s="1">
        <f t="shared" si="8"/>
        <v>0</v>
      </c>
      <c r="M36" s="1">
        <f t="shared" si="8"/>
        <v>0.0237</v>
      </c>
      <c r="N36" s="1">
        <f t="shared" si="8"/>
        <v>0.0563</v>
      </c>
      <c r="O36" s="1">
        <f t="shared" si="8"/>
        <v>0.0785</v>
      </c>
      <c r="P36" s="8">
        <f t="shared" si="7"/>
        <v>2.9499999999999997</v>
      </c>
    </row>
    <row r="37" spans="1:16" ht="18.75">
      <c r="A37" s="217"/>
      <c r="B37" s="333"/>
      <c r="C37" s="212" t="s">
        <v>18</v>
      </c>
      <c r="D37" s="2">
        <f>+D31+D33+D35</f>
        <v>247.452</v>
      </c>
      <c r="E37" s="2">
        <f t="shared" si="8"/>
        <v>320.43</v>
      </c>
      <c r="F37" s="2">
        <f t="shared" si="8"/>
        <v>5.04</v>
      </c>
      <c r="G37" s="2">
        <f t="shared" si="8"/>
        <v>4.484</v>
      </c>
      <c r="H37" s="2">
        <f t="shared" si="8"/>
        <v>58.763999999999996</v>
      </c>
      <c r="I37" s="2">
        <f t="shared" si="8"/>
        <v>28.372</v>
      </c>
      <c r="J37" s="2">
        <f t="shared" si="8"/>
        <v>20.821</v>
      </c>
      <c r="K37" s="2">
        <f t="shared" si="8"/>
        <v>0.945</v>
      </c>
      <c r="L37" s="2">
        <f t="shared" si="8"/>
        <v>0</v>
      </c>
      <c r="M37" s="2">
        <f t="shared" si="8"/>
        <v>7.353</v>
      </c>
      <c r="N37" s="2">
        <f t="shared" si="8"/>
        <v>19.174</v>
      </c>
      <c r="O37" s="2">
        <f t="shared" si="8"/>
        <v>55.169</v>
      </c>
      <c r="P37" s="9">
        <f t="shared" si="7"/>
        <v>768.004</v>
      </c>
    </row>
    <row r="38" spans="1:16" ht="18.75">
      <c r="A38" s="328" t="s">
        <v>41</v>
      </c>
      <c r="B38" s="329"/>
      <c r="C38" s="234" t="s">
        <v>16</v>
      </c>
      <c r="D38" s="1"/>
      <c r="E38" s="1"/>
      <c r="F38" s="1"/>
      <c r="G38" s="1"/>
      <c r="H38" s="1"/>
      <c r="I38" s="1">
        <v>0.0891</v>
      </c>
      <c r="J38" s="1">
        <v>0.4638</v>
      </c>
      <c r="K38" s="1">
        <v>1.2944</v>
      </c>
      <c r="L38" s="1">
        <v>0.0972</v>
      </c>
      <c r="M38" s="1">
        <v>0.1652</v>
      </c>
      <c r="N38" s="1">
        <v>0.763</v>
      </c>
      <c r="O38" s="1">
        <v>0.0788</v>
      </c>
      <c r="P38" s="8">
        <f t="shared" si="7"/>
        <v>2.9515000000000002</v>
      </c>
    </row>
    <row r="39" spans="1:16" ht="18.75">
      <c r="A39" s="330"/>
      <c r="B39" s="331"/>
      <c r="C39" s="212" t="s">
        <v>18</v>
      </c>
      <c r="D39" s="2"/>
      <c r="E39" s="2"/>
      <c r="F39" s="2"/>
      <c r="G39" s="2"/>
      <c r="H39" s="2"/>
      <c r="I39" s="2">
        <v>26.899</v>
      </c>
      <c r="J39" s="2">
        <v>125.535</v>
      </c>
      <c r="K39" s="2">
        <v>276.952</v>
      </c>
      <c r="L39" s="2">
        <v>23.061</v>
      </c>
      <c r="M39" s="2">
        <v>33.544</v>
      </c>
      <c r="N39" s="2">
        <v>91.679</v>
      </c>
      <c r="O39" s="2">
        <v>32.448</v>
      </c>
      <c r="P39" s="9">
        <f t="shared" si="7"/>
        <v>610.1179999999999</v>
      </c>
    </row>
    <row r="40" spans="1:16" ht="18.75">
      <c r="A40" s="328" t="s">
        <v>42</v>
      </c>
      <c r="B40" s="329"/>
      <c r="C40" s="234" t="s">
        <v>16</v>
      </c>
      <c r="D40" s="1"/>
      <c r="E40" s="1"/>
      <c r="F40" s="1"/>
      <c r="G40" s="1"/>
      <c r="H40" s="1"/>
      <c r="I40" s="1"/>
      <c r="J40" s="1">
        <v>0.2085</v>
      </c>
      <c r="K40" s="1">
        <v>4.8772</v>
      </c>
      <c r="L40" s="1">
        <v>0.4784</v>
      </c>
      <c r="M40" s="1">
        <v>0.6532</v>
      </c>
      <c r="N40" s="1">
        <v>0.1332</v>
      </c>
      <c r="O40" s="1">
        <v>0.005</v>
      </c>
      <c r="P40" s="8">
        <f aca="true" t="shared" si="9" ref="P40:P47">SUM(D40:O40)</f>
        <v>6.3555</v>
      </c>
    </row>
    <row r="41" spans="1:16" ht="18.75">
      <c r="A41" s="330"/>
      <c r="B41" s="331"/>
      <c r="C41" s="212" t="s">
        <v>18</v>
      </c>
      <c r="D41" s="2"/>
      <c r="E41" s="2"/>
      <c r="F41" s="2"/>
      <c r="G41" s="2"/>
      <c r="H41" s="2"/>
      <c r="I41" s="2"/>
      <c r="J41" s="2">
        <v>55.001</v>
      </c>
      <c r="K41" s="2">
        <v>512.366</v>
      </c>
      <c r="L41" s="2">
        <v>82.955</v>
      </c>
      <c r="M41" s="2">
        <v>57.516</v>
      </c>
      <c r="N41" s="2">
        <v>11.604</v>
      </c>
      <c r="O41" s="2">
        <v>1.68</v>
      </c>
      <c r="P41" s="9">
        <f t="shared" si="9"/>
        <v>721.122</v>
      </c>
    </row>
    <row r="42" spans="1:16" ht="18.75">
      <c r="A42" s="328" t="s">
        <v>43</v>
      </c>
      <c r="B42" s="329"/>
      <c r="C42" s="234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>
        <f t="shared" si="9"/>
        <v>0</v>
      </c>
    </row>
    <row r="43" spans="1:16" ht="18.75">
      <c r="A43" s="330"/>
      <c r="B43" s="331"/>
      <c r="C43" s="212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>
        <f t="shared" si="9"/>
        <v>0</v>
      </c>
    </row>
    <row r="44" spans="1:16" ht="18.75">
      <c r="A44" s="328" t="s">
        <v>44</v>
      </c>
      <c r="B44" s="329"/>
      <c r="C44" s="234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>
        <f t="shared" si="9"/>
        <v>0</v>
      </c>
    </row>
    <row r="45" spans="1:16" ht="18.75">
      <c r="A45" s="330"/>
      <c r="B45" s="331"/>
      <c r="C45" s="212" t="s">
        <v>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>
        <f t="shared" si="9"/>
        <v>0</v>
      </c>
    </row>
    <row r="46" spans="1:16" ht="18.75">
      <c r="A46" s="328" t="s">
        <v>45</v>
      </c>
      <c r="B46" s="329"/>
      <c r="C46" s="234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>
        <f t="shared" si="9"/>
        <v>0</v>
      </c>
    </row>
    <row r="47" spans="1:16" ht="18.75">
      <c r="A47" s="330"/>
      <c r="B47" s="331"/>
      <c r="C47" s="212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>
        <f t="shared" si="9"/>
        <v>0</v>
      </c>
    </row>
    <row r="48" spans="1:16" ht="18.75">
      <c r="A48" s="328" t="s">
        <v>46</v>
      </c>
      <c r="B48" s="329"/>
      <c r="C48" s="234" t="s">
        <v>16</v>
      </c>
      <c r="D48" s="1">
        <v>2.1543</v>
      </c>
      <c r="E48" s="1"/>
      <c r="F48" s="1"/>
      <c r="G48" s="1"/>
      <c r="H48" s="1"/>
      <c r="I48" s="1">
        <v>0.0019</v>
      </c>
      <c r="J48" s="1">
        <v>0.0781</v>
      </c>
      <c r="K48" s="1">
        <v>0.5785</v>
      </c>
      <c r="L48" s="1">
        <v>0.013</v>
      </c>
      <c r="M48" s="1">
        <v>1.6399</v>
      </c>
      <c r="N48" s="1">
        <v>4.2288</v>
      </c>
      <c r="O48" s="1">
        <v>3.2605</v>
      </c>
      <c r="P48" s="8">
        <f aca="true" t="shared" si="10" ref="P48:P57">SUM(D48:O48)</f>
        <v>11.955</v>
      </c>
    </row>
    <row r="49" spans="1:16" ht="18.75">
      <c r="A49" s="330"/>
      <c r="B49" s="331"/>
      <c r="C49" s="212" t="s">
        <v>18</v>
      </c>
      <c r="D49" s="2">
        <v>1417.786</v>
      </c>
      <c r="E49" s="2"/>
      <c r="F49" s="2"/>
      <c r="G49" s="2"/>
      <c r="H49" s="2"/>
      <c r="I49" s="2">
        <v>0.704</v>
      </c>
      <c r="J49" s="2">
        <v>11.192</v>
      </c>
      <c r="K49" s="2">
        <v>25.273</v>
      </c>
      <c r="L49" s="2">
        <v>4.515</v>
      </c>
      <c r="M49" s="2">
        <v>626.638</v>
      </c>
      <c r="N49" s="2">
        <v>1973.051</v>
      </c>
      <c r="O49" s="2">
        <v>2445.635</v>
      </c>
      <c r="P49" s="9">
        <f t="shared" si="10"/>
        <v>6504.794</v>
      </c>
    </row>
    <row r="50" spans="1:16" ht="18.75">
      <c r="A50" s="328" t="s">
        <v>47</v>
      </c>
      <c r="B50" s="329"/>
      <c r="C50" s="234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>
        <f t="shared" si="10"/>
        <v>0</v>
      </c>
    </row>
    <row r="51" spans="1:16" ht="18.75">
      <c r="A51" s="330"/>
      <c r="B51" s="331"/>
      <c r="C51" s="212" t="s">
        <v>18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10"/>
        <v>0</v>
      </c>
    </row>
    <row r="52" spans="1:16" ht="18.75">
      <c r="A52" s="328" t="s">
        <v>48</v>
      </c>
      <c r="B52" s="329"/>
      <c r="C52" s="234" t="s">
        <v>16</v>
      </c>
      <c r="D52" s="1"/>
      <c r="E52" s="1"/>
      <c r="F52" s="1">
        <v>0.0217</v>
      </c>
      <c r="G52" s="1">
        <v>0.1563</v>
      </c>
      <c r="H52" s="1">
        <v>0.1829</v>
      </c>
      <c r="I52" s="1">
        <v>0.2261</v>
      </c>
      <c r="J52" s="1">
        <v>0.0078</v>
      </c>
      <c r="K52" s="1">
        <v>0.0088</v>
      </c>
      <c r="L52" s="1">
        <v>0.0669</v>
      </c>
      <c r="M52" s="1">
        <v>103.2566</v>
      </c>
      <c r="N52" s="1">
        <v>66.3952</v>
      </c>
      <c r="O52" s="1">
        <v>1.7041</v>
      </c>
      <c r="P52" s="8">
        <f t="shared" si="10"/>
        <v>172.02640000000002</v>
      </c>
    </row>
    <row r="53" spans="1:16" ht="18.75">
      <c r="A53" s="330"/>
      <c r="B53" s="331"/>
      <c r="C53" s="212" t="s">
        <v>18</v>
      </c>
      <c r="D53" s="2"/>
      <c r="E53" s="2"/>
      <c r="F53" s="2">
        <v>40.499</v>
      </c>
      <c r="G53" s="2">
        <v>255.243</v>
      </c>
      <c r="H53" s="2">
        <v>118.202</v>
      </c>
      <c r="I53" s="2">
        <v>96.368</v>
      </c>
      <c r="J53" s="2">
        <v>3.435</v>
      </c>
      <c r="K53" s="2">
        <v>5.471</v>
      </c>
      <c r="L53" s="2">
        <v>35.292</v>
      </c>
      <c r="M53" s="2">
        <v>34042.009</v>
      </c>
      <c r="N53" s="2">
        <v>24711.835</v>
      </c>
      <c r="O53" s="2">
        <v>613.385</v>
      </c>
      <c r="P53" s="9">
        <f t="shared" si="10"/>
        <v>59921.739</v>
      </c>
    </row>
    <row r="54" spans="1:16" ht="18.75">
      <c r="A54" s="204" t="s">
        <v>0</v>
      </c>
      <c r="B54" s="334" t="s">
        <v>133</v>
      </c>
      <c r="C54" s="234" t="s">
        <v>16</v>
      </c>
      <c r="D54" s="1"/>
      <c r="E54" s="1"/>
      <c r="F54" s="1"/>
      <c r="G54" s="1">
        <v>0.0006</v>
      </c>
      <c r="H54" s="1">
        <v>0.0912</v>
      </c>
      <c r="I54" s="1">
        <v>0.1699</v>
      </c>
      <c r="J54" s="1">
        <v>0.0244</v>
      </c>
      <c r="K54" s="1">
        <v>0.0044</v>
      </c>
      <c r="L54" s="1"/>
      <c r="M54" s="1">
        <v>0.0044</v>
      </c>
      <c r="N54" s="1">
        <v>0.0026</v>
      </c>
      <c r="O54" s="1">
        <v>0.0038</v>
      </c>
      <c r="P54" s="8">
        <f t="shared" si="10"/>
        <v>0.3013</v>
      </c>
    </row>
    <row r="55" spans="1:16" ht="18.75">
      <c r="A55" s="207" t="s">
        <v>38</v>
      </c>
      <c r="B55" s="335"/>
      <c r="C55" s="212" t="s">
        <v>18</v>
      </c>
      <c r="D55" s="2"/>
      <c r="E55" s="2"/>
      <c r="F55" s="2"/>
      <c r="G55" s="2">
        <v>0.378</v>
      </c>
      <c r="H55" s="2">
        <v>124.534</v>
      </c>
      <c r="I55" s="2">
        <v>161.05</v>
      </c>
      <c r="J55" s="2">
        <v>30.42</v>
      </c>
      <c r="K55" s="2">
        <v>6.7</v>
      </c>
      <c r="L55" s="2"/>
      <c r="M55" s="2">
        <v>4.62</v>
      </c>
      <c r="N55" s="2">
        <v>3.087</v>
      </c>
      <c r="O55" s="2">
        <v>6.783</v>
      </c>
      <c r="P55" s="9">
        <f t="shared" si="10"/>
        <v>337.572</v>
      </c>
    </row>
    <row r="56" spans="1:16" ht="18.75">
      <c r="A56" s="207" t="s">
        <v>17</v>
      </c>
      <c r="B56" s="210" t="s">
        <v>20</v>
      </c>
      <c r="C56" s="234" t="s">
        <v>16</v>
      </c>
      <c r="D56" s="1"/>
      <c r="E56" s="1"/>
      <c r="F56" s="1">
        <v>0.0021</v>
      </c>
      <c r="G56" s="1">
        <v>0.0534</v>
      </c>
      <c r="H56" s="1">
        <v>0.3574</v>
      </c>
      <c r="I56" s="1">
        <v>0.1997</v>
      </c>
      <c r="J56" s="1">
        <v>0.313</v>
      </c>
      <c r="K56" s="1">
        <v>1.4376</v>
      </c>
      <c r="L56" s="1">
        <v>0.199</v>
      </c>
      <c r="M56" s="1">
        <v>0.213</v>
      </c>
      <c r="N56" s="1">
        <v>0.0646</v>
      </c>
      <c r="O56" s="1">
        <v>0.0314</v>
      </c>
      <c r="P56" s="8">
        <f t="shared" si="10"/>
        <v>2.8712</v>
      </c>
    </row>
    <row r="57" spans="1:16" ht="18.75">
      <c r="A57" s="207" t="s">
        <v>23</v>
      </c>
      <c r="B57" s="212" t="s">
        <v>113</v>
      </c>
      <c r="C57" s="212" t="s">
        <v>18</v>
      </c>
      <c r="D57" s="2"/>
      <c r="E57" s="2"/>
      <c r="F57" s="2">
        <v>1.523</v>
      </c>
      <c r="G57" s="2">
        <v>56.354</v>
      </c>
      <c r="H57" s="2">
        <v>217.868</v>
      </c>
      <c r="I57" s="2">
        <v>98.241</v>
      </c>
      <c r="J57" s="2">
        <v>182.907</v>
      </c>
      <c r="K57" s="2">
        <v>831.815</v>
      </c>
      <c r="L57" s="2">
        <v>102.945</v>
      </c>
      <c r="M57" s="2">
        <v>114.656</v>
      </c>
      <c r="N57" s="2">
        <v>60.44</v>
      </c>
      <c r="O57" s="2">
        <v>28.76</v>
      </c>
      <c r="P57" s="9">
        <f t="shared" si="10"/>
        <v>1695.509</v>
      </c>
    </row>
    <row r="58" spans="1:16" ht="18.75">
      <c r="A58" s="220"/>
      <c r="B58" s="332" t="s">
        <v>114</v>
      </c>
      <c r="C58" s="234" t="s">
        <v>16</v>
      </c>
      <c r="D58" s="1">
        <f aca="true" t="shared" si="11" ref="D58:F59">D54+D56</f>
        <v>0</v>
      </c>
      <c r="E58" s="1">
        <f t="shared" si="11"/>
        <v>0</v>
      </c>
      <c r="F58" s="1">
        <f t="shared" si="11"/>
        <v>0.0021</v>
      </c>
      <c r="G58" s="1">
        <f aca="true" t="shared" si="12" ref="G58:I59">G54+G56</f>
        <v>0.054000000000000006</v>
      </c>
      <c r="H58" s="1">
        <f t="shared" si="12"/>
        <v>0.4486</v>
      </c>
      <c r="I58" s="1">
        <f t="shared" si="12"/>
        <v>0.3696</v>
      </c>
      <c r="J58" s="1">
        <f>+J54+J56</f>
        <v>0.3374</v>
      </c>
      <c r="K58" s="1">
        <f aca="true" t="shared" si="13" ref="K58:N59">+K54+K56</f>
        <v>1.442</v>
      </c>
      <c r="L58" s="1">
        <f t="shared" si="13"/>
        <v>0.199</v>
      </c>
      <c r="M58" s="1">
        <f t="shared" si="13"/>
        <v>0.21739999999999998</v>
      </c>
      <c r="N58" s="1">
        <f t="shared" si="13"/>
        <v>0.06720000000000001</v>
      </c>
      <c r="O58" s="1">
        <f>O54+O56</f>
        <v>0.035199999999999995</v>
      </c>
      <c r="P58" s="8">
        <f>P54+P56</f>
        <v>3.1725</v>
      </c>
    </row>
    <row r="59" spans="1:16" ht="18.75">
      <c r="A59" s="217"/>
      <c r="B59" s="333"/>
      <c r="C59" s="212" t="s">
        <v>18</v>
      </c>
      <c r="D59" s="2">
        <f t="shared" si="11"/>
        <v>0</v>
      </c>
      <c r="E59" s="2">
        <f t="shared" si="11"/>
        <v>0</v>
      </c>
      <c r="F59" s="2">
        <f t="shared" si="11"/>
        <v>1.523</v>
      </c>
      <c r="G59" s="2">
        <f t="shared" si="12"/>
        <v>56.732</v>
      </c>
      <c r="H59" s="2">
        <f t="shared" si="12"/>
        <v>342.402</v>
      </c>
      <c r="I59" s="2">
        <f t="shared" si="12"/>
        <v>259.291</v>
      </c>
      <c r="J59" s="2">
        <f>+J55+J57</f>
        <v>213.327</v>
      </c>
      <c r="K59" s="2">
        <f t="shared" si="13"/>
        <v>838.5150000000001</v>
      </c>
      <c r="L59" s="2">
        <f t="shared" si="13"/>
        <v>102.945</v>
      </c>
      <c r="M59" s="2">
        <f t="shared" si="13"/>
        <v>119.27600000000001</v>
      </c>
      <c r="N59" s="2">
        <f t="shared" si="13"/>
        <v>63.527</v>
      </c>
      <c r="O59" s="2">
        <f>O55+O57</f>
        <v>35.543</v>
      </c>
      <c r="P59" s="9">
        <f>P55+P57</f>
        <v>2033.0810000000001</v>
      </c>
    </row>
    <row r="60" spans="1:16" ht="18.75">
      <c r="A60" s="204" t="s">
        <v>0</v>
      </c>
      <c r="B60" s="334" t="s">
        <v>115</v>
      </c>
      <c r="C60" s="234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>
        <f aca="true" t="shared" si="14" ref="P60:P67">P56+P58</f>
        <v>6.043699999999999</v>
      </c>
    </row>
    <row r="61" spans="1:16" ht="18.75">
      <c r="A61" s="207" t="s">
        <v>49</v>
      </c>
      <c r="B61" s="335"/>
      <c r="C61" s="212" t="s">
        <v>18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si="14"/>
        <v>3728.59</v>
      </c>
    </row>
    <row r="62" spans="1:16" ht="18.75">
      <c r="A62" s="207" t="s">
        <v>0</v>
      </c>
      <c r="B62" s="210" t="s">
        <v>50</v>
      </c>
      <c r="C62" s="234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>
        <f t="shared" si="14"/>
        <v>9.216199999999999</v>
      </c>
    </row>
    <row r="63" spans="1:16" ht="18.75">
      <c r="A63" s="207" t="s">
        <v>51</v>
      </c>
      <c r="B63" s="212" t="s">
        <v>116</v>
      </c>
      <c r="C63" s="212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14"/>
        <v>5761.671</v>
      </c>
    </row>
    <row r="64" spans="1:16" ht="18.75">
      <c r="A64" s="207" t="s">
        <v>0</v>
      </c>
      <c r="B64" s="334" t="s">
        <v>53</v>
      </c>
      <c r="C64" s="234" t="s">
        <v>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>
        <f t="shared" si="14"/>
        <v>15.259899999999998</v>
      </c>
    </row>
    <row r="65" spans="1:16" ht="18.75">
      <c r="A65" s="207" t="s">
        <v>23</v>
      </c>
      <c r="B65" s="335"/>
      <c r="C65" s="212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14"/>
        <v>9490.261</v>
      </c>
    </row>
    <row r="66" spans="1:16" ht="18.75">
      <c r="A66" s="207"/>
      <c r="B66" s="210" t="s">
        <v>20</v>
      </c>
      <c r="C66" s="234" t="s">
        <v>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8">
        <f t="shared" si="14"/>
        <v>24.476099999999995</v>
      </c>
    </row>
    <row r="67" spans="1:16" ht="19.5" thickBot="1">
      <c r="A67" s="222" t="s">
        <v>0</v>
      </c>
      <c r="B67" s="223" t="s">
        <v>116</v>
      </c>
      <c r="C67" s="223" t="s">
        <v>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0">
        <f t="shared" si="14"/>
        <v>15251.932</v>
      </c>
    </row>
    <row r="68" ht="18.75">
      <c r="P68" s="11"/>
    </row>
    <row r="69" spans="1:16" ht="19.5" thickBot="1">
      <c r="A69" s="12" t="s">
        <v>222</v>
      </c>
      <c r="B69" s="19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8.75">
      <c r="A70" s="217"/>
      <c r="B70" s="230"/>
      <c r="C70" s="230"/>
      <c r="D70" s="201" t="s">
        <v>156</v>
      </c>
      <c r="E70" s="201" t="s">
        <v>93</v>
      </c>
      <c r="F70" s="201" t="s">
        <v>94</v>
      </c>
      <c r="G70" s="201" t="s">
        <v>95</v>
      </c>
      <c r="H70" s="201" t="s">
        <v>96</v>
      </c>
      <c r="I70" s="201" t="s">
        <v>97</v>
      </c>
      <c r="J70" s="201" t="s">
        <v>98</v>
      </c>
      <c r="K70" s="201" t="s">
        <v>99</v>
      </c>
      <c r="L70" s="201" t="s">
        <v>100</v>
      </c>
      <c r="M70" s="201" t="s">
        <v>101</v>
      </c>
      <c r="N70" s="201" t="s">
        <v>102</v>
      </c>
      <c r="O70" s="201" t="s">
        <v>103</v>
      </c>
      <c r="P70" s="203" t="s">
        <v>14</v>
      </c>
    </row>
    <row r="71" spans="1:16" ht="18.75">
      <c r="A71" s="207" t="s">
        <v>49</v>
      </c>
      <c r="B71" s="332" t="s">
        <v>117</v>
      </c>
      <c r="C71" s="234" t="s">
        <v>16</v>
      </c>
      <c r="D71" s="1">
        <f>D60+D62+D64+D66</f>
        <v>0</v>
      </c>
      <c r="E71" s="1">
        <f aca="true" t="shared" si="15" ref="E71:O72">E60+E62+E64+E66</f>
        <v>0</v>
      </c>
      <c r="F71" s="1">
        <f t="shared" si="15"/>
        <v>0</v>
      </c>
      <c r="G71" s="1">
        <f t="shared" si="15"/>
        <v>0</v>
      </c>
      <c r="H71" s="1">
        <f t="shared" si="15"/>
        <v>0</v>
      </c>
      <c r="I71" s="1">
        <f t="shared" si="15"/>
        <v>0</v>
      </c>
      <c r="J71" s="1">
        <f t="shared" si="15"/>
        <v>0</v>
      </c>
      <c r="K71" s="1">
        <f t="shared" si="15"/>
        <v>0</v>
      </c>
      <c r="L71" s="1">
        <f t="shared" si="15"/>
        <v>0</v>
      </c>
      <c r="M71" s="1">
        <f t="shared" si="15"/>
        <v>0</v>
      </c>
      <c r="N71" s="1">
        <f t="shared" si="15"/>
        <v>0</v>
      </c>
      <c r="O71" s="1">
        <f t="shared" si="15"/>
        <v>0</v>
      </c>
      <c r="P71" s="8">
        <f>P60+P62+P64+P66</f>
        <v>54.99589999999999</v>
      </c>
    </row>
    <row r="72" spans="1:16" ht="18.75">
      <c r="A72" s="198" t="s">
        <v>51</v>
      </c>
      <c r="B72" s="333"/>
      <c r="C72" s="212" t="s">
        <v>18</v>
      </c>
      <c r="D72" s="2">
        <f>D61+D63+D65+D67</f>
        <v>0</v>
      </c>
      <c r="E72" s="2">
        <f t="shared" si="15"/>
        <v>0</v>
      </c>
      <c r="F72" s="2">
        <f t="shared" si="15"/>
        <v>0</v>
      </c>
      <c r="G72" s="2">
        <f t="shared" si="15"/>
        <v>0</v>
      </c>
      <c r="H72" s="2">
        <f t="shared" si="15"/>
        <v>0</v>
      </c>
      <c r="I72" s="2">
        <f t="shared" si="15"/>
        <v>0</v>
      </c>
      <c r="J72" s="2">
        <f t="shared" si="15"/>
        <v>0</v>
      </c>
      <c r="K72" s="2">
        <f t="shared" si="15"/>
        <v>0</v>
      </c>
      <c r="L72" s="2">
        <f t="shared" si="15"/>
        <v>0</v>
      </c>
      <c r="M72" s="2">
        <f t="shared" si="15"/>
        <v>0</v>
      </c>
      <c r="N72" s="2">
        <f t="shared" si="15"/>
        <v>0</v>
      </c>
      <c r="O72" s="2">
        <f t="shared" si="15"/>
        <v>0</v>
      </c>
      <c r="P72" s="9">
        <f>P61+P63+P65+P67</f>
        <v>34232.454</v>
      </c>
    </row>
    <row r="73" spans="1:16" ht="18.75">
      <c r="A73" s="204" t="s">
        <v>0</v>
      </c>
      <c r="B73" s="334" t="s">
        <v>54</v>
      </c>
      <c r="C73" s="234" t="s">
        <v>16</v>
      </c>
      <c r="D73" s="1">
        <v>0.1711</v>
      </c>
      <c r="E73" s="1">
        <v>0.2687</v>
      </c>
      <c r="F73" s="1">
        <v>0.0231</v>
      </c>
      <c r="G73" s="1">
        <v>0.0559</v>
      </c>
      <c r="H73" s="1">
        <v>1.7969</v>
      </c>
      <c r="I73" s="1">
        <v>3.2257</v>
      </c>
      <c r="J73" s="1">
        <v>2.1777</v>
      </c>
      <c r="K73" s="1">
        <v>0.7562</v>
      </c>
      <c r="L73" s="1">
        <v>0.2966</v>
      </c>
      <c r="M73" s="1">
        <v>0.648</v>
      </c>
      <c r="N73" s="1">
        <v>0.4231</v>
      </c>
      <c r="O73" s="1">
        <v>0.8211</v>
      </c>
      <c r="P73" s="8">
        <f>SUM(D73:O73)</f>
        <v>10.664099999999998</v>
      </c>
    </row>
    <row r="74" spans="1:16" ht="18.75">
      <c r="A74" s="207" t="s">
        <v>34</v>
      </c>
      <c r="B74" s="335"/>
      <c r="C74" s="212" t="s">
        <v>18</v>
      </c>
      <c r="D74" s="2">
        <v>278.162</v>
      </c>
      <c r="E74" s="2">
        <v>470.466</v>
      </c>
      <c r="F74" s="2">
        <v>45.478</v>
      </c>
      <c r="G74" s="2">
        <v>86.659</v>
      </c>
      <c r="H74" s="2">
        <v>1825.962</v>
      </c>
      <c r="I74" s="2">
        <v>2048.07</v>
      </c>
      <c r="J74" s="2">
        <v>1612.986</v>
      </c>
      <c r="K74" s="2">
        <v>1097.065</v>
      </c>
      <c r="L74" s="2">
        <v>578.924</v>
      </c>
      <c r="M74" s="2">
        <v>1189.447</v>
      </c>
      <c r="N74" s="2">
        <v>577.431</v>
      </c>
      <c r="O74" s="2">
        <v>1421.579</v>
      </c>
      <c r="P74" s="9">
        <f>SUM(D74:O74)</f>
        <v>11232.229</v>
      </c>
    </row>
    <row r="75" spans="1:16" ht="18.75">
      <c r="A75" s="207" t="s">
        <v>0</v>
      </c>
      <c r="B75" s="334" t="s">
        <v>55</v>
      </c>
      <c r="C75" s="234" t="s">
        <v>16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>
        <f aca="true" t="shared" si="16" ref="P75:P80">SUM(D75:O75)</f>
        <v>0</v>
      </c>
    </row>
    <row r="76" spans="1:16" ht="18.75">
      <c r="A76" s="207" t="s">
        <v>0</v>
      </c>
      <c r="B76" s="335"/>
      <c r="C76" s="212" t="s">
        <v>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16"/>
        <v>0</v>
      </c>
    </row>
    <row r="77" spans="1:16" ht="18.75">
      <c r="A77" s="207" t="s">
        <v>56</v>
      </c>
      <c r="B77" s="210" t="s">
        <v>57</v>
      </c>
      <c r="C77" s="234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>
        <f t="shared" si="16"/>
        <v>0</v>
      </c>
    </row>
    <row r="78" spans="1:16" ht="18.75">
      <c r="A78" s="207"/>
      <c r="B78" s="212" t="s">
        <v>58</v>
      </c>
      <c r="C78" s="212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16"/>
        <v>0</v>
      </c>
    </row>
    <row r="79" spans="1:16" ht="18.75">
      <c r="A79" s="207"/>
      <c r="B79" s="334" t="s">
        <v>59</v>
      </c>
      <c r="C79" s="234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>
        <f t="shared" si="16"/>
        <v>0</v>
      </c>
    </row>
    <row r="80" spans="1:16" ht="18.75">
      <c r="A80" s="207" t="s">
        <v>17</v>
      </c>
      <c r="B80" s="335"/>
      <c r="C80" s="212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16"/>
        <v>0</v>
      </c>
    </row>
    <row r="81" spans="1:16" ht="18.75">
      <c r="A81" s="207"/>
      <c r="B81" s="210" t="s">
        <v>20</v>
      </c>
      <c r="C81" s="234" t="s">
        <v>16</v>
      </c>
      <c r="D81" s="1">
        <v>9.36091</v>
      </c>
      <c r="E81" s="1">
        <v>12.3446</v>
      </c>
      <c r="F81" s="1">
        <v>3.3804</v>
      </c>
      <c r="G81" s="1">
        <v>5.5673</v>
      </c>
      <c r="H81" s="1">
        <v>23.8602</v>
      </c>
      <c r="I81" s="1">
        <v>26.4501</v>
      </c>
      <c r="J81" s="1">
        <v>34.6121</v>
      </c>
      <c r="K81" s="1">
        <v>31.0588</v>
      </c>
      <c r="L81" s="1">
        <v>11.2907</v>
      </c>
      <c r="M81" s="1">
        <v>14.6065</v>
      </c>
      <c r="N81" s="1">
        <v>12.2799</v>
      </c>
      <c r="O81" s="1">
        <v>12.8414</v>
      </c>
      <c r="P81" s="8">
        <f aca="true" t="shared" si="17" ref="P81:P94">SUM(D81:O81)</f>
        <v>197.65290999999996</v>
      </c>
    </row>
    <row r="82" spans="1:16" ht="18.75">
      <c r="A82" s="207"/>
      <c r="B82" s="212" t="s">
        <v>157</v>
      </c>
      <c r="C82" s="212" t="s">
        <v>18</v>
      </c>
      <c r="D82" s="2">
        <v>3724.606</v>
      </c>
      <c r="E82" s="2">
        <v>7991.399</v>
      </c>
      <c r="F82" s="2">
        <v>1313.58</v>
      </c>
      <c r="G82" s="2">
        <v>1763.284</v>
      </c>
      <c r="H82" s="2">
        <v>13011.576</v>
      </c>
      <c r="I82" s="2">
        <v>10884.618</v>
      </c>
      <c r="J82" s="2">
        <v>17765.099</v>
      </c>
      <c r="K82" s="2">
        <v>21833.413</v>
      </c>
      <c r="L82" s="2">
        <v>9859.983</v>
      </c>
      <c r="M82" s="2">
        <v>11260.041</v>
      </c>
      <c r="N82" s="2">
        <v>8017.012</v>
      </c>
      <c r="O82" s="2">
        <v>9151.995</v>
      </c>
      <c r="P82" s="9">
        <f t="shared" si="17"/>
        <v>116576.60599999999</v>
      </c>
    </row>
    <row r="83" spans="1:16" ht="18.75">
      <c r="A83" s="207" t="s">
        <v>23</v>
      </c>
      <c r="B83" s="332" t="s">
        <v>158</v>
      </c>
      <c r="C83" s="234" t="s">
        <v>16</v>
      </c>
      <c r="D83" s="1">
        <f>+D73+D75+D77+D79+D81</f>
        <v>9.53201</v>
      </c>
      <c r="E83" s="1">
        <f aca="true" t="shared" si="18" ref="E83:O84">+E73+E75+E77+E79+E81</f>
        <v>12.6133</v>
      </c>
      <c r="F83" s="1">
        <f t="shared" si="18"/>
        <v>3.4034999999999997</v>
      </c>
      <c r="G83" s="1">
        <f t="shared" si="18"/>
        <v>5.623200000000001</v>
      </c>
      <c r="H83" s="1">
        <f t="shared" si="18"/>
        <v>25.6571</v>
      </c>
      <c r="I83" s="1">
        <f t="shared" si="18"/>
        <v>29.6758</v>
      </c>
      <c r="J83" s="1">
        <f t="shared" si="18"/>
        <v>36.7898</v>
      </c>
      <c r="K83" s="1">
        <f t="shared" si="18"/>
        <v>31.815</v>
      </c>
      <c r="L83" s="1">
        <f t="shared" si="18"/>
        <v>11.587299999999999</v>
      </c>
      <c r="M83" s="1">
        <f t="shared" si="18"/>
        <v>15.2545</v>
      </c>
      <c r="N83" s="1">
        <f t="shared" si="18"/>
        <v>12.703</v>
      </c>
      <c r="O83" s="1">
        <f t="shared" si="18"/>
        <v>13.6625</v>
      </c>
      <c r="P83" s="8">
        <f t="shared" si="17"/>
        <v>208.31701</v>
      </c>
    </row>
    <row r="84" spans="1:16" ht="18.75">
      <c r="A84" s="217"/>
      <c r="B84" s="333"/>
      <c r="C84" s="212" t="s">
        <v>18</v>
      </c>
      <c r="D84" s="2">
        <f>+D74+D76+D78+D80+D82</f>
        <v>4002.768</v>
      </c>
      <c r="E84" s="2">
        <f t="shared" si="18"/>
        <v>8461.865</v>
      </c>
      <c r="F84" s="2">
        <f t="shared" si="18"/>
        <v>1359.058</v>
      </c>
      <c r="G84" s="2">
        <f t="shared" si="18"/>
        <v>1849.9430000000002</v>
      </c>
      <c r="H84" s="2">
        <f t="shared" si="18"/>
        <v>14837.537999999999</v>
      </c>
      <c r="I84" s="2">
        <f t="shared" si="18"/>
        <v>12932.688</v>
      </c>
      <c r="J84" s="2">
        <f t="shared" si="18"/>
        <v>19378.085</v>
      </c>
      <c r="K84" s="2">
        <f t="shared" si="18"/>
        <v>22930.478</v>
      </c>
      <c r="L84" s="2">
        <f t="shared" si="18"/>
        <v>10438.907</v>
      </c>
      <c r="M84" s="2">
        <f t="shared" si="18"/>
        <v>12449.488</v>
      </c>
      <c r="N84" s="2">
        <f t="shared" si="18"/>
        <v>8594.443</v>
      </c>
      <c r="O84" s="2">
        <f t="shared" si="18"/>
        <v>10573.574</v>
      </c>
      <c r="P84" s="9">
        <f t="shared" si="17"/>
        <v>127808.83499999999</v>
      </c>
    </row>
    <row r="85" spans="1:16" ht="18.75">
      <c r="A85" s="328" t="s">
        <v>118</v>
      </c>
      <c r="B85" s="329"/>
      <c r="C85" s="234" t="s">
        <v>16</v>
      </c>
      <c r="D85" s="1">
        <v>0.0068</v>
      </c>
      <c r="E85" s="1">
        <v>0.0003</v>
      </c>
      <c r="F85" s="1"/>
      <c r="G85" s="1"/>
      <c r="H85" s="1">
        <v>0.1184</v>
      </c>
      <c r="I85" s="1">
        <v>0.1815</v>
      </c>
      <c r="J85" s="1">
        <v>0.2422</v>
      </c>
      <c r="K85" s="1">
        <v>0.1881</v>
      </c>
      <c r="L85" s="1">
        <v>0.0894</v>
      </c>
      <c r="M85" s="1">
        <v>0.5805</v>
      </c>
      <c r="N85" s="1">
        <v>0.4143</v>
      </c>
      <c r="O85" s="1">
        <v>0.2872</v>
      </c>
      <c r="P85" s="8">
        <f t="shared" si="17"/>
        <v>2.1087</v>
      </c>
    </row>
    <row r="86" spans="1:16" ht="18.75">
      <c r="A86" s="330"/>
      <c r="B86" s="331"/>
      <c r="C86" s="212" t="s">
        <v>18</v>
      </c>
      <c r="D86" s="2">
        <v>6.888</v>
      </c>
      <c r="E86" s="2">
        <v>0.672</v>
      </c>
      <c r="F86" s="2"/>
      <c r="G86" s="2"/>
      <c r="H86" s="2">
        <v>121.052</v>
      </c>
      <c r="I86" s="2">
        <v>166.951</v>
      </c>
      <c r="J86" s="2">
        <v>307.711</v>
      </c>
      <c r="K86" s="2">
        <v>296.237</v>
      </c>
      <c r="L86" s="2">
        <v>83.185</v>
      </c>
      <c r="M86" s="2">
        <v>357.964</v>
      </c>
      <c r="N86" s="2">
        <v>227.162</v>
      </c>
      <c r="O86" s="2">
        <v>134.388</v>
      </c>
      <c r="P86" s="9">
        <f t="shared" si="17"/>
        <v>1702.2099999999998</v>
      </c>
    </row>
    <row r="87" spans="1:16" ht="18.75">
      <c r="A87" s="328" t="s">
        <v>61</v>
      </c>
      <c r="B87" s="329"/>
      <c r="C87" s="234" t="s">
        <v>16</v>
      </c>
      <c r="D87" s="1"/>
      <c r="E87" s="1"/>
      <c r="F87" s="1"/>
      <c r="G87" s="1"/>
      <c r="H87" s="1">
        <v>0.0568</v>
      </c>
      <c r="I87" s="1">
        <v>0.0606</v>
      </c>
      <c r="J87" s="1">
        <v>0.0027</v>
      </c>
      <c r="K87" s="1"/>
      <c r="L87" s="1"/>
      <c r="M87" s="1"/>
      <c r="N87" s="1"/>
      <c r="O87" s="1">
        <v>0.0076</v>
      </c>
      <c r="P87" s="8">
        <f t="shared" si="17"/>
        <v>0.1277</v>
      </c>
    </row>
    <row r="88" spans="1:16" ht="18.75">
      <c r="A88" s="330"/>
      <c r="B88" s="331"/>
      <c r="C88" s="212" t="s">
        <v>18</v>
      </c>
      <c r="D88" s="2"/>
      <c r="E88" s="2"/>
      <c r="F88" s="2"/>
      <c r="G88" s="2"/>
      <c r="H88" s="2">
        <v>15.703</v>
      </c>
      <c r="I88" s="2">
        <v>9.966</v>
      </c>
      <c r="J88" s="2">
        <v>0.284</v>
      </c>
      <c r="K88" s="2"/>
      <c r="L88" s="2"/>
      <c r="M88" s="2"/>
      <c r="N88" s="2"/>
      <c r="O88" s="2">
        <v>2.184</v>
      </c>
      <c r="P88" s="9">
        <f t="shared" si="17"/>
        <v>28.136999999999997</v>
      </c>
    </row>
    <row r="89" spans="1:16" ht="18.75">
      <c r="A89" s="328" t="s">
        <v>119</v>
      </c>
      <c r="B89" s="329"/>
      <c r="C89" s="234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>
        <f t="shared" si="17"/>
        <v>0</v>
      </c>
    </row>
    <row r="90" spans="1:16" ht="18.75">
      <c r="A90" s="330"/>
      <c r="B90" s="331"/>
      <c r="C90" s="212" t="s">
        <v>18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>
        <f t="shared" si="17"/>
        <v>0</v>
      </c>
    </row>
    <row r="91" spans="1:16" ht="18.75">
      <c r="A91" s="328" t="s">
        <v>120</v>
      </c>
      <c r="B91" s="329"/>
      <c r="C91" s="234" t="s">
        <v>16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>
        <f t="shared" si="17"/>
        <v>0</v>
      </c>
    </row>
    <row r="92" spans="1:16" ht="18.75">
      <c r="A92" s="330"/>
      <c r="B92" s="331"/>
      <c r="C92" s="212" t="s">
        <v>18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>
        <f t="shared" si="17"/>
        <v>0</v>
      </c>
    </row>
    <row r="93" spans="1:16" ht="18.75">
      <c r="A93" s="328" t="s">
        <v>63</v>
      </c>
      <c r="B93" s="329"/>
      <c r="C93" s="234" t="s">
        <v>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>
        <f t="shared" si="17"/>
        <v>0</v>
      </c>
    </row>
    <row r="94" spans="1:16" ht="18.75">
      <c r="A94" s="330"/>
      <c r="B94" s="331"/>
      <c r="C94" s="212" t="s">
        <v>18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>
        <f t="shared" si="17"/>
        <v>0</v>
      </c>
    </row>
    <row r="95" spans="1:16" ht="18.75">
      <c r="A95" s="328" t="s">
        <v>121</v>
      </c>
      <c r="B95" s="329"/>
      <c r="C95" s="234" t="s">
        <v>16</v>
      </c>
      <c r="D95" s="1">
        <v>2.5829</v>
      </c>
      <c r="E95" s="1">
        <v>4.2453</v>
      </c>
      <c r="F95" s="1">
        <v>1.5529</v>
      </c>
      <c r="G95" s="1">
        <v>4.0346</v>
      </c>
      <c r="H95" s="1">
        <v>6.5195</v>
      </c>
      <c r="I95" s="1">
        <v>3.2978</v>
      </c>
      <c r="J95" s="1">
        <v>6.0634</v>
      </c>
      <c r="K95" s="1">
        <v>3.0115</v>
      </c>
      <c r="L95" s="1">
        <v>1.6437</v>
      </c>
      <c r="M95" s="1">
        <v>2.4133</v>
      </c>
      <c r="N95" s="1">
        <v>2.9389</v>
      </c>
      <c r="O95" s="1">
        <v>4.4208</v>
      </c>
      <c r="P95" s="8">
        <f aca="true" t="shared" si="19" ref="P95:P102">SUM(D95:O95)</f>
        <v>42.724599999999995</v>
      </c>
    </row>
    <row r="96" spans="1:16" ht="18.75">
      <c r="A96" s="330"/>
      <c r="B96" s="331"/>
      <c r="C96" s="212" t="s">
        <v>18</v>
      </c>
      <c r="D96" s="2">
        <v>697.087</v>
      </c>
      <c r="E96" s="2">
        <v>1633.32</v>
      </c>
      <c r="F96" s="2">
        <v>994.178</v>
      </c>
      <c r="G96" s="2">
        <v>2617.864</v>
      </c>
      <c r="H96" s="2">
        <v>3398.011</v>
      </c>
      <c r="I96" s="2">
        <v>1685.773</v>
      </c>
      <c r="J96" s="2">
        <v>5375.053</v>
      </c>
      <c r="K96" s="2">
        <v>3717.593</v>
      </c>
      <c r="L96" s="2">
        <v>1588.933</v>
      </c>
      <c r="M96" s="2">
        <v>1349.63</v>
      </c>
      <c r="N96" s="2">
        <v>722.543</v>
      </c>
      <c r="O96" s="2">
        <v>926.577</v>
      </c>
      <c r="P96" s="9">
        <f t="shared" si="19"/>
        <v>24706.562000000005</v>
      </c>
    </row>
    <row r="97" spans="1:16" ht="18.75">
      <c r="A97" s="328" t="s">
        <v>64</v>
      </c>
      <c r="B97" s="329"/>
      <c r="C97" s="234" t="s">
        <v>16</v>
      </c>
      <c r="D97" s="1">
        <v>0.6163</v>
      </c>
      <c r="E97" s="1">
        <v>1.2094</v>
      </c>
      <c r="F97" s="1">
        <v>1.391</v>
      </c>
      <c r="G97" s="1">
        <v>6.1009</v>
      </c>
      <c r="H97" s="1">
        <v>9.5987</v>
      </c>
      <c r="I97" s="1">
        <v>6.4623</v>
      </c>
      <c r="J97" s="1">
        <v>6.8914</v>
      </c>
      <c r="K97" s="1">
        <v>6.367</v>
      </c>
      <c r="L97" s="1">
        <v>0.9091</v>
      </c>
      <c r="M97" s="1">
        <v>2.3319</v>
      </c>
      <c r="N97" s="1">
        <v>1.523</v>
      </c>
      <c r="O97" s="1">
        <v>2.2764</v>
      </c>
      <c r="P97" s="8">
        <f t="shared" si="19"/>
        <v>45.6774</v>
      </c>
    </row>
    <row r="98" spans="1:16" ht="18.75">
      <c r="A98" s="330"/>
      <c r="B98" s="331"/>
      <c r="C98" s="212" t="s">
        <v>18</v>
      </c>
      <c r="D98" s="2">
        <v>276.471</v>
      </c>
      <c r="E98" s="2">
        <v>801.755</v>
      </c>
      <c r="F98" s="2">
        <v>982.341</v>
      </c>
      <c r="G98" s="2">
        <v>3145.921</v>
      </c>
      <c r="H98" s="2">
        <v>4392.26</v>
      </c>
      <c r="I98" s="2">
        <v>2737.306</v>
      </c>
      <c r="J98" s="2">
        <v>2541.632</v>
      </c>
      <c r="K98" s="2">
        <v>2468.228</v>
      </c>
      <c r="L98" s="2">
        <v>587.275</v>
      </c>
      <c r="M98" s="2">
        <v>1188.22</v>
      </c>
      <c r="N98" s="2">
        <v>586.156</v>
      </c>
      <c r="O98" s="2">
        <v>904.627</v>
      </c>
      <c r="P98" s="9">
        <f t="shared" si="19"/>
        <v>20612.192000000003</v>
      </c>
    </row>
    <row r="99" spans="1:16" ht="18.75">
      <c r="A99" s="336" t="s">
        <v>65</v>
      </c>
      <c r="B99" s="337"/>
      <c r="C99" s="234" t="s">
        <v>16</v>
      </c>
      <c r="D99" s="1">
        <f>+D8+D10+D22+D28+D36+D38+D40+D42+D44+D46+D48+D50+D52+D58+D71+D83+D85+D87+D89+D91+D93+D95+D97</f>
        <v>15.622110000000001</v>
      </c>
      <c r="E99" s="1">
        <f aca="true" t="shared" si="20" ref="E99:O100">+E8+E10+E22+E28+E36+E38+E40+E42+E44+E46+E48+E50+E52+E58+E71+E83+E85+E87+E89+E91+E93+E95+E97</f>
        <v>19.134999999999998</v>
      </c>
      <c r="F99" s="1">
        <f t="shared" si="20"/>
        <v>6.3831999999999995</v>
      </c>
      <c r="G99" s="1">
        <f t="shared" si="20"/>
        <v>15.981300000000001</v>
      </c>
      <c r="H99" s="1">
        <f t="shared" si="20"/>
        <v>43.0013</v>
      </c>
      <c r="I99" s="1">
        <f t="shared" si="20"/>
        <v>40.7614</v>
      </c>
      <c r="J99" s="1">
        <f t="shared" si="20"/>
        <v>51.287299999999995</v>
      </c>
      <c r="K99" s="1">
        <f t="shared" si="20"/>
        <v>49.583</v>
      </c>
      <c r="L99" s="1">
        <f t="shared" si="20"/>
        <v>15.083999999999998</v>
      </c>
      <c r="M99" s="1">
        <f t="shared" si="20"/>
        <v>126.5473</v>
      </c>
      <c r="N99" s="1">
        <f t="shared" si="20"/>
        <v>89.2229</v>
      </c>
      <c r="O99" s="1">
        <f t="shared" si="20"/>
        <v>25.816599999999998</v>
      </c>
      <c r="P99" s="8">
        <f t="shared" si="19"/>
        <v>498.42540999999994</v>
      </c>
    </row>
    <row r="100" spans="1:16" ht="18.75">
      <c r="A100" s="338"/>
      <c r="B100" s="339"/>
      <c r="C100" s="212" t="s">
        <v>18</v>
      </c>
      <c r="D100" s="2">
        <f>+D9+D11+D23+D29+D37+D39+D41+D43+D45+D47+D49+D51+D53+D59+D72+D84+D86+D88+D90+D92+D94+D96+D98</f>
        <v>6648.451999999999</v>
      </c>
      <c r="E100" s="2">
        <f t="shared" si="20"/>
        <v>11218.042</v>
      </c>
      <c r="F100" s="2">
        <f t="shared" si="20"/>
        <v>3382.6389999999997</v>
      </c>
      <c r="G100" s="2">
        <f t="shared" si="20"/>
        <v>7930.187</v>
      </c>
      <c r="H100" s="2">
        <f t="shared" si="20"/>
        <v>23283.932</v>
      </c>
      <c r="I100" s="2">
        <f t="shared" si="20"/>
        <v>17944.318</v>
      </c>
      <c r="J100" s="2">
        <f t="shared" si="20"/>
        <v>28069.847999999998</v>
      </c>
      <c r="K100" s="2">
        <f t="shared" si="20"/>
        <v>31072.058</v>
      </c>
      <c r="L100" s="2">
        <f t="shared" si="20"/>
        <v>12947.067999999997</v>
      </c>
      <c r="M100" s="2">
        <f t="shared" si="20"/>
        <v>50249.12099999999</v>
      </c>
      <c r="N100" s="2">
        <f t="shared" si="20"/>
        <v>37001.17399999999</v>
      </c>
      <c r="O100" s="2">
        <f t="shared" si="20"/>
        <v>15725.210000000001</v>
      </c>
      <c r="P100" s="9">
        <f t="shared" si="19"/>
        <v>245472.04899999997</v>
      </c>
    </row>
    <row r="101" spans="1:16" ht="18.75">
      <c r="A101" s="204" t="s">
        <v>0</v>
      </c>
      <c r="B101" s="334" t="s">
        <v>135</v>
      </c>
      <c r="C101" s="234" t="s">
        <v>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>
        <f t="shared" si="19"/>
        <v>0</v>
      </c>
    </row>
    <row r="102" spans="1:16" ht="18.75">
      <c r="A102" s="204" t="s">
        <v>0</v>
      </c>
      <c r="B102" s="335"/>
      <c r="C102" s="212" t="s">
        <v>18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>
        <f t="shared" si="19"/>
        <v>0</v>
      </c>
    </row>
    <row r="103" spans="1:16" ht="18.75">
      <c r="A103" s="207" t="s">
        <v>66</v>
      </c>
      <c r="B103" s="334" t="s">
        <v>123</v>
      </c>
      <c r="C103" s="234" t="s">
        <v>16</v>
      </c>
      <c r="D103" s="1">
        <v>0.8221</v>
      </c>
      <c r="E103" s="1">
        <v>1.7003</v>
      </c>
      <c r="F103" s="1">
        <v>0.0242</v>
      </c>
      <c r="G103" s="1">
        <v>0.0046</v>
      </c>
      <c r="H103" s="1">
        <v>2.1484</v>
      </c>
      <c r="I103" s="1">
        <v>1.3096</v>
      </c>
      <c r="J103" s="1">
        <v>0.8458</v>
      </c>
      <c r="K103" s="1">
        <v>0.1953</v>
      </c>
      <c r="L103" s="1">
        <v>0.0246</v>
      </c>
      <c r="M103" s="1">
        <v>0.334</v>
      </c>
      <c r="N103" s="1">
        <v>0.538</v>
      </c>
      <c r="O103" s="1">
        <v>1.1118</v>
      </c>
      <c r="P103" s="8">
        <f aca="true" t="shared" si="21" ref="P103:P116">SUM(D103:O103)</f>
        <v>9.0587</v>
      </c>
    </row>
    <row r="104" spans="1:16" ht="18.75">
      <c r="A104" s="207" t="s">
        <v>0</v>
      </c>
      <c r="B104" s="335"/>
      <c r="C104" s="212" t="s">
        <v>18</v>
      </c>
      <c r="D104" s="2">
        <v>290.415</v>
      </c>
      <c r="E104" s="2">
        <v>737.458</v>
      </c>
      <c r="F104" s="2">
        <v>13.215</v>
      </c>
      <c r="G104" s="2">
        <v>2.898</v>
      </c>
      <c r="H104" s="2">
        <v>698.511</v>
      </c>
      <c r="I104" s="2">
        <v>305.239</v>
      </c>
      <c r="J104" s="2">
        <v>209.485</v>
      </c>
      <c r="K104" s="2">
        <v>80.374</v>
      </c>
      <c r="L104" s="2">
        <v>9.193</v>
      </c>
      <c r="M104" s="2">
        <v>81.269</v>
      </c>
      <c r="N104" s="2">
        <v>141.598</v>
      </c>
      <c r="O104" s="2">
        <v>294.997</v>
      </c>
      <c r="P104" s="9">
        <f t="shared" si="21"/>
        <v>2864.6519999999996</v>
      </c>
    </row>
    <row r="105" spans="1:16" ht="18.75">
      <c r="A105" s="207" t="s">
        <v>0</v>
      </c>
      <c r="B105" s="334" t="s">
        <v>159</v>
      </c>
      <c r="C105" s="234" t="s">
        <v>16</v>
      </c>
      <c r="D105" s="1">
        <v>0.1983</v>
      </c>
      <c r="E105" s="1">
        <v>0.3973</v>
      </c>
      <c r="F105" s="1"/>
      <c r="G105" s="1">
        <v>0.0012</v>
      </c>
      <c r="H105" s="1">
        <v>0.0817</v>
      </c>
      <c r="I105" s="1">
        <v>0.028</v>
      </c>
      <c r="J105" s="1">
        <v>0.1916</v>
      </c>
      <c r="K105" s="1">
        <v>0.2071</v>
      </c>
      <c r="L105" s="1">
        <v>0.0075</v>
      </c>
      <c r="M105" s="1">
        <v>0.0049</v>
      </c>
      <c r="N105" s="1">
        <v>0.0244</v>
      </c>
      <c r="O105" s="1">
        <v>0.2694</v>
      </c>
      <c r="P105" s="8">
        <f t="shared" si="21"/>
        <v>1.4114</v>
      </c>
    </row>
    <row r="106" spans="1:16" ht="18.75">
      <c r="A106" s="207"/>
      <c r="B106" s="335"/>
      <c r="C106" s="212" t="s">
        <v>18</v>
      </c>
      <c r="D106" s="2">
        <v>36.071</v>
      </c>
      <c r="E106" s="2">
        <v>35.303</v>
      </c>
      <c r="F106" s="2"/>
      <c r="G106" s="2">
        <v>3.927</v>
      </c>
      <c r="H106" s="2">
        <v>24.19</v>
      </c>
      <c r="I106" s="2">
        <v>10.549</v>
      </c>
      <c r="J106" s="2">
        <v>68.758</v>
      </c>
      <c r="K106" s="2">
        <v>49.4</v>
      </c>
      <c r="L106" s="2">
        <v>2.059</v>
      </c>
      <c r="M106" s="2">
        <v>1.733</v>
      </c>
      <c r="N106" s="2">
        <v>2.473</v>
      </c>
      <c r="O106" s="2">
        <v>32.571</v>
      </c>
      <c r="P106" s="9">
        <f t="shared" si="21"/>
        <v>267.034</v>
      </c>
    </row>
    <row r="107" spans="1:16" ht="18.75">
      <c r="A107" s="207" t="s">
        <v>67</v>
      </c>
      <c r="B107" s="334" t="s">
        <v>160</v>
      </c>
      <c r="C107" s="234" t="s">
        <v>16</v>
      </c>
      <c r="D107" s="1">
        <v>0.0058</v>
      </c>
      <c r="E107" s="1">
        <v>0.0047</v>
      </c>
      <c r="F107" s="1"/>
      <c r="G107" s="1"/>
      <c r="H107" s="1">
        <v>0.1232</v>
      </c>
      <c r="I107" s="1">
        <v>3.45429</v>
      </c>
      <c r="J107" s="1">
        <v>0.4683</v>
      </c>
      <c r="K107" s="1">
        <v>0.2966</v>
      </c>
      <c r="L107" s="1">
        <v>0.0831</v>
      </c>
      <c r="M107" s="1">
        <v>0.1578</v>
      </c>
      <c r="N107" s="1">
        <v>0.0507</v>
      </c>
      <c r="O107" s="1">
        <v>0.0034</v>
      </c>
      <c r="P107" s="8">
        <f t="shared" si="21"/>
        <v>4.647889999999999</v>
      </c>
    </row>
    <row r="108" spans="1:16" ht="18.75">
      <c r="A108" s="207"/>
      <c r="B108" s="335"/>
      <c r="C108" s="212" t="s">
        <v>18</v>
      </c>
      <c r="D108" s="2">
        <v>5.586</v>
      </c>
      <c r="E108" s="2">
        <v>4.621</v>
      </c>
      <c r="F108" s="2"/>
      <c r="G108" s="2"/>
      <c r="H108" s="2">
        <v>319.024</v>
      </c>
      <c r="I108" s="2">
        <v>5414.047</v>
      </c>
      <c r="J108" s="2">
        <v>677.249</v>
      </c>
      <c r="K108" s="2">
        <v>119.355</v>
      </c>
      <c r="L108" s="2">
        <v>47.401</v>
      </c>
      <c r="M108" s="2">
        <v>86.133</v>
      </c>
      <c r="N108" s="2">
        <v>28.947</v>
      </c>
      <c r="O108" s="2">
        <v>2.678</v>
      </c>
      <c r="P108" s="9">
        <f t="shared" si="21"/>
        <v>6705.040999999998</v>
      </c>
    </row>
    <row r="109" spans="1:16" ht="18.75">
      <c r="A109" s="207"/>
      <c r="B109" s="334" t="s">
        <v>152</v>
      </c>
      <c r="C109" s="234" t="s">
        <v>16</v>
      </c>
      <c r="D109" s="1">
        <v>0.1518</v>
      </c>
      <c r="E109" s="1">
        <v>0.0662</v>
      </c>
      <c r="F109" s="1">
        <v>0.0241</v>
      </c>
      <c r="G109" s="1">
        <v>0.0034</v>
      </c>
      <c r="H109" s="1">
        <v>0.5871</v>
      </c>
      <c r="I109" s="1">
        <v>0.5529</v>
      </c>
      <c r="J109" s="1">
        <v>0.4515</v>
      </c>
      <c r="K109" s="1">
        <v>0.101</v>
      </c>
      <c r="L109" s="1">
        <v>0.0408</v>
      </c>
      <c r="M109" s="1">
        <v>0.3376</v>
      </c>
      <c r="N109" s="1">
        <v>0.2091</v>
      </c>
      <c r="O109" s="1">
        <v>0.0963</v>
      </c>
      <c r="P109" s="8">
        <f t="shared" si="21"/>
        <v>2.6217999999999995</v>
      </c>
    </row>
    <row r="110" spans="1:16" ht="18.75">
      <c r="A110" s="207"/>
      <c r="B110" s="335"/>
      <c r="C110" s="212" t="s">
        <v>18</v>
      </c>
      <c r="D110" s="2">
        <v>84.596</v>
      </c>
      <c r="E110" s="2">
        <v>32.054</v>
      </c>
      <c r="F110" s="2">
        <v>12.653</v>
      </c>
      <c r="G110" s="2">
        <v>3.696</v>
      </c>
      <c r="H110" s="2">
        <v>359.106</v>
      </c>
      <c r="I110" s="2">
        <v>424.847</v>
      </c>
      <c r="J110" s="2">
        <v>205.729</v>
      </c>
      <c r="K110" s="2">
        <v>60.529</v>
      </c>
      <c r="L110" s="2">
        <v>25.559</v>
      </c>
      <c r="M110" s="2">
        <v>152.555</v>
      </c>
      <c r="N110" s="2">
        <v>124.906</v>
      </c>
      <c r="O110" s="2">
        <v>61.577</v>
      </c>
      <c r="P110" s="9">
        <f t="shared" si="21"/>
        <v>1547.807</v>
      </c>
    </row>
    <row r="111" spans="1:16" ht="18.75">
      <c r="A111" s="207" t="s">
        <v>68</v>
      </c>
      <c r="B111" s="334" t="s">
        <v>161</v>
      </c>
      <c r="C111" s="234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8">
        <f t="shared" si="21"/>
        <v>0</v>
      </c>
    </row>
    <row r="112" spans="1:16" ht="18.75">
      <c r="A112" s="207"/>
      <c r="B112" s="335"/>
      <c r="C112" s="212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>
        <f t="shared" si="21"/>
        <v>0</v>
      </c>
    </row>
    <row r="113" spans="1:16" ht="18.75">
      <c r="A113" s="207"/>
      <c r="B113" s="334" t="s">
        <v>162</v>
      </c>
      <c r="C113" s="234" t="s">
        <v>16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8">
        <f t="shared" si="21"/>
        <v>0</v>
      </c>
    </row>
    <row r="114" spans="1:16" ht="18.75">
      <c r="A114" s="207"/>
      <c r="B114" s="335"/>
      <c r="C114" s="212" t="s">
        <v>18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>
        <f t="shared" si="21"/>
        <v>0</v>
      </c>
    </row>
    <row r="115" spans="1:16" ht="18.75">
      <c r="A115" s="207" t="s">
        <v>70</v>
      </c>
      <c r="B115" s="334" t="s">
        <v>138</v>
      </c>
      <c r="C115" s="234" t="s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8">
        <f t="shared" si="21"/>
        <v>0</v>
      </c>
    </row>
    <row r="116" spans="1:16" ht="18.75">
      <c r="A116" s="207"/>
      <c r="B116" s="335"/>
      <c r="C116" s="212" t="s">
        <v>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>
        <f t="shared" si="21"/>
        <v>0</v>
      </c>
    </row>
    <row r="117" spans="1:16" ht="18.75">
      <c r="A117" s="207"/>
      <c r="B117" s="334" t="s">
        <v>72</v>
      </c>
      <c r="C117" s="234" t="s">
        <v>16</v>
      </c>
      <c r="D117" s="1">
        <v>2.4119</v>
      </c>
      <c r="E117" s="1">
        <v>6.8482</v>
      </c>
      <c r="F117" s="1">
        <v>12.6206</v>
      </c>
      <c r="G117" s="1">
        <v>4.1331</v>
      </c>
      <c r="H117" s="1">
        <v>0.1891</v>
      </c>
      <c r="I117" s="1">
        <v>0.1652</v>
      </c>
      <c r="J117" s="1"/>
      <c r="K117" s="1"/>
      <c r="L117" s="1">
        <v>0.1089</v>
      </c>
      <c r="M117" s="1">
        <v>0.2902</v>
      </c>
      <c r="N117" s="1">
        <v>0.1413</v>
      </c>
      <c r="O117" s="1">
        <v>0.8403</v>
      </c>
      <c r="P117" s="8">
        <f aca="true" t="shared" si="22" ref="P117:P131">SUM(D117:O117)</f>
        <v>27.748799999999996</v>
      </c>
    </row>
    <row r="118" spans="1:16" ht="18.75">
      <c r="A118" s="207"/>
      <c r="B118" s="335"/>
      <c r="C118" s="212" t="s">
        <v>18</v>
      </c>
      <c r="D118" s="2">
        <v>1052.576</v>
      </c>
      <c r="E118" s="2">
        <v>1829.861</v>
      </c>
      <c r="F118" s="2">
        <v>3367.593</v>
      </c>
      <c r="G118" s="2">
        <v>1211.559</v>
      </c>
      <c r="H118" s="2">
        <v>365.3</v>
      </c>
      <c r="I118" s="2">
        <v>264.367</v>
      </c>
      <c r="J118" s="2"/>
      <c r="K118" s="2"/>
      <c r="L118" s="2">
        <v>239.907</v>
      </c>
      <c r="M118" s="2">
        <v>610.832</v>
      </c>
      <c r="N118" s="2">
        <v>293.489</v>
      </c>
      <c r="O118" s="2">
        <v>705.614</v>
      </c>
      <c r="P118" s="9">
        <f t="shared" si="22"/>
        <v>9941.098</v>
      </c>
    </row>
    <row r="119" spans="1:16" ht="18.75">
      <c r="A119" s="207" t="s">
        <v>23</v>
      </c>
      <c r="B119" s="334" t="s">
        <v>130</v>
      </c>
      <c r="C119" s="234" t="s">
        <v>16</v>
      </c>
      <c r="D119" s="1">
        <v>0.1833</v>
      </c>
      <c r="E119" s="1">
        <v>0.026</v>
      </c>
      <c r="F119" s="1"/>
      <c r="G119" s="1">
        <v>0.0048</v>
      </c>
      <c r="H119" s="1">
        <v>0.0316</v>
      </c>
      <c r="I119" s="1">
        <v>0.0911</v>
      </c>
      <c r="J119" s="1">
        <v>0.0967</v>
      </c>
      <c r="K119" s="1">
        <v>0.0391</v>
      </c>
      <c r="L119" s="1">
        <v>0.0425</v>
      </c>
      <c r="M119" s="1">
        <v>0.0629</v>
      </c>
      <c r="N119" s="1">
        <v>0.0499</v>
      </c>
      <c r="O119" s="1">
        <v>0.1814</v>
      </c>
      <c r="P119" s="8">
        <f t="shared" si="22"/>
        <v>0.8092999999999999</v>
      </c>
    </row>
    <row r="120" spans="1:16" ht="18.75">
      <c r="A120" s="220"/>
      <c r="B120" s="335"/>
      <c r="C120" s="212" t="s">
        <v>18</v>
      </c>
      <c r="D120" s="2">
        <v>43.057</v>
      </c>
      <c r="E120" s="2">
        <v>7.035</v>
      </c>
      <c r="F120" s="2"/>
      <c r="G120" s="2">
        <v>1.996</v>
      </c>
      <c r="H120" s="2">
        <v>9.299</v>
      </c>
      <c r="I120" s="2">
        <v>26.499</v>
      </c>
      <c r="J120" s="2">
        <v>29.008</v>
      </c>
      <c r="K120" s="2">
        <v>15.914</v>
      </c>
      <c r="L120" s="2">
        <v>15.305</v>
      </c>
      <c r="M120" s="2">
        <v>18.819</v>
      </c>
      <c r="N120" s="2">
        <v>13.32</v>
      </c>
      <c r="O120" s="2">
        <v>45.877</v>
      </c>
      <c r="P120" s="9">
        <f t="shared" si="22"/>
        <v>226.129</v>
      </c>
    </row>
    <row r="121" spans="1:16" ht="18.75">
      <c r="A121" s="220"/>
      <c r="B121" s="210" t="s">
        <v>20</v>
      </c>
      <c r="C121" s="234" t="s">
        <v>16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8">
        <f t="shared" si="22"/>
        <v>0</v>
      </c>
    </row>
    <row r="122" spans="1:16" ht="18.75">
      <c r="A122" s="220"/>
      <c r="B122" s="212" t="s">
        <v>73</v>
      </c>
      <c r="C122" s="212" t="s">
        <v>18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>
        <f t="shared" si="22"/>
        <v>0</v>
      </c>
    </row>
    <row r="123" spans="1:16" ht="18.75">
      <c r="A123" s="220"/>
      <c r="B123" s="332" t="s">
        <v>114</v>
      </c>
      <c r="C123" s="234" t="s">
        <v>16</v>
      </c>
      <c r="D123" s="1">
        <f>+D101+D103+D105+D107+D109+D111+D113+D115+D117+D119+D121</f>
        <v>3.7732</v>
      </c>
      <c r="E123" s="1">
        <f aca="true" t="shared" si="23" ref="E123:O124">+E101+E103+E105+E107+E109+E111+E113+E115+E117+E119+E121</f>
        <v>9.0427</v>
      </c>
      <c r="F123" s="1">
        <f t="shared" si="23"/>
        <v>12.668899999999999</v>
      </c>
      <c r="G123" s="1">
        <f t="shared" si="23"/>
        <v>4.1471</v>
      </c>
      <c r="H123" s="1">
        <f t="shared" si="23"/>
        <v>3.1611000000000002</v>
      </c>
      <c r="I123" s="1">
        <f t="shared" si="23"/>
        <v>5.60109</v>
      </c>
      <c r="J123" s="1">
        <f t="shared" si="23"/>
        <v>2.0538999999999996</v>
      </c>
      <c r="K123" s="1">
        <f t="shared" si="23"/>
        <v>0.8391</v>
      </c>
      <c r="L123" s="1">
        <f t="shared" si="23"/>
        <v>0.3074</v>
      </c>
      <c r="M123" s="1">
        <f t="shared" si="23"/>
        <v>1.1874</v>
      </c>
      <c r="N123" s="1">
        <f t="shared" si="23"/>
        <v>1.0134</v>
      </c>
      <c r="O123" s="1">
        <f t="shared" si="23"/>
        <v>2.5026</v>
      </c>
      <c r="P123" s="8">
        <f t="shared" si="22"/>
        <v>46.297889999999995</v>
      </c>
    </row>
    <row r="124" spans="1:16" ht="18.75">
      <c r="A124" s="217"/>
      <c r="B124" s="333"/>
      <c r="C124" s="212" t="s">
        <v>18</v>
      </c>
      <c r="D124" s="2">
        <f>+D102+D104+D106+D108+D110+D112+D114+D116+D118+D120+D122</f>
        <v>1512.3010000000002</v>
      </c>
      <c r="E124" s="2">
        <f t="shared" si="23"/>
        <v>2646.332</v>
      </c>
      <c r="F124" s="2">
        <f t="shared" si="23"/>
        <v>3393.461</v>
      </c>
      <c r="G124" s="2">
        <f t="shared" si="23"/>
        <v>1224.076</v>
      </c>
      <c r="H124" s="2">
        <f t="shared" si="23"/>
        <v>1775.4299999999998</v>
      </c>
      <c r="I124" s="2">
        <f t="shared" si="23"/>
        <v>6445.547999999999</v>
      </c>
      <c r="J124" s="2">
        <f t="shared" si="23"/>
        <v>1190.229</v>
      </c>
      <c r="K124" s="2">
        <f t="shared" si="23"/>
        <v>325.572</v>
      </c>
      <c r="L124" s="2">
        <f t="shared" si="23"/>
        <v>339.42400000000004</v>
      </c>
      <c r="M124" s="2">
        <f t="shared" si="23"/>
        <v>951.3409999999999</v>
      </c>
      <c r="N124" s="2">
        <f t="shared" si="23"/>
        <v>604.7330000000001</v>
      </c>
      <c r="O124" s="2">
        <f t="shared" si="23"/>
        <v>1143.3139999999999</v>
      </c>
      <c r="P124" s="9">
        <f t="shared" si="22"/>
        <v>21551.760999999995</v>
      </c>
    </row>
    <row r="125" spans="1:16" ht="18.75">
      <c r="A125" s="204" t="s">
        <v>0</v>
      </c>
      <c r="B125" s="334" t="s">
        <v>74</v>
      </c>
      <c r="C125" s="234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8">
        <f t="shared" si="22"/>
        <v>0</v>
      </c>
    </row>
    <row r="126" spans="1:16" ht="18.75">
      <c r="A126" s="204" t="s">
        <v>0</v>
      </c>
      <c r="B126" s="335"/>
      <c r="C126" s="212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>
        <f t="shared" si="22"/>
        <v>0</v>
      </c>
    </row>
    <row r="127" spans="1:16" ht="18.75">
      <c r="A127" s="207" t="s">
        <v>75</v>
      </c>
      <c r="B127" s="334" t="s">
        <v>76</v>
      </c>
      <c r="C127" s="234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8">
        <f t="shared" si="22"/>
        <v>0</v>
      </c>
    </row>
    <row r="128" spans="1:16" ht="18.75">
      <c r="A128" s="207"/>
      <c r="B128" s="335"/>
      <c r="C128" s="212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>
        <f t="shared" si="22"/>
        <v>0</v>
      </c>
    </row>
    <row r="129" spans="1:16" ht="18.75">
      <c r="A129" s="207" t="s">
        <v>77</v>
      </c>
      <c r="B129" s="210" t="s">
        <v>20</v>
      </c>
      <c r="C129" s="210" t="s">
        <v>16</v>
      </c>
      <c r="D129" s="3">
        <v>0.1016</v>
      </c>
      <c r="E129" s="3">
        <v>0.148</v>
      </c>
      <c r="F129" s="3">
        <v>0.123</v>
      </c>
      <c r="G129" s="3">
        <v>0.024</v>
      </c>
      <c r="H129" s="3"/>
      <c r="I129" s="3"/>
      <c r="J129" s="3"/>
      <c r="K129" s="3"/>
      <c r="L129" s="3"/>
      <c r="M129" s="3"/>
      <c r="N129" s="3"/>
      <c r="O129" s="3"/>
      <c r="P129" s="13">
        <f t="shared" si="22"/>
        <v>0.3966</v>
      </c>
    </row>
    <row r="130" spans="1:16" ht="18.75">
      <c r="A130" s="207"/>
      <c r="B130" s="210" t="s">
        <v>78</v>
      </c>
      <c r="C130" s="234" t="s">
        <v>79</v>
      </c>
      <c r="D130" s="22"/>
      <c r="E130" s="22"/>
      <c r="F130" s="22"/>
      <c r="G130" s="22"/>
      <c r="H130" s="22"/>
      <c r="I130" s="22"/>
      <c r="J130" s="1"/>
      <c r="K130" s="1"/>
      <c r="L130" s="1"/>
      <c r="M130" s="1"/>
      <c r="N130" s="22"/>
      <c r="O130" s="22"/>
      <c r="P130" s="8">
        <f t="shared" si="22"/>
        <v>0</v>
      </c>
    </row>
    <row r="131" spans="1:16" ht="18.75">
      <c r="A131" s="207" t="s">
        <v>23</v>
      </c>
      <c r="B131" s="2"/>
      <c r="C131" s="212" t="s">
        <v>18</v>
      </c>
      <c r="D131" s="2">
        <v>32.004</v>
      </c>
      <c r="E131" s="2">
        <v>46.62</v>
      </c>
      <c r="F131" s="2">
        <v>1508.745</v>
      </c>
      <c r="G131" s="2">
        <v>7.56</v>
      </c>
      <c r="H131" s="2"/>
      <c r="I131" s="2"/>
      <c r="J131" s="2"/>
      <c r="K131" s="2"/>
      <c r="L131" s="2"/>
      <c r="M131" s="2"/>
      <c r="N131" s="2"/>
      <c r="O131" s="2"/>
      <c r="P131" s="9">
        <f t="shared" si="22"/>
        <v>1594.9289999999999</v>
      </c>
    </row>
    <row r="132" spans="1:16" ht="18.75">
      <c r="A132" s="220"/>
      <c r="B132" s="235" t="s">
        <v>0</v>
      </c>
      <c r="C132" s="210" t="s">
        <v>16</v>
      </c>
      <c r="D132" s="51">
        <f aca="true" t="shared" si="24" ref="D132:I132">D125+D127+D129</f>
        <v>0.1016</v>
      </c>
      <c r="E132" s="3">
        <f t="shared" si="24"/>
        <v>0.148</v>
      </c>
      <c r="F132" s="51">
        <f t="shared" si="24"/>
        <v>0.123</v>
      </c>
      <c r="G132" s="51">
        <f t="shared" si="24"/>
        <v>0.024</v>
      </c>
      <c r="H132" s="51">
        <f t="shared" si="24"/>
        <v>0</v>
      </c>
      <c r="I132" s="51">
        <f t="shared" si="24"/>
        <v>0</v>
      </c>
      <c r="J132" s="51">
        <f aca="true" t="shared" si="25" ref="J132:O132">J125+J127+J129</f>
        <v>0</v>
      </c>
      <c r="K132" s="51">
        <f t="shared" si="25"/>
        <v>0</v>
      </c>
      <c r="L132" s="51">
        <f t="shared" si="25"/>
        <v>0</v>
      </c>
      <c r="M132" s="51">
        <f t="shared" si="25"/>
        <v>0</v>
      </c>
      <c r="N132" s="51">
        <f t="shared" si="25"/>
        <v>0</v>
      </c>
      <c r="O132" s="51">
        <f t="shared" si="25"/>
        <v>0</v>
      </c>
      <c r="P132" s="13">
        <f aca="true" t="shared" si="26" ref="P132:P137">SUM(D132:O132)</f>
        <v>0.3966</v>
      </c>
    </row>
    <row r="133" spans="1:16" ht="18.75">
      <c r="A133" s="220"/>
      <c r="B133" s="236" t="s">
        <v>139</v>
      </c>
      <c r="C133" s="234" t="s">
        <v>79</v>
      </c>
      <c r="D133" s="39">
        <f>+D130</f>
        <v>0</v>
      </c>
      <c r="E133" s="1">
        <f>+E130</f>
        <v>0</v>
      </c>
      <c r="F133" s="39">
        <f>F130</f>
        <v>0</v>
      </c>
      <c r="G133" s="39">
        <f>G130</f>
        <v>0</v>
      </c>
      <c r="H133" s="39">
        <f aca="true" t="shared" si="27" ref="H133:O133">+H130</f>
        <v>0</v>
      </c>
      <c r="I133" s="39">
        <f t="shared" si="27"/>
        <v>0</v>
      </c>
      <c r="J133" s="39">
        <f t="shared" si="27"/>
        <v>0</v>
      </c>
      <c r="K133" s="39">
        <f t="shared" si="27"/>
        <v>0</v>
      </c>
      <c r="L133" s="39">
        <f t="shared" si="27"/>
        <v>0</v>
      </c>
      <c r="M133" s="39">
        <f t="shared" si="27"/>
        <v>0</v>
      </c>
      <c r="N133" s="39">
        <f t="shared" si="27"/>
        <v>0</v>
      </c>
      <c r="O133" s="39">
        <f t="shared" si="27"/>
        <v>0</v>
      </c>
      <c r="P133" s="8">
        <f t="shared" si="26"/>
        <v>0</v>
      </c>
    </row>
    <row r="134" spans="1:16" ht="18.75">
      <c r="A134" s="217"/>
      <c r="B134" s="2"/>
      <c r="C134" s="212" t="s">
        <v>18</v>
      </c>
      <c r="D134" s="44">
        <f aca="true" t="shared" si="28" ref="D134:K134">D126+D128+D131</f>
        <v>32.004</v>
      </c>
      <c r="E134" s="2">
        <f t="shared" si="28"/>
        <v>46.62</v>
      </c>
      <c r="F134" s="44">
        <f t="shared" si="28"/>
        <v>1508.745</v>
      </c>
      <c r="G134" s="44">
        <f t="shared" si="28"/>
        <v>7.56</v>
      </c>
      <c r="H134" s="44">
        <f t="shared" si="28"/>
        <v>0</v>
      </c>
      <c r="I134" s="44">
        <f t="shared" si="28"/>
        <v>0</v>
      </c>
      <c r="J134" s="44">
        <f t="shared" si="28"/>
        <v>0</v>
      </c>
      <c r="K134" s="44">
        <f t="shared" si="28"/>
        <v>0</v>
      </c>
      <c r="L134" s="44">
        <f>L126+L128+L131</f>
        <v>0</v>
      </c>
      <c r="M134" s="44">
        <f>M126+M128+M131</f>
        <v>0</v>
      </c>
      <c r="N134" s="44">
        <f>N126+N128+N131</f>
        <v>0</v>
      </c>
      <c r="O134" s="44">
        <f>O126+O128+O131</f>
        <v>0</v>
      </c>
      <c r="P134" s="9">
        <f t="shared" si="26"/>
        <v>1594.9289999999999</v>
      </c>
    </row>
    <row r="135" spans="1:16" s="241" customFormat="1" ht="18.75">
      <c r="A135" s="237"/>
      <c r="B135" s="238" t="s">
        <v>0</v>
      </c>
      <c r="C135" s="239" t="s">
        <v>16</v>
      </c>
      <c r="D135" s="52">
        <f>D99+D123+D132</f>
        <v>19.496910000000003</v>
      </c>
      <c r="E135" s="4">
        <f>E99+E123+E132</f>
        <v>28.325699999999998</v>
      </c>
      <c r="F135" s="51">
        <f aca="true" t="shared" si="29" ref="F135:K135">F132+F123+F99</f>
        <v>19.175099999999997</v>
      </c>
      <c r="G135" s="51">
        <f t="shared" si="29"/>
        <v>20.1524</v>
      </c>
      <c r="H135" s="51">
        <f t="shared" si="29"/>
        <v>46.1624</v>
      </c>
      <c r="I135" s="51">
        <f t="shared" si="29"/>
        <v>46.36249</v>
      </c>
      <c r="J135" s="51">
        <f t="shared" si="29"/>
        <v>53.34119999999999</v>
      </c>
      <c r="K135" s="52">
        <f t="shared" si="29"/>
        <v>50.4221</v>
      </c>
      <c r="L135" s="52">
        <f>L132+L123+L99</f>
        <v>15.391399999999997</v>
      </c>
      <c r="M135" s="51">
        <f>M132+M123+M99</f>
        <v>127.7347</v>
      </c>
      <c r="N135" s="51">
        <f>N132+N123+N99</f>
        <v>90.2363</v>
      </c>
      <c r="O135" s="51">
        <f>O132+O123+O99</f>
        <v>28.3192</v>
      </c>
      <c r="P135" s="14">
        <f t="shared" si="26"/>
        <v>545.1199</v>
      </c>
    </row>
    <row r="136" spans="1:16" s="241" customFormat="1" ht="18.75">
      <c r="A136" s="237"/>
      <c r="B136" s="242" t="s">
        <v>163</v>
      </c>
      <c r="C136" s="243" t="s">
        <v>79</v>
      </c>
      <c r="D136" s="53">
        <f>+D130</f>
        <v>0</v>
      </c>
      <c r="E136" s="5">
        <f>+E130</f>
        <v>0</v>
      </c>
      <c r="F136" s="39">
        <f>F133</f>
        <v>0</v>
      </c>
      <c r="G136" s="39">
        <f>G133</f>
        <v>0</v>
      </c>
      <c r="H136" s="39">
        <f>H133</f>
        <v>0</v>
      </c>
      <c r="I136" s="39">
        <f>I133</f>
        <v>0</v>
      </c>
      <c r="J136" s="39">
        <f>J133</f>
        <v>0</v>
      </c>
      <c r="K136" s="53">
        <f>+K130</f>
        <v>0</v>
      </c>
      <c r="L136" s="53">
        <f>+L130</f>
        <v>0</v>
      </c>
      <c r="M136" s="39">
        <f>M133</f>
        <v>0</v>
      </c>
      <c r="N136" s="39">
        <f>N133</f>
        <v>0</v>
      </c>
      <c r="O136" s="39">
        <f>O133</f>
        <v>0</v>
      </c>
      <c r="P136" s="15">
        <f t="shared" si="26"/>
        <v>0</v>
      </c>
    </row>
    <row r="137" spans="1:16" s="241" customFormat="1" ht="19.5" thickBot="1">
      <c r="A137" s="245"/>
      <c r="B137" s="246"/>
      <c r="C137" s="247" t="s">
        <v>18</v>
      </c>
      <c r="D137" s="54">
        <f>D100+D124+D134</f>
        <v>8192.757</v>
      </c>
      <c r="E137" s="6">
        <f>E100+E124+E134</f>
        <v>13910.994</v>
      </c>
      <c r="F137" s="162">
        <f aca="true" t="shared" si="30" ref="F137:K137">F134+F124+F100</f>
        <v>8284.845</v>
      </c>
      <c r="G137" s="162">
        <f t="shared" si="30"/>
        <v>9161.823</v>
      </c>
      <c r="H137" s="162">
        <f t="shared" si="30"/>
        <v>25059.362</v>
      </c>
      <c r="I137" s="162">
        <f t="shared" si="30"/>
        <v>24389.865999999998</v>
      </c>
      <c r="J137" s="162">
        <f t="shared" si="30"/>
        <v>29260.076999999997</v>
      </c>
      <c r="K137" s="54">
        <f t="shared" si="30"/>
        <v>31397.63</v>
      </c>
      <c r="L137" s="54">
        <f>L134+L124+L100</f>
        <v>13286.491999999998</v>
      </c>
      <c r="M137" s="162">
        <f>M134+M124+M100</f>
        <v>51200.46199999999</v>
      </c>
      <c r="N137" s="162">
        <f>N134+N124+N100</f>
        <v>37605.90699999999</v>
      </c>
      <c r="O137" s="162">
        <f>O134+O124+O100</f>
        <v>16868.524</v>
      </c>
      <c r="P137" s="7">
        <f t="shared" si="26"/>
        <v>268618.73899999994</v>
      </c>
    </row>
    <row r="138" ht="18.75">
      <c r="P138" s="252" t="s">
        <v>92</v>
      </c>
    </row>
    <row r="140" ht="18.75">
      <c r="D140" s="318"/>
    </row>
    <row r="141" ht="18.75">
      <c r="D141" s="318"/>
    </row>
    <row r="142" ht="18.75">
      <c r="D142" s="318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2011-11-18T06:56:06Z</cp:lastPrinted>
  <dcterms:created xsi:type="dcterms:W3CDTF">1999-06-10T06:54:46Z</dcterms:created>
  <dcterms:modified xsi:type="dcterms:W3CDTF">2011-11-18T10:29:38Z</dcterms:modified>
  <cp:category/>
  <cp:version/>
  <cp:contentType/>
  <cp:contentStatus/>
</cp:coreProperties>
</file>