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75" windowWidth="7305" windowHeight="8550" tabRatio="858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１月～１２月" sheetId="13" r:id="rId13"/>
  </sheets>
  <definedNames>
    <definedName name="_xlnm.Print_Area" localSheetId="9">'１０月'!$A$1:$Q$138</definedName>
    <definedName name="_xlnm.Print_Area" localSheetId="10">'１１月'!$A$1:$Q$138</definedName>
    <definedName name="_xlnm.Print_Area" localSheetId="11">'１２月'!$A$1:$Q$138</definedName>
    <definedName name="_xlnm.Print_Area" localSheetId="0">'１月'!$A$1:$Q$138</definedName>
    <definedName name="_xlnm.Print_Area" localSheetId="12">'１月～１２月'!$A$1:$Q$138</definedName>
    <definedName name="_xlnm.Print_Area" localSheetId="1">'２月'!$A$1:$Q$138</definedName>
    <definedName name="_xlnm.Print_Area" localSheetId="2">'３月'!$A$1:$R$138</definedName>
    <definedName name="_xlnm.Print_Area" localSheetId="3">'４月'!$A$1:$Q$138</definedName>
    <definedName name="_xlnm.Print_Area" localSheetId="4">'５月'!$A$1:$R$138</definedName>
    <definedName name="_xlnm.Print_Area" localSheetId="5">'６月'!$A$1:$Q$138</definedName>
    <definedName name="_xlnm.Print_Area" localSheetId="6">'７月'!$A$1:$Q$138</definedName>
    <definedName name="_xlnm.Print_Area" localSheetId="7">'８月'!$A$1:$R$138</definedName>
    <definedName name="_xlnm.Print_Area" localSheetId="8">'９月'!$A$1:$Q$138</definedName>
  </definedNames>
  <calcPr fullCalcOnLoad="1"/>
</workbook>
</file>

<file path=xl/sharedStrings.xml><?xml version="1.0" encoding="utf-8"?>
<sst xmlns="http://schemas.openxmlformats.org/spreadsheetml/2006/main" count="3864" uniqueCount="142">
  <si>
    <t/>
  </si>
  <si>
    <t>(株) 塩 釜</t>
  </si>
  <si>
    <t>機船漁協組</t>
  </si>
  <si>
    <t>塩 釜 合 計</t>
  </si>
  <si>
    <t>石 巻 第 一</t>
  </si>
  <si>
    <t>石 巻 第 二</t>
  </si>
  <si>
    <t>女      川</t>
  </si>
  <si>
    <t>閖    　上</t>
  </si>
  <si>
    <t>亘    　理</t>
  </si>
  <si>
    <t>牡      鹿</t>
  </si>
  <si>
    <t>合    　計</t>
  </si>
  <si>
    <t>まいわし</t>
  </si>
  <si>
    <t>数 量</t>
  </si>
  <si>
    <t>い</t>
  </si>
  <si>
    <t>金 額</t>
  </si>
  <si>
    <t>わ</t>
  </si>
  <si>
    <t>その他の</t>
  </si>
  <si>
    <t>し</t>
  </si>
  <si>
    <t>　　いわし</t>
  </si>
  <si>
    <t>類</t>
  </si>
  <si>
    <t>　小　計</t>
  </si>
  <si>
    <t xml:space="preserve">  か　つ　お</t>
  </si>
  <si>
    <t>ま　ぐ　ろ</t>
  </si>
  <si>
    <t>ま</t>
  </si>
  <si>
    <t>めじまぐろ</t>
  </si>
  <si>
    <t>ぐ</t>
  </si>
  <si>
    <t>め　ば　ち</t>
  </si>
  <si>
    <t>ろ</t>
  </si>
  <si>
    <t>きはだ</t>
  </si>
  <si>
    <t>　　まぐろ</t>
  </si>
  <si>
    <t>びんちょう</t>
  </si>
  <si>
    <t>めかじき</t>
  </si>
  <si>
    <t>か</t>
  </si>
  <si>
    <t>じ</t>
  </si>
  <si>
    <t>き</t>
  </si>
  <si>
    <t>　　かじき</t>
  </si>
  <si>
    <t>た　　ら</t>
  </si>
  <si>
    <t>た</t>
  </si>
  <si>
    <t>すけとう</t>
  </si>
  <si>
    <t>ら</t>
  </si>
  <si>
    <t>　　　たら</t>
  </si>
  <si>
    <t>　あ　　　じ</t>
  </si>
  <si>
    <t>　ぶ　　　り</t>
  </si>
  <si>
    <t>　ぎんたら</t>
  </si>
  <si>
    <t>　ほ　っ　け</t>
  </si>
  <si>
    <t>　に　し　ん</t>
  </si>
  <si>
    <t>　さ　　　ば</t>
  </si>
  <si>
    <t>　さ　ん　ま</t>
  </si>
  <si>
    <t>　さけ・ます</t>
  </si>
  <si>
    <t>まだい</t>
  </si>
  <si>
    <t>　　　たい</t>
  </si>
  <si>
    <t>油さめ</t>
  </si>
  <si>
    <t>さ</t>
  </si>
  <si>
    <t>よしきり</t>
  </si>
  <si>
    <t>め</t>
  </si>
  <si>
    <t>　　　さめ</t>
  </si>
  <si>
    <t>もうかさめ</t>
  </si>
  <si>
    <t>ひ　ら　め</t>
  </si>
  <si>
    <t>油かれい</t>
  </si>
  <si>
    <t>れ</t>
  </si>
  <si>
    <t>からす</t>
  </si>
  <si>
    <t>　　がれい</t>
  </si>
  <si>
    <t>おひょう</t>
  </si>
  <si>
    <t>　　かれい</t>
  </si>
  <si>
    <t>　あなご</t>
  </si>
  <si>
    <t>　めろうど</t>
  </si>
  <si>
    <t>　めぬけ</t>
  </si>
  <si>
    <t>　きちじ</t>
  </si>
  <si>
    <t>　あかうお</t>
  </si>
  <si>
    <t>　すずき</t>
  </si>
  <si>
    <t>その他の魚類</t>
  </si>
  <si>
    <t>魚　類　計</t>
  </si>
  <si>
    <t>　くじら</t>
  </si>
  <si>
    <t>水</t>
  </si>
  <si>
    <t>　た　こ</t>
  </si>
  <si>
    <t>　いか類</t>
  </si>
  <si>
    <t>産</t>
  </si>
  <si>
    <t>　えび類</t>
  </si>
  <si>
    <t>　かに類</t>
  </si>
  <si>
    <t>動</t>
  </si>
  <si>
    <t>　いさだ</t>
  </si>
  <si>
    <t>　なまこ</t>
  </si>
  <si>
    <t>物</t>
  </si>
  <si>
    <t>　か　き</t>
  </si>
  <si>
    <t>二枚貝類</t>
  </si>
  <si>
    <t>　巻貝類</t>
  </si>
  <si>
    <t>　海産動物</t>
  </si>
  <si>
    <t>こ　ん　ぶ</t>
  </si>
  <si>
    <t>海</t>
  </si>
  <si>
    <t>わ　か　め</t>
  </si>
  <si>
    <t>草</t>
  </si>
  <si>
    <t>　　海草類</t>
  </si>
  <si>
    <t>の り</t>
  </si>
  <si>
    <t>合　　計</t>
  </si>
  <si>
    <t>12月</t>
  </si>
  <si>
    <t>石 巻 合 計</t>
  </si>
  <si>
    <t>（単位：トン，千円）</t>
  </si>
  <si>
    <t>（単位：トン，千円）</t>
  </si>
  <si>
    <t>５．魚種別・魚市場別水揚高  （総括表）</t>
  </si>
  <si>
    <t>七ヶ浜</t>
  </si>
  <si>
    <t>気 仙 沼</t>
  </si>
  <si>
    <t>機船漁協</t>
  </si>
  <si>
    <t>気仙沼</t>
  </si>
  <si>
    <t>のり取扱量 単位：千枚</t>
  </si>
  <si>
    <t>石 巻 合 計</t>
  </si>
  <si>
    <t>南　三　陸</t>
  </si>
  <si>
    <t>1月</t>
  </si>
  <si>
    <t>2月</t>
  </si>
  <si>
    <t>４月</t>
  </si>
  <si>
    <t>南　三　陸</t>
  </si>
  <si>
    <t>５月</t>
  </si>
  <si>
    <t>5月</t>
  </si>
  <si>
    <t>1１月</t>
  </si>
  <si>
    <t>1０月</t>
  </si>
  <si>
    <t>９月</t>
  </si>
  <si>
    <t>８月</t>
  </si>
  <si>
    <t>７月</t>
  </si>
  <si>
    <t>６月</t>
  </si>
  <si>
    <t>５月</t>
  </si>
  <si>
    <t>３月</t>
  </si>
  <si>
    <t>1月</t>
  </si>
  <si>
    <t>石 巻 合 計</t>
  </si>
  <si>
    <t>2月</t>
  </si>
  <si>
    <t>３月</t>
  </si>
  <si>
    <t>４月</t>
  </si>
  <si>
    <t>５月</t>
  </si>
  <si>
    <t>６月</t>
  </si>
  <si>
    <t>７月</t>
  </si>
  <si>
    <t>８月</t>
  </si>
  <si>
    <t>石 巻 合 計</t>
  </si>
  <si>
    <t>９月</t>
  </si>
  <si>
    <t>1０月</t>
  </si>
  <si>
    <t>石 巻 合 計</t>
  </si>
  <si>
    <t>1１月</t>
  </si>
  <si>
    <t>12月</t>
  </si>
  <si>
    <t>（単位：トン，千円）</t>
  </si>
  <si>
    <t>総括表</t>
  </si>
  <si>
    <t>石 巻 合 計</t>
  </si>
  <si>
    <t>総括表</t>
  </si>
  <si>
    <t>（単位：トン，千円）</t>
  </si>
  <si>
    <t>機船漁協</t>
  </si>
  <si>
    <t>気仙沼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</si>
</sst>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0_ ;_ * \-#,##0.00000_ ;_ * &quot;-&quot;_ ;_ @_ "/>
    <numFmt numFmtId="177" formatCode="#,##0.0000;[Red]\-#,##0.0000"/>
    <numFmt numFmtId="178" formatCode="#,##0.000;\-#,##0.000"/>
    <numFmt numFmtId="179" formatCode="#,##0.000;[Red]\-#,##0.000"/>
    <numFmt numFmtId="180" formatCode="#,##0.00000;\-#,##0.00000"/>
    <numFmt numFmtId="181" formatCode="#,##0.0000;\-#,##0.0000"/>
    <numFmt numFmtId="182" formatCode="_ * #,##0.0000_ ;_ * \-#,##0.0000_ ;_ * &quot;-&quot;_ ;_ @_ "/>
    <numFmt numFmtId="183" formatCode="#,##0.000000;\-#,##0.000000"/>
    <numFmt numFmtId="184" formatCode="#,##0.00000;[Red]\-#,##0.00000"/>
    <numFmt numFmtId="185" formatCode="0.0000_);[Red]\(0.0000\)"/>
    <numFmt numFmtId="186" formatCode="#,##0.0000_);[Red]\(#,##0.0000\)"/>
    <numFmt numFmtId="187" formatCode="#,##0.0000_ ;[Red]\-#,##0.0000\ "/>
    <numFmt numFmtId="188" formatCode="#,##0.00_ ;[Red]\-#,##0.00\ "/>
    <numFmt numFmtId="189" formatCode="#,##0.000_ ;[Red]\-#,##0.000\ "/>
    <numFmt numFmtId="190" formatCode="#,##0_);[Red]\(#,##0\)"/>
    <numFmt numFmtId="191" formatCode="#,##0_);\(#,##0\)"/>
    <numFmt numFmtId="192" formatCode="_ * #,##0.0000_ ;_ * \-#,##0.0000_ ;_ * &quot;-&quot;????_ ;_ @_ "/>
    <numFmt numFmtId="193" formatCode="#,##0_ "/>
    <numFmt numFmtId="194" formatCode="0.000_);[Red]\(0.000\)"/>
    <numFmt numFmtId="195" formatCode="0_);[Red]\(0\)"/>
    <numFmt numFmtId="196" formatCode="#,##0.000_ "/>
  </numFmts>
  <fonts count="4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6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/>
      <top style="hair"/>
      <bottom style="thin"/>
    </border>
    <border>
      <left/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>
        <color indexed="8"/>
      </right>
      <top style="hair">
        <color indexed="8"/>
      </top>
      <bottom style="thin">
        <color theme="1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/>
      <right style="thin"/>
      <top style="hair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41" fontId="1" fillId="0" borderId="0" xfId="48" applyNumberFormat="1" applyFont="1" applyAlignment="1" applyProtection="1">
      <alignment/>
      <protection/>
    </xf>
    <xf numFmtId="41" fontId="1" fillId="0" borderId="10" xfId="48" applyNumberFormat="1" applyFont="1" applyBorder="1" applyAlignment="1" applyProtection="1">
      <alignment/>
      <protection/>
    </xf>
    <xf numFmtId="41" fontId="1" fillId="0" borderId="0" xfId="48" applyNumberFormat="1" applyFont="1" applyBorder="1" applyAlignment="1" applyProtection="1">
      <alignment/>
      <protection/>
    </xf>
    <xf numFmtId="41" fontId="1" fillId="0" borderId="11" xfId="48" applyNumberFormat="1" applyFont="1" applyBorder="1" applyAlignment="1" applyProtection="1">
      <alignment/>
      <protection/>
    </xf>
    <xf numFmtId="41" fontId="1" fillId="0" borderId="12" xfId="48" applyNumberFormat="1" applyFont="1" applyBorder="1" applyAlignment="1" applyProtection="1">
      <alignment/>
      <protection/>
    </xf>
    <xf numFmtId="41" fontId="1" fillId="0" borderId="13" xfId="48" applyNumberFormat="1" applyFont="1" applyBorder="1" applyAlignment="1" applyProtection="1">
      <alignment/>
      <protection/>
    </xf>
    <xf numFmtId="41" fontId="1" fillId="0" borderId="14" xfId="48" applyNumberFormat="1" applyFont="1" applyBorder="1" applyAlignment="1" applyProtection="1">
      <alignment/>
      <protection/>
    </xf>
    <xf numFmtId="41" fontId="1" fillId="0" borderId="15" xfId="48" applyNumberFormat="1" applyFont="1" applyBorder="1" applyAlignment="1" applyProtection="1">
      <alignment/>
      <protection/>
    </xf>
    <xf numFmtId="41" fontId="1" fillId="0" borderId="16" xfId="48" applyNumberFormat="1" applyFont="1" applyBorder="1" applyAlignment="1" applyProtection="1">
      <alignment/>
      <protection/>
    </xf>
    <xf numFmtId="41" fontId="1" fillId="0" borderId="17" xfId="48" applyNumberFormat="1" applyFont="1" applyBorder="1" applyAlignment="1" applyProtection="1">
      <alignment/>
      <protection/>
    </xf>
    <xf numFmtId="41" fontId="1" fillId="0" borderId="18" xfId="48" applyNumberFormat="1" applyFont="1" applyBorder="1" applyAlignment="1" applyProtection="1">
      <alignment/>
      <protection/>
    </xf>
    <xf numFmtId="41" fontId="1" fillId="0" borderId="19" xfId="48" applyNumberFormat="1" applyFont="1" applyBorder="1" applyAlignment="1" applyProtection="1">
      <alignment/>
      <protection/>
    </xf>
    <xf numFmtId="41" fontId="1" fillId="0" borderId="20" xfId="48" applyNumberFormat="1" applyFont="1" applyBorder="1" applyAlignment="1" applyProtection="1">
      <alignment/>
      <protection/>
    </xf>
    <xf numFmtId="41" fontId="1" fillId="0" borderId="21" xfId="48" applyNumberFormat="1" applyFont="1" applyBorder="1" applyAlignment="1" applyProtection="1">
      <alignment/>
      <protection/>
    </xf>
    <xf numFmtId="41" fontId="1" fillId="0" borderId="20" xfId="48" applyNumberFormat="1" applyFont="1" applyFill="1" applyBorder="1" applyAlignment="1" applyProtection="1">
      <alignment/>
      <protection/>
    </xf>
    <xf numFmtId="41" fontId="1" fillId="0" borderId="21" xfId="48" applyNumberFormat="1" applyFont="1" applyFill="1" applyBorder="1" applyAlignment="1" applyProtection="1">
      <alignment/>
      <protection/>
    </xf>
    <xf numFmtId="41" fontId="1" fillId="0" borderId="11" xfId="48" applyNumberFormat="1" applyFont="1" applyFill="1" applyBorder="1" applyAlignment="1" applyProtection="1">
      <alignment/>
      <protection/>
    </xf>
    <xf numFmtId="41" fontId="1" fillId="0" borderId="15" xfId="48" applyNumberFormat="1" applyFont="1" applyFill="1" applyBorder="1" applyAlignment="1" applyProtection="1">
      <alignment/>
      <protection/>
    </xf>
    <xf numFmtId="41" fontId="1" fillId="0" borderId="16" xfId="48" applyNumberFormat="1" applyFont="1" applyFill="1" applyBorder="1" applyAlignment="1" applyProtection="1">
      <alignment/>
      <protection/>
    </xf>
    <xf numFmtId="41" fontId="1" fillId="0" borderId="0" xfId="48" applyNumberFormat="1" applyFont="1" applyAlignment="1">
      <alignment/>
    </xf>
    <xf numFmtId="41" fontId="1" fillId="0" borderId="10" xfId="48" applyNumberFormat="1" applyFont="1" applyBorder="1" applyAlignment="1" applyProtection="1">
      <alignment/>
      <protection locked="0"/>
    </xf>
    <xf numFmtId="41" fontId="1" fillId="0" borderId="0" xfId="48" applyNumberFormat="1" applyFont="1" applyBorder="1" applyAlignment="1">
      <alignment/>
    </xf>
    <xf numFmtId="41" fontId="1" fillId="0" borderId="17" xfId="48" applyNumberFormat="1" applyFont="1" applyBorder="1" applyAlignment="1">
      <alignment/>
    </xf>
    <xf numFmtId="41" fontId="1" fillId="0" borderId="22" xfId="48" applyNumberFormat="1" applyFont="1" applyBorder="1" applyAlignment="1" applyProtection="1">
      <alignment/>
      <protection/>
    </xf>
    <xf numFmtId="41" fontId="1" fillId="0" borderId="23" xfId="48" applyNumberFormat="1" applyFont="1" applyBorder="1" applyAlignment="1" applyProtection="1">
      <alignment/>
      <protection/>
    </xf>
    <xf numFmtId="41" fontId="1" fillId="0" borderId="24" xfId="48" applyNumberFormat="1" applyFont="1" applyBorder="1" applyAlignment="1" applyProtection="1">
      <alignment/>
      <protection/>
    </xf>
    <xf numFmtId="41" fontId="1" fillId="0" borderId="0" xfId="48" applyNumberFormat="1" applyFont="1" applyFill="1" applyBorder="1" applyAlignment="1" applyProtection="1">
      <alignment/>
      <protection/>
    </xf>
    <xf numFmtId="41" fontId="1" fillId="0" borderId="23" xfId="48" applyNumberFormat="1" applyFont="1" applyFill="1" applyBorder="1" applyAlignment="1" applyProtection="1">
      <alignment/>
      <protection/>
    </xf>
    <xf numFmtId="41" fontId="1" fillId="0" borderId="10" xfId="48" applyNumberFormat="1" applyFont="1" applyFill="1" applyBorder="1" applyAlignment="1" applyProtection="1">
      <alignment/>
      <protection/>
    </xf>
    <xf numFmtId="41" fontId="1" fillId="0" borderId="25" xfId="48" applyNumberFormat="1" applyFont="1" applyBorder="1" applyAlignment="1" applyProtection="1">
      <alignment/>
      <protection/>
    </xf>
    <xf numFmtId="41" fontId="1" fillId="0" borderId="26" xfId="48" applyNumberFormat="1" applyFont="1" applyBorder="1" applyAlignment="1" applyProtection="1">
      <alignment/>
      <protection/>
    </xf>
    <xf numFmtId="41" fontId="1" fillId="0" borderId="27" xfId="48" applyNumberFormat="1" applyFont="1" applyBorder="1" applyAlignment="1" applyProtection="1">
      <alignment/>
      <protection/>
    </xf>
    <xf numFmtId="41" fontId="1" fillId="0" borderId="28" xfId="48" applyNumberFormat="1" applyFont="1" applyBorder="1" applyAlignment="1" applyProtection="1">
      <alignment/>
      <protection/>
    </xf>
    <xf numFmtId="41" fontId="1" fillId="0" borderId="28" xfId="48" applyNumberFormat="1" applyFont="1" applyFill="1" applyBorder="1" applyAlignment="1" applyProtection="1">
      <alignment/>
      <protection/>
    </xf>
    <xf numFmtId="41" fontId="1" fillId="0" borderId="25" xfId="48" applyNumberFormat="1" applyFont="1" applyFill="1" applyBorder="1" applyAlignment="1" applyProtection="1">
      <alignment/>
      <protection/>
    </xf>
    <xf numFmtId="41" fontId="1" fillId="0" borderId="27" xfId="48" applyNumberFormat="1" applyFont="1" applyFill="1" applyBorder="1" applyAlignment="1" applyProtection="1">
      <alignment/>
      <protection/>
    </xf>
    <xf numFmtId="41" fontId="1" fillId="0" borderId="29" xfId="48" applyNumberFormat="1" applyFont="1" applyBorder="1" applyAlignment="1" applyProtection="1">
      <alignment horizontal="center"/>
      <protection/>
    </xf>
    <xf numFmtId="41" fontId="1" fillId="0" borderId="30" xfId="48" applyNumberFormat="1" applyFont="1" applyBorder="1" applyAlignment="1" applyProtection="1">
      <alignment/>
      <protection/>
    </xf>
    <xf numFmtId="41" fontId="1" fillId="0" borderId="31" xfId="48" applyNumberFormat="1" applyFont="1" applyBorder="1" applyAlignment="1" applyProtection="1">
      <alignment horizontal="center"/>
      <protection/>
    </xf>
    <xf numFmtId="41" fontId="1" fillId="0" borderId="31" xfId="48" applyNumberFormat="1" applyFont="1" applyBorder="1" applyAlignment="1">
      <alignment horizontal="center"/>
    </xf>
    <xf numFmtId="41" fontId="1" fillId="0" borderId="32" xfId="48" applyNumberFormat="1" applyFont="1" applyBorder="1" applyAlignment="1" applyProtection="1">
      <alignment/>
      <protection/>
    </xf>
    <xf numFmtId="41" fontId="1" fillId="0" borderId="33" xfId="48" applyNumberFormat="1" applyFont="1" applyBorder="1" applyAlignment="1" applyProtection="1">
      <alignment/>
      <protection/>
    </xf>
    <xf numFmtId="41" fontId="1" fillId="0" borderId="34" xfId="48" applyNumberFormat="1" applyFont="1" applyBorder="1" applyAlignment="1" applyProtection="1">
      <alignment/>
      <protection/>
    </xf>
    <xf numFmtId="41" fontId="1" fillId="0" borderId="12" xfId="48" applyNumberFormat="1" applyFont="1" applyFill="1" applyBorder="1" applyAlignment="1" applyProtection="1">
      <alignment/>
      <protection/>
    </xf>
    <xf numFmtId="41" fontId="1" fillId="0" borderId="35" xfId="48" applyNumberFormat="1" applyFont="1" applyBorder="1" applyAlignment="1" applyProtection="1">
      <alignment/>
      <protection/>
    </xf>
    <xf numFmtId="41" fontId="1" fillId="0" borderId="36" xfId="48" applyNumberFormat="1" applyFont="1" applyBorder="1" applyAlignment="1" applyProtection="1">
      <alignment/>
      <protection/>
    </xf>
    <xf numFmtId="41" fontId="1" fillId="0" borderId="37" xfId="48" applyNumberFormat="1" applyFont="1" applyBorder="1" applyAlignment="1" applyProtection="1">
      <alignment/>
      <protection/>
    </xf>
    <xf numFmtId="191" fontId="1" fillId="0" borderId="25" xfId="48" applyNumberFormat="1" applyFont="1" applyBorder="1" applyAlignment="1" applyProtection="1">
      <alignment/>
      <protection/>
    </xf>
    <xf numFmtId="191" fontId="1" fillId="0" borderId="11" xfId="48" applyNumberFormat="1" applyFont="1" applyBorder="1" applyAlignment="1" applyProtection="1">
      <alignment/>
      <protection/>
    </xf>
    <xf numFmtId="41" fontId="1" fillId="0" borderId="36" xfId="48" applyNumberFormat="1" applyFont="1" applyBorder="1" applyAlignment="1" applyProtection="1">
      <alignment/>
      <protection locked="0"/>
    </xf>
    <xf numFmtId="41" fontId="1" fillId="0" borderId="37" xfId="48" applyNumberFormat="1" applyFont="1" applyBorder="1" applyAlignment="1" applyProtection="1">
      <alignment/>
      <protection locked="0"/>
    </xf>
    <xf numFmtId="41" fontId="1" fillId="0" borderId="38" xfId="48" applyNumberFormat="1" applyFont="1" applyBorder="1" applyAlignment="1" applyProtection="1">
      <alignment/>
      <protection locked="0"/>
    </xf>
    <xf numFmtId="41" fontId="1" fillId="0" borderId="35" xfId="48" applyNumberFormat="1" applyFont="1" applyBorder="1" applyAlignment="1" applyProtection="1">
      <alignment/>
      <protection locked="0"/>
    </xf>
    <xf numFmtId="41" fontId="1" fillId="0" borderId="39" xfId="48" applyNumberFormat="1" applyFont="1" applyBorder="1" applyAlignment="1" applyProtection="1">
      <alignment/>
      <protection locked="0"/>
    </xf>
    <xf numFmtId="41" fontId="1" fillId="0" borderId="40" xfId="48" applyNumberFormat="1" applyFont="1" applyBorder="1" applyAlignment="1" applyProtection="1">
      <alignment/>
      <protection locked="0"/>
    </xf>
    <xf numFmtId="41" fontId="1" fillId="0" borderId="41" xfId="48" applyNumberFormat="1" applyFont="1" applyBorder="1" applyAlignment="1" applyProtection="1">
      <alignment/>
      <protection locked="0"/>
    </xf>
    <xf numFmtId="41" fontId="1" fillId="0" borderId="42" xfId="0" applyNumberFormat="1" applyFont="1" applyBorder="1" applyAlignment="1" applyProtection="1">
      <alignment/>
      <protection/>
    </xf>
    <xf numFmtId="41" fontId="1" fillId="0" borderId="43" xfId="0" applyNumberFormat="1" applyFont="1" applyBorder="1" applyAlignment="1" applyProtection="1">
      <alignment/>
      <protection/>
    </xf>
    <xf numFmtId="41" fontId="1" fillId="0" borderId="40" xfId="0" applyNumberFormat="1" applyFont="1" applyBorder="1" applyAlignment="1" applyProtection="1">
      <alignment/>
      <protection locked="0"/>
    </xf>
    <xf numFmtId="41" fontId="1" fillId="0" borderId="39" xfId="0" applyNumberFormat="1" applyFont="1" applyBorder="1" applyAlignment="1" applyProtection="1">
      <alignment/>
      <protection locked="0"/>
    </xf>
    <xf numFmtId="41" fontId="1" fillId="0" borderId="40" xfId="48" applyNumberFormat="1" applyFont="1" applyBorder="1" applyAlignment="1" applyProtection="1">
      <alignment/>
      <protection/>
    </xf>
    <xf numFmtId="41" fontId="1" fillId="0" borderId="39" xfId="0" applyNumberFormat="1" applyFont="1" applyBorder="1" applyAlignment="1" applyProtection="1">
      <alignment/>
      <protection/>
    </xf>
    <xf numFmtId="41" fontId="1" fillId="0" borderId="40" xfId="0" applyNumberFormat="1" applyFont="1" applyBorder="1" applyAlignment="1" applyProtection="1">
      <alignment/>
      <protection/>
    </xf>
    <xf numFmtId="41" fontId="1" fillId="0" borderId="39" xfId="48" applyNumberFormat="1" applyFont="1" applyBorder="1" applyAlignment="1" applyProtection="1">
      <alignment/>
      <protection/>
    </xf>
    <xf numFmtId="41" fontId="1" fillId="0" borderId="44" xfId="0" applyNumberFormat="1" applyFont="1" applyBorder="1" applyAlignment="1" applyProtection="1">
      <alignment/>
      <protection locked="0"/>
    </xf>
    <xf numFmtId="41" fontId="1" fillId="0" borderId="42" xfId="48" applyNumberFormat="1" applyFont="1" applyBorder="1" applyAlignment="1" applyProtection="1">
      <alignment/>
      <protection/>
    </xf>
    <xf numFmtId="41" fontId="1" fillId="0" borderId="45" xfId="0" applyNumberFormat="1" applyFont="1" applyBorder="1" applyAlignment="1" applyProtection="1">
      <alignment/>
      <protection/>
    </xf>
    <xf numFmtId="41" fontId="1" fillId="0" borderId="35" xfId="48" applyNumberFormat="1" applyFont="1" applyFill="1" applyBorder="1" applyAlignment="1" applyProtection="1">
      <alignment/>
      <protection/>
    </xf>
    <xf numFmtId="41" fontId="1" fillId="0" borderId="36" xfId="48" applyNumberFormat="1" applyFont="1" applyFill="1" applyBorder="1" applyAlignment="1" applyProtection="1">
      <alignment/>
      <protection/>
    </xf>
    <xf numFmtId="41" fontId="1" fillId="0" borderId="38" xfId="48" applyNumberFormat="1" applyFont="1" applyFill="1" applyBorder="1" applyAlignment="1" applyProtection="1">
      <alignment/>
      <protection/>
    </xf>
    <xf numFmtId="41" fontId="1" fillId="0" borderId="46" xfId="48" applyNumberFormat="1" applyFont="1" applyBorder="1" applyAlignment="1" applyProtection="1">
      <alignment/>
      <protection locked="0"/>
    </xf>
    <xf numFmtId="41" fontId="1" fillId="0" borderId="47" xfId="48" applyNumberFormat="1" applyFont="1" applyBorder="1" applyAlignment="1" applyProtection="1">
      <alignment/>
      <protection locked="0"/>
    </xf>
    <xf numFmtId="41" fontId="1" fillId="0" borderId="39" xfId="48" applyNumberFormat="1" applyFont="1" applyBorder="1" applyAlignment="1">
      <alignment vertical="center" shrinkToFit="1"/>
    </xf>
    <xf numFmtId="41" fontId="1" fillId="0" borderId="46" xfId="48" applyNumberFormat="1" applyFont="1" applyBorder="1" applyAlignment="1">
      <alignment vertical="center" shrinkToFit="1"/>
    </xf>
    <xf numFmtId="41" fontId="1" fillId="0" borderId="48" xfId="48" applyNumberFormat="1" applyFont="1" applyBorder="1" applyAlignment="1">
      <alignment vertical="center" shrinkToFit="1"/>
    </xf>
    <xf numFmtId="41" fontId="1" fillId="0" borderId="44" xfId="48" applyNumberFormat="1" applyFont="1" applyBorder="1" applyAlignment="1">
      <alignment vertical="center" shrinkToFit="1"/>
    </xf>
    <xf numFmtId="41" fontId="1" fillId="0" borderId="44" xfId="48" applyNumberFormat="1" applyFont="1" applyBorder="1" applyAlignment="1" applyProtection="1">
      <alignment/>
      <protection locked="0"/>
    </xf>
    <xf numFmtId="41" fontId="1" fillId="0" borderId="44" xfId="48" applyNumberFormat="1" applyFont="1" applyBorder="1" applyAlignment="1" applyProtection="1">
      <alignment/>
      <protection/>
    </xf>
    <xf numFmtId="41" fontId="1" fillId="0" borderId="49" xfId="48" applyNumberFormat="1" applyFont="1" applyBorder="1" applyAlignment="1" applyProtection="1">
      <alignment shrinkToFit="1"/>
      <protection locked="0"/>
    </xf>
    <xf numFmtId="41" fontId="1" fillId="0" borderId="50" xfId="48" applyNumberFormat="1" applyFont="1" applyBorder="1" applyAlignment="1" applyProtection="1">
      <alignment shrinkToFit="1"/>
      <protection locked="0"/>
    </xf>
    <xf numFmtId="41" fontId="1" fillId="0" borderId="51" xfId="48" applyNumberFormat="1" applyFont="1" applyBorder="1" applyAlignment="1" applyProtection="1">
      <alignment shrinkToFit="1"/>
      <protection locked="0"/>
    </xf>
    <xf numFmtId="41" fontId="1" fillId="0" borderId="49" xfId="48" applyNumberFormat="1" applyFont="1" applyBorder="1" applyAlignment="1" applyProtection="1">
      <alignment shrinkToFit="1"/>
      <protection/>
    </xf>
    <xf numFmtId="41" fontId="1" fillId="0" borderId="51" xfId="48" applyNumberFormat="1" applyFont="1" applyBorder="1" applyAlignment="1" applyProtection="1">
      <alignment shrinkToFit="1"/>
      <protection/>
    </xf>
    <xf numFmtId="41" fontId="1" fillId="0" borderId="52" xfId="48" applyNumberFormat="1" applyFont="1" applyBorder="1" applyAlignment="1">
      <alignment vertical="center" shrinkToFit="1"/>
    </xf>
    <xf numFmtId="41" fontId="1" fillId="0" borderId="50" xfId="48" applyNumberFormat="1" applyFont="1" applyBorder="1" applyAlignment="1">
      <alignment vertical="center" shrinkToFit="1"/>
    </xf>
    <xf numFmtId="41" fontId="1" fillId="0" borderId="53" xfId="48" applyNumberFormat="1" applyFont="1" applyBorder="1" applyAlignment="1" applyProtection="1">
      <alignment shrinkToFit="1"/>
      <protection/>
    </xf>
    <xf numFmtId="41" fontId="1" fillId="0" borderId="54" xfId="48" applyNumberFormat="1" applyFont="1" applyBorder="1" applyAlignment="1" applyProtection="1">
      <alignment shrinkToFit="1"/>
      <protection/>
    </xf>
    <xf numFmtId="41" fontId="1" fillId="0" borderId="47" xfId="48" applyNumberFormat="1" applyFont="1" applyBorder="1" applyAlignment="1" applyProtection="1">
      <alignment shrinkToFit="1"/>
      <protection locked="0"/>
    </xf>
    <xf numFmtId="41" fontId="1" fillId="0" borderId="40" xfId="48" applyNumberFormat="1" applyFont="1" applyBorder="1" applyAlignment="1" applyProtection="1">
      <alignment shrinkToFit="1"/>
      <protection/>
    </xf>
    <xf numFmtId="41" fontId="1" fillId="0" borderId="39" xfId="48" applyNumberFormat="1" applyFont="1" applyBorder="1" applyAlignment="1" applyProtection="1">
      <alignment shrinkToFit="1"/>
      <protection/>
    </xf>
    <xf numFmtId="41" fontId="1" fillId="0" borderId="55" xfId="48" applyNumberFormat="1" applyFont="1" applyBorder="1" applyAlignment="1" applyProtection="1">
      <alignment shrinkToFit="1"/>
      <protection locked="0"/>
    </xf>
    <xf numFmtId="41" fontId="1" fillId="0" borderId="42" xfId="48" applyNumberFormat="1" applyFont="1" applyBorder="1" applyAlignment="1" applyProtection="1">
      <alignment shrinkToFit="1"/>
      <protection/>
    </xf>
    <xf numFmtId="41" fontId="1" fillId="0" borderId="43" xfId="48" applyNumberFormat="1" applyFont="1" applyBorder="1" applyAlignment="1" applyProtection="1">
      <alignment shrinkToFit="1"/>
      <protection/>
    </xf>
    <xf numFmtId="41" fontId="1" fillId="0" borderId="0" xfId="48" applyNumberFormat="1" applyFont="1" applyBorder="1" applyAlignment="1" applyProtection="1">
      <alignment shrinkToFit="1"/>
      <protection locked="0"/>
    </xf>
    <xf numFmtId="41" fontId="1" fillId="0" borderId="42" xfId="48" applyNumberFormat="1" applyFont="1" applyBorder="1" applyAlignment="1" applyProtection="1">
      <alignment shrinkToFit="1"/>
      <protection locked="0"/>
    </xf>
    <xf numFmtId="41" fontId="1" fillId="0" borderId="43" xfId="48" applyNumberFormat="1" applyFont="1" applyBorder="1" applyAlignment="1" applyProtection="1">
      <alignment shrinkToFit="1"/>
      <protection locked="0"/>
    </xf>
    <xf numFmtId="41" fontId="1" fillId="0" borderId="0" xfId="48" applyNumberFormat="1" applyFont="1" applyAlignment="1">
      <alignment vertical="center" shrinkToFit="1"/>
    </xf>
    <xf numFmtId="41" fontId="1" fillId="0" borderId="56" xfId="48" applyNumberFormat="1" applyFont="1" applyBorder="1" applyAlignment="1" applyProtection="1">
      <alignment shrinkToFit="1"/>
      <protection locked="0"/>
    </xf>
    <xf numFmtId="41" fontId="1" fillId="0" borderId="40" xfId="48" applyNumberFormat="1" applyFont="1" applyBorder="1" applyAlignment="1" applyProtection="1">
      <alignment shrinkToFit="1"/>
      <protection locked="0"/>
    </xf>
    <xf numFmtId="41" fontId="1" fillId="0" borderId="0" xfId="48" applyNumberFormat="1" applyFont="1" applyBorder="1" applyAlignment="1" applyProtection="1">
      <alignment shrinkToFit="1"/>
      <protection/>
    </xf>
    <xf numFmtId="41" fontId="1" fillId="0" borderId="57" xfId="48" applyNumberFormat="1" applyFont="1" applyBorder="1" applyAlignment="1">
      <alignment vertical="center" shrinkToFit="1"/>
    </xf>
    <xf numFmtId="41" fontId="1" fillId="0" borderId="58" xfId="48" applyNumberFormat="1" applyFont="1" applyBorder="1" applyAlignment="1" applyProtection="1">
      <alignment/>
      <protection locked="0"/>
    </xf>
    <xf numFmtId="38" fontId="1" fillId="0" borderId="47" xfId="48" applyFont="1" applyBorder="1" applyAlignment="1" applyProtection="1">
      <alignment/>
      <protection locked="0"/>
    </xf>
    <xf numFmtId="41" fontId="1" fillId="0" borderId="59" xfId="48" applyNumberFormat="1" applyFont="1" applyBorder="1" applyAlignment="1" applyProtection="1">
      <alignment shrinkToFit="1"/>
      <protection locked="0"/>
    </xf>
    <xf numFmtId="41" fontId="1" fillId="0" borderId="39" xfId="48" applyNumberFormat="1" applyFont="1" applyBorder="1" applyAlignment="1" applyProtection="1">
      <alignment shrinkToFit="1"/>
      <protection locked="0"/>
    </xf>
    <xf numFmtId="41" fontId="1" fillId="0" borderId="36" xfId="48" applyNumberFormat="1" applyFont="1" applyBorder="1" applyAlignment="1" applyProtection="1">
      <alignment shrinkToFit="1"/>
      <protection/>
    </xf>
    <xf numFmtId="41" fontId="1" fillId="0" borderId="37" xfId="48" applyNumberFormat="1" applyFont="1" applyBorder="1" applyAlignment="1" applyProtection="1">
      <alignment shrinkToFit="1"/>
      <protection/>
    </xf>
    <xf numFmtId="41" fontId="1" fillId="0" borderId="41" xfId="48" applyNumberFormat="1" applyFont="1" applyBorder="1" applyAlignment="1" applyProtection="1">
      <alignment shrinkToFit="1"/>
      <protection locked="0"/>
    </xf>
    <xf numFmtId="41" fontId="1" fillId="0" borderId="60" xfId="48" applyNumberFormat="1" applyFont="1" applyBorder="1" applyAlignment="1" applyProtection="1">
      <alignment shrinkToFit="1"/>
      <protection locked="0"/>
    </xf>
    <xf numFmtId="41" fontId="1" fillId="0" borderId="61" xfId="48" applyNumberFormat="1" applyFont="1" applyBorder="1" applyAlignment="1" applyProtection="1">
      <alignment shrinkToFit="1"/>
      <protection locked="0"/>
    </xf>
    <xf numFmtId="41" fontId="1" fillId="0" borderId="61" xfId="48" applyNumberFormat="1" applyFont="1" applyBorder="1" applyAlignment="1" applyProtection="1">
      <alignment shrinkToFit="1"/>
      <protection/>
    </xf>
    <xf numFmtId="41" fontId="1" fillId="0" borderId="60" xfId="48" applyNumberFormat="1" applyFont="1" applyBorder="1" applyAlignment="1" applyProtection="1">
      <alignment shrinkToFit="1"/>
      <protection/>
    </xf>
    <xf numFmtId="41" fontId="1" fillId="0" borderId="36" xfId="48" applyNumberFormat="1" applyFont="1" applyBorder="1" applyAlignment="1" applyProtection="1">
      <alignment shrinkToFit="1"/>
      <protection locked="0"/>
    </xf>
    <xf numFmtId="41" fontId="1" fillId="0" borderId="37" xfId="48" applyNumberFormat="1" applyFont="1" applyBorder="1" applyAlignment="1" applyProtection="1">
      <alignment shrinkToFit="1"/>
      <protection locked="0"/>
    </xf>
    <xf numFmtId="41" fontId="1" fillId="0" borderId="35" xfId="48" applyNumberFormat="1" applyFont="1" applyBorder="1" applyAlignment="1" applyProtection="1">
      <alignment shrinkToFit="1"/>
      <protection locked="0"/>
    </xf>
    <xf numFmtId="41" fontId="1" fillId="0" borderId="35" xfId="48" applyNumberFormat="1" applyFont="1" applyBorder="1" applyAlignment="1" applyProtection="1">
      <alignment shrinkToFit="1"/>
      <protection/>
    </xf>
    <xf numFmtId="41" fontId="1" fillId="0" borderId="42" xfId="48" applyNumberFormat="1" applyFont="1" applyBorder="1" applyAlignment="1" applyProtection="1">
      <alignment/>
      <protection locked="0"/>
    </xf>
    <xf numFmtId="41" fontId="1" fillId="0" borderId="43" xfId="48" applyNumberFormat="1" applyFont="1" applyBorder="1" applyAlignment="1" applyProtection="1">
      <alignment/>
      <protection locked="0"/>
    </xf>
    <xf numFmtId="190" fontId="1" fillId="0" borderId="47" xfId="0" applyNumberFormat="1" applyFont="1" applyFill="1" applyBorder="1" applyAlignment="1" applyProtection="1">
      <alignment/>
      <protection locked="0"/>
    </xf>
    <xf numFmtId="190" fontId="1" fillId="0" borderId="39" xfId="0" applyNumberFormat="1" applyFont="1" applyFill="1" applyBorder="1" applyAlignment="1" applyProtection="1">
      <alignment/>
      <protection locked="0"/>
    </xf>
    <xf numFmtId="190" fontId="1" fillId="0" borderId="40" xfId="0" applyNumberFormat="1" applyFont="1" applyFill="1" applyBorder="1" applyAlignment="1" applyProtection="1">
      <alignment/>
      <protection locked="0"/>
    </xf>
    <xf numFmtId="190" fontId="1" fillId="0" borderId="40" xfId="48" applyNumberFormat="1" applyFont="1" applyFill="1" applyBorder="1" applyAlignment="1" applyProtection="1">
      <alignment/>
      <protection/>
    </xf>
    <xf numFmtId="190" fontId="1" fillId="0" borderId="39" xfId="48" applyNumberFormat="1" applyFont="1" applyFill="1" applyBorder="1" applyAlignment="1" applyProtection="1">
      <alignment/>
      <protection/>
    </xf>
    <xf numFmtId="190" fontId="1" fillId="0" borderId="40" xfId="0" applyNumberFormat="1" applyFont="1" applyFill="1" applyBorder="1" applyAlignment="1" applyProtection="1">
      <alignment/>
      <protection/>
    </xf>
    <xf numFmtId="190" fontId="1" fillId="0" borderId="39" xfId="0" applyNumberFormat="1" applyFont="1" applyFill="1" applyBorder="1" applyAlignment="1" applyProtection="1">
      <alignment/>
      <protection/>
    </xf>
    <xf numFmtId="190" fontId="1" fillId="0" borderId="41" xfId="0" applyNumberFormat="1" applyFont="1" applyFill="1" applyBorder="1" applyAlignment="1" applyProtection="1">
      <alignment/>
      <protection locked="0"/>
    </xf>
    <xf numFmtId="190" fontId="1" fillId="0" borderId="44" xfId="0" applyNumberFormat="1" applyFont="1" applyFill="1" applyBorder="1" applyAlignment="1" applyProtection="1">
      <alignment/>
      <protection locked="0"/>
    </xf>
    <xf numFmtId="190" fontId="1" fillId="0" borderId="44" xfId="0" applyNumberFormat="1" applyFont="1" applyFill="1" applyBorder="1" applyAlignment="1" applyProtection="1">
      <alignment/>
      <protection/>
    </xf>
    <xf numFmtId="41" fontId="1" fillId="0" borderId="41" xfId="0" applyNumberFormat="1" applyFont="1" applyBorder="1" applyAlignment="1" applyProtection="1">
      <alignment/>
      <protection locked="0"/>
    </xf>
    <xf numFmtId="41" fontId="1" fillId="0" borderId="62" xfId="0" applyNumberFormat="1" applyFont="1" applyBorder="1" applyAlignment="1" applyProtection="1">
      <alignment/>
      <protection locked="0"/>
    </xf>
    <xf numFmtId="41" fontId="1" fillId="0" borderId="44" xfId="0" applyNumberFormat="1" applyFont="1" applyBorder="1" applyAlignment="1" applyProtection="1">
      <alignment/>
      <protection/>
    </xf>
    <xf numFmtId="41" fontId="1" fillId="0" borderId="47" xfId="0" applyNumberFormat="1" applyFont="1" applyBorder="1" applyAlignment="1" applyProtection="1">
      <alignment shrinkToFit="1"/>
      <protection locked="0"/>
    </xf>
    <xf numFmtId="41" fontId="1" fillId="0" borderId="39" xfId="0" applyNumberFormat="1" applyFont="1" applyBorder="1" applyAlignment="1" applyProtection="1">
      <alignment shrinkToFit="1"/>
      <protection locked="0"/>
    </xf>
    <xf numFmtId="41" fontId="1" fillId="0" borderId="40" xfId="0" applyNumberFormat="1" applyFont="1" applyBorder="1" applyAlignment="1" applyProtection="1">
      <alignment shrinkToFit="1"/>
      <protection locked="0"/>
    </xf>
    <xf numFmtId="41" fontId="1" fillId="0" borderId="40" xfId="0" applyNumberFormat="1" applyFont="1" applyBorder="1" applyAlignment="1" applyProtection="1">
      <alignment shrinkToFit="1"/>
      <protection/>
    </xf>
    <xf numFmtId="41" fontId="1" fillId="0" borderId="39" xfId="0" applyNumberFormat="1" applyFont="1" applyBorder="1" applyAlignment="1" applyProtection="1">
      <alignment shrinkToFit="1"/>
      <protection/>
    </xf>
    <xf numFmtId="41" fontId="1" fillId="0" borderId="41" xfId="0" applyNumberFormat="1" applyFont="1" applyBorder="1" applyAlignment="1" applyProtection="1">
      <alignment shrinkToFit="1"/>
      <protection locked="0"/>
    </xf>
    <xf numFmtId="41" fontId="1" fillId="0" borderId="59" xfId="0" applyNumberFormat="1" applyFont="1" applyBorder="1" applyAlignment="1" applyProtection="1">
      <alignment shrinkToFit="1"/>
      <protection/>
    </xf>
    <xf numFmtId="41" fontId="1" fillId="0" borderId="44" xfId="0" applyNumberFormat="1" applyFont="1" applyBorder="1" applyAlignment="1" applyProtection="1">
      <alignment shrinkToFit="1"/>
      <protection locked="0"/>
    </xf>
    <xf numFmtId="41" fontId="1" fillId="0" borderId="44" xfId="48" applyNumberFormat="1" applyFont="1" applyBorder="1" applyAlignment="1" applyProtection="1">
      <alignment shrinkToFit="1"/>
      <protection/>
    </xf>
    <xf numFmtId="41" fontId="1" fillId="0" borderId="63" xfId="0" applyNumberFormat="1" applyFont="1" applyBorder="1" applyAlignment="1" applyProtection="1">
      <alignment/>
      <protection locked="0"/>
    </xf>
    <xf numFmtId="41" fontId="1" fillId="0" borderId="64" xfId="0" applyNumberFormat="1" applyFont="1" applyBorder="1" applyAlignment="1" applyProtection="1">
      <alignment/>
      <protection locked="0"/>
    </xf>
    <xf numFmtId="41" fontId="1" fillId="0" borderId="65" xfId="0" applyNumberFormat="1" applyFont="1" applyBorder="1" applyAlignment="1" applyProtection="1">
      <alignment/>
      <protection locked="0"/>
    </xf>
    <xf numFmtId="41" fontId="1" fillId="0" borderId="66" xfId="0" applyNumberFormat="1" applyFont="1" applyBorder="1" applyAlignment="1" applyProtection="1">
      <alignment/>
      <protection locked="0"/>
    </xf>
    <xf numFmtId="41" fontId="1" fillId="0" borderId="46" xfId="0" applyNumberFormat="1" applyFont="1" applyBorder="1" applyAlignment="1" applyProtection="1">
      <alignment/>
      <protection locked="0"/>
    </xf>
    <xf numFmtId="41" fontId="1" fillId="0" borderId="67" xfId="48" applyNumberFormat="1" applyFont="1" applyBorder="1" applyAlignment="1" applyProtection="1">
      <alignment/>
      <protection/>
    </xf>
    <xf numFmtId="41" fontId="1" fillId="0" borderId="64" xfId="48" applyNumberFormat="1" applyFont="1" applyBorder="1" applyAlignment="1" applyProtection="1">
      <alignment/>
      <protection/>
    </xf>
    <xf numFmtId="41" fontId="1" fillId="0" borderId="65" xfId="0" applyNumberFormat="1" applyFont="1" applyBorder="1" applyAlignment="1" applyProtection="1">
      <alignment/>
      <protection/>
    </xf>
    <xf numFmtId="41" fontId="1" fillId="0" borderId="64" xfId="0" applyNumberFormat="1" applyFont="1" applyBorder="1" applyAlignment="1" applyProtection="1">
      <alignment/>
      <protection/>
    </xf>
    <xf numFmtId="193" fontId="1" fillId="0" borderId="40" xfId="0" applyNumberFormat="1" applyFont="1" applyBorder="1" applyAlignment="1" applyProtection="1">
      <alignment/>
      <protection/>
    </xf>
    <xf numFmtId="194" fontId="1" fillId="0" borderId="39" xfId="0" applyNumberFormat="1" applyFont="1" applyBorder="1" applyAlignment="1" applyProtection="1">
      <alignment/>
      <protection/>
    </xf>
    <xf numFmtId="41" fontId="1" fillId="0" borderId="48" xfId="0" applyNumberFormat="1" applyFont="1" applyBorder="1" applyAlignment="1" applyProtection="1">
      <alignment/>
      <protection locked="0"/>
    </xf>
    <xf numFmtId="41" fontId="1" fillId="0" borderId="63" xfId="0" applyNumberFormat="1" applyFont="1" applyBorder="1" applyAlignment="1" applyProtection="1">
      <alignment shrinkToFit="1"/>
      <protection locked="0"/>
    </xf>
    <xf numFmtId="41" fontId="1" fillId="0" borderId="64" xfId="0" applyNumberFormat="1" applyFont="1" applyBorder="1" applyAlignment="1" applyProtection="1">
      <alignment shrinkToFit="1"/>
      <protection locked="0"/>
    </xf>
    <xf numFmtId="41" fontId="1" fillId="0" borderId="65" xfId="0" applyNumberFormat="1" applyFont="1" applyBorder="1" applyAlignment="1" applyProtection="1">
      <alignment shrinkToFit="1"/>
      <protection locked="0"/>
    </xf>
    <xf numFmtId="41" fontId="1" fillId="0" borderId="67" xfId="48" applyNumberFormat="1" applyFont="1" applyBorder="1" applyAlignment="1" applyProtection="1">
      <alignment shrinkToFit="1"/>
      <protection/>
    </xf>
    <xf numFmtId="41" fontId="1" fillId="0" borderId="64" xfId="48" applyNumberFormat="1" applyFont="1" applyBorder="1" applyAlignment="1" applyProtection="1">
      <alignment shrinkToFit="1"/>
      <protection/>
    </xf>
    <xf numFmtId="41" fontId="1" fillId="0" borderId="65" xfId="0" applyNumberFormat="1" applyFont="1" applyBorder="1" applyAlignment="1" applyProtection="1">
      <alignment shrinkToFit="1"/>
      <protection/>
    </xf>
    <xf numFmtId="41" fontId="1" fillId="0" borderId="64" xfId="0" applyNumberFormat="1" applyFont="1" applyBorder="1" applyAlignment="1" applyProtection="1">
      <alignment shrinkToFit="1"/>
      <protection/>
    </xf>
    <xf numFmtId="41" fontId="1" fillId="0" borderId="66" xfId="0" applyNumberFormat="1" applyFont="1" applyBorder="1" applyAlignment="1" applyProtection="1">
      <alignment shrinkToFit="1"/>
      <protection locked="0"/>
    </xf>
    <xf numFmtId="41" fontId="1" fillId="0" borderId="46" xfId="0" applyNumberFormat="1" applyFont="1" applyBorder="1" applyAlignment="1" applyProtection="1">
      <alignment shrinkToFit="1"/>
      <protection locked="0"/>
    </xf>
    <xf numFmtId="41" fontId="1" fillId="0" borderId="61" xfId="0" applyNumberFormat="1" applyFont="1" applyBorder="1" applyAlignment="1" applyProtection="1">
      <alignment/>
      <protection locked="0"/>
    </xf>
    <xf numFmtId="41" fontId="1" fillId="0" borderId="60" xfId="0" applyNumberFormat="1" applyFont="1" applyBorder="1" applyAlignment="1" applyProtection="1">
      <alignment/>
      <protection locked="0"/>
    </xf>
    <xf numFmtId="41" fontId="1" fillId="0" borderId="68" xfId="0" applyNumberFormat="1" applyFont="1" applyBorder="1" applyAlignment="1" applyProtection="1">
      <alignment/>
      <protection locked="0"/>
    </xf>
    <xf numFmtId="41" fontId="1" fillId="0" borderId="50" xfId="0" applyNumberFormat="1" applyFont="1" applyBorder="1" applyAlignment="1" applyProtection="1">
      <alignment/>
      <protection locked="0"/>
    </xf>
    <xf numFmtId="41" fontId="1" fillId="0" borderId="61" xfId="0" applyNumberFormat="1" applyFont="1" applyBorder="1" applyAlignment="1" applyProtection="1">
      <alignment/>
      <protection/>
    </xf>
    <xf numFmtId="41" fontId="1" fillId="0" borderId="59" xfId="0" applyNumberFormat="1" applyFont="1" applyBorder="1" applyAlignment="1" applyProtection="1">
      <alignment/>
      <protection locked="0"/>
    </xf>
    <xf numFmtId="41" fontId="1" fillId="0" borderId="47" xfId="48" applyNumberFormat="1" applyFont="1" applyBorder="1" applyAlignment="1" applyProtection="1">
      <alignment/>
      <protection/>
    </xf>
    <xf numFmtId="193" fontId="1" fillId="0" borderId="40" xfId="48" applyNumberFormat="1" applyFont="1" applyBorder="1" applyAlignment="1" applyProtection="1">
      <alignment/>
      <protection/>
    </xf>
    <xf numFmtId="194" fontId="1" fillId="0" borderId="39" xfId="48" applyNumberFormat="1" applyFont="1" applyBorder="1" applyAlignment="1" applyProtection="1">
      <alignment/>
      <protection/>
    </xf>
    <xf numFmtId="41" fontId="1" fillId="0" borderId="59" xfId="0" applyNumberFormat="1" applyFont="1" applyBorder="1" applyAlignment="1" applyProtection="1">
      <alignment shrinkToFit="1"/>
      <protection locked="0"/>
    </xf>
    <xf numFmtId="41" fontId="1" fillId="0" borderId="47" xfId="48" applyNumberFormat="1" applyFont="1" applyBorder="1" applyAlignment="1" applyProtection="1">
      <alignment shrinkToFit="1"/>
      <protection/>
    </xf>
    <xf numFmtId="41" fontId="1" fillId="0" borderId="69" xfId="0" applyNumberFormat="1" applyFont="1" applyBorder="1" applyAlignment="1" applyProtection="1">
      <alignment/>
      <protection locked="0"/>
    </xf>
    <xf numFmtId="41" fontId="1" fillId="0" borderId="70" xfId="0" applyNumberFormat="1" applyFont="1" applyBorder="1" applyAlignment="1" applyProtection="1">
      <alignment/>
      <protection locked="0"/>
    </xf>
    <xf numFmtId="41" fontId="1" fillId="0" borderId="60" xfId="0" applyNumberFormat="1" applyFont="1" applyBorder="1" applyAlignment="1" applyProtection="1">
      <alignment/>
      <protection/>
    </xf>
    <xf numFmtId="41" fontId="1" fillId="0" borderId="71" xfId="0" applyNumberFormat="1" applyFont="1" applyBorder="1" applyAlignment="1" applyProtection="1">
      <alignment horizontal="right"/>
      <protection locked="0"/>
    </xf>
    <xf numFmtId="41" fontId="1" fillId="0" borderId="41" xfId="48" applyNumberFormat="1" applyFont="1" applyBorder="1" applyAlignment="1" applyProtection="1">
      <alignment/>
      <protection/>
    </xf>
    <xf numFmtId="41" fontId="1" fillId="0" borderId="38" xfId="48" applyNumberFormat="1" applyFont="1" applyBorder="1" applyAlignment="1" applyProtection="1">
      <alignment/>
      <protection/>
    </xf>
    <xf numFmtId="41" fontId="1" fillId="0" borderId="13" xfId="48" applyNumberFormat="1" applyFont="1" applyFill="1" applyBorder="1" applyAlignment="1" applyProtection="1">
      <alignment/>
      <protection/>
    </xf>
    <xf numFmtId="41" fontId="1" fillId="0" borderId="72" xfId="48" applyNumberFormat="1" applyFont="1" applyBorder="1" applyAlignment="1" applyProtection="1">
      <alignment/>
      <protection/>
    </xf>
    <xf numFmtId="41" fontId="1" fillId="0" borderId="73" xfId="48" applyNumberFormat="1" applyFont="1" applyBorder="1" applyAlignment="1" applyProtection="1">
      <alignment/>
      <protection/>
    </xf>
    <xf numFmtId="41" fontId="1" fillId="0" borderId="74" xfId="48" applyNumberFormat="1" applyFont="1" applyBorder="1" applyAlignment="1" applyProtection="1">
      <alignment/>
      <protection/>
    </xf>
    <xf numFmtId="41" fontId="1" fillId="0" borderId="61" xfId="48" applyNumberFormat="1" applyFont="1" applyBorder="1" applyAlignment="1" applyProtection="1">
      <alignment/>
      <protection locked="0"/>
    </xf>
    <xf numFmtId="41" fontId="1" fillId="0" borderId="60" xfId="48" applyNumberFormat="1" applyFont="1" applyBorder="1" applyAlignment="1" applyProtection="1">
      <alignment/>
      <protection locked="0"/>
    </xf>
    <xf numFmtId="41" fontId="1" fillId="0" borderId="70" xfId="48" applyNumberFormat="1" applyFont="1" applyBorder="1" applyAlignment="1" applyProtection="1">
      <alignment/>
      <protection locked="0"/>
    </xf>
    <xf numFmtId="41" fontId="1" fillId="0" borderId="69" xfId="48" applyNumberFormat="1" applyFont="1" applyBorder="1" applyAlignment="1" applyProtection="1">
      <alignment/>
      <protection locked="0"/>
    </xf>
    <xf numFmtId="41" fontId="1" fillId="0" borderId="61" xfId="48" applyNumberFormat="1" applyFont="1" applyBorder="1" applyAlignment="1" applyProtection="1">
      <alignment/>
      <protection/>
    </xf>
    <xf numFmtId="41" fontId="1" fillId="0" borderId="60" xfId="48" applyNumberFormat="1" applyFont="1" applyBorder="1" applyAlignment="1" applyProtection="1">
      <alignment/>
      <protection/>
    </xf>
    <xf numFmtId="41" fontId="1" fillId="0" borderId="75" xfId="48" applyNumberFormat="1" applyFont="1" applyBorder="1" applyAlignment="1">
      <alignment vertical="center" shrinkToFit="1"/>
    </xf>
    <xf numFmtId="41" fontId="1" fillId="0" borderId="76" xfId="48" applyNumberFormat="1" applyFont="1" applyBorder="1" applyAlignment="1">
      <alignment vertical="center" shrinkToFit="1"/>
    </xf>
    <xf numFmtId="41" fontId="1" fillId="0" borderId="77" xfId="48" applyNumberFormat="1" applyFont="1" applyBorder="1" applyAlignment="1">
      <alignment vertical="center" shrinkToFit="1"/>
    </xf>
    <xf numFmtId="41" fontId="1" fillId="0" borderId="63" xfId="48" applyNumberFormat="1" applyFont="1" applyBorder="1" applyAlignment="1" applyProtection="1">
      <alignment/>
      <protection locked="0"/>
    </xf>
    <xf numFmtId="41" fontId="1" fillId="0" borderId="78" xfId="48" applyNumberFormat="1" applyFont="1" applyBorder="1" applyAlignment="1">
      <alignment vertical="center" shrinkToFit="1"/>
    </xf>
    <xf numFmtId="41" fontId="1" fillId="0" borderId="65" xfId="48" applyNumberFormat="1" applyFont="1" applyBorder="1" applyAlignment="1" applyProtection="1">
      <alignment/>
      <protection locked="0"/>
    </xf>
    <xf numFmtId="41" fontId="1" fillId="0" borderId="64" xfId="48" applyNumberFormat="1" applyFont="1" applyBorder="1" applyAlignment="1" applyProtection="1">
      <alignment/>
      <protection locked="0"/>
    </xf>
    <xf numFmtId="41" fontId="1" fillId="0" borderId="28" xfId="48" applyNumberFormat="1" applyFont="1" applyBorder="1" applyAlignment="1">
      <alignment vertical="center" shrinkToFit="1"/>
    </xf>
    <xf numFmtId="41" fontId="1" fillId="0" borderId="67" xfId="48" applyNumberFormat="1" applyFont="1" applyBorder="1" applyAlignment="1" applyProtection="1">
      <alignment/>
      <protection locked="0"/>
    </xf>
    <xf numFmtId="41" fontId="1" fillId="0" borderId="66" xfId="48" applyNumberFormat="1" applyFont="1" applyBorder="1" applyAlignment="1">
      <alignment vertical="center" shrinkToFit="1"/>
    </xf>
    <xf numFmtId="41" fontId="1" fillId="0" borderId="0" xfId="48" applyNumberFormat="1" applyFont="1" applyBorder="1" applyAlignment="1" applyProtection="1">
      <alignment/>
      <protection locked="0"/>
    </xf>
    <xf numFmtId="41" fontId="1" fillId="0" borderId="79" xfId="48" applyNumberFormat="1" applyFont="1" applyBorder="1" applyAlignment="1" applyProtection="1">
      <alignment/>
      <protection locked="0"/>
    </xf>
    <xf numFmtId="41" fontId="1" fillId="0" borderId="80" xfId="0" applyNumberFormat="1" applyFont="1" applyBorder="1" applyAlignment="1" applyProtection="1">
      <alignment/>
      <protection/>
    </xf>
    <xf numFmtId="41" fontId="1" fillId="0" borderId="47" xfId="0" applyNumberFormat="1" applyFont="1" applyBorder="1" applyAlignment="1" applyProtection="1">
      <alignment/>
      <protection/>
    </xf>
    <xf numFmtId="41" fontId="1" fillId="0" borderId="81" xfId="0" applyNumberFormat="1" applyFont="1" applyBorder="1" applyAlignment="1" applyProtection="1">
      <alignment/>
      <protection/>
    </xf>
    <xf numFmtId="41" fontId="1" fillId="0" borderId="28" xfId="0" applyNumberFormat="1" applyFont="1" applyBorder="1" applyAlignment="1" applyProtection="1">
      <alignment/>
      <protection/>
    </xf>
    <xf numFmtId="41" fontId="1" fillId="0" borderId="58" xfId="0" applyNumberFormat="1" applyFont="1" applyBorder="1" applyAlignment="1" applyProtection="1">
      <alignment/>
      <protection/>
    </xf>
    <xf numFmtId="41" fontId="1" fillId="0" borderId="67" xfId="0" applyNumberFormat="1" applyFont="1" applyBorder="1" applyAlignment="1" applyProtection="1">
      <alignment/>
      <protection/>
    </xf>
    <xf numFmtId="41" fontId="1" fillId="0" borderId="82" xfId="0" applyNumberFormat="1" applyFont="1" applyBorder="1" applyAlignment="1" applyProtection="1">
      <alignment/>
      <protection/>
    </xf>
    <xf numFmtId="41" fontId="1" fillId="0" borderId="68" xfId="48" applyNumberFormat="1" applyFont="1" applyBorder="1" applyAlignment="1" applyProtection="1">
      <alignment/>
      <protection/>
    </xf>
    <xf numFmtId="41" fontId="1" fillId="0" borderId="70" xfId="48" applyNumberFormat="1" applyFont="1" applyBorder="1" applyAlignment="1" applyProtection="1">
      <alignment/>
      <protection/>
    </xf>
    <xf numFmtId="41" fontId="1" fillId="0" borderId="0" xfId="48" applyNumberFormat="1" applyFont="1" applyAlignment="1" applyProtection="1">
      <alignment horizontal="left"/>
      <protection/>
    </xf>
    <xf numFmtId="41" fontId="20" fillId="0" borderId="0" xfId="48" applyNumberFormat="1" applyFont="1" applyAlignment="1" applyProtection="1">
      <alignment/>
      <protection/>
    </xf>
    <xf numFmtId="41" fontId="1" fillId="0" borderId="10" xfId="48" applyNumberFormat="1" applyFont="1" applyBorder="1" applyAlignment="1" applyProtection="1">
      <alignment horizontal="left"/>
      <protection/>
    </xf>
    <xf numFmtId="41" fontId="1" fillId="0" borderId="83" xfId="48" applyNumberFormat="1" applyFont="1" applyBorder="1" applyAlignment="1" applyProtection="1">
      <alignment horizontal="center"/>
      <protection/>
    </xf>
    <xf numFmtId="41" fontId="1" fillId="0" borderId="24" xfId="48" applyNumberFormat="1" applyFont="1" applyBorder="1" applyAlignment="1" applyProtection="1">
      <alignment horizontal="center"/>
      <protection/>
    </xf>
    <xf numFmtId="41" fontId="1" fillId="0" borderId="84" xfId="48" applyNumberFormat="1" applyFont="1" applyBorder="1" applyAlignment="1" applyProtection="1">
      <alignment horizontal="center"/>
      <protection/>
    </xf>
    <xf numFmtId="41" fontId="1" fillId="0" borderId="85" xfId="0" applyNumberFormat="1" applyFont="1" applyBorder="1" applyAlignment="1" applyProtection="1">
      <alignment horizontal="center"/>
      <protection/>
    </xf>
    <xf numFmtId="41" fontId="1" fillId="0" borderId="86" xfId="48" applyNumberFormat="1" applyFont="1" applyBorder="1" applyAlignment="1" applyProtection="1">
      <alignment horizontal="center"/>
      <protection/>
    </xf>
    <xf numFmtId="41" fontId="1" fillId="0" borderId="17" xfId="48" applyNumberFormat="1" applyFont="1" applyBorder="1" applyAlignment="1" applyProtection="1">
      <alignment horizontal="left"/>
      <protection/>
    </xf>
    <xf numFmtId="41" fontId="1" fillId="0" borderId="33" xfId="48" applyNumberFormat="1" applyFont="1" applyBorder="1" applyAlignment="1" applyProtection="1">
      <alignment horizontal="center" vertical="center"/>
      <protection/>
    </xf>
    <xf numFmtId="41" fontId="1" fillId="0" borderId="11" xfId="48" applyNumberFormat="1" applyFont="1" applyBorder="1" applyAlignment="1" applyProtection="1">
      <alignment horizontal="center"/>
      <protection/>
    </xf>
    <xf numFmtId="41" fontId="1" fillId="0" borderId="42" xfId="0" applyNumberFormat="1" applyFont="1" applyBorder="1" applyAlignment="1" applyProtection="1">
      <alignment/>
      <protection locked="0"/>
    </xf>
    <xf numFmtId="41" fontId="1" fillId="0" borderId="17" xfId="48" applyNumberFormat="1" applyFont="1" applyBorder="1" applyAlignment="1" applyProtection="1">
      <alignment horizontal="center"/>
      <protection/>
    </xf>
    <xf numFmtId="41" fontId="1" fillId="0" borderId="26" xfId="48" applyNumberFormat="1" applyFont="1" applyBorder="1" applyAlignment="1" applyProtection="1">
      <alignment horizontal="center" vertical="center"/>
      <protection/>
    </xf>
    <xf numFmtId="41" fontId="1" fillId="0" borderId="13" xfId="48" applyNumberFormat="1" applyFont="1" applyBorder="1" applyAlignment="1" applyProtection="1">
      <alignment horizontal="center"/>
      <protection/>
    </xf>
    <xf numFmtId="41" fontId="1" fillId="0" borderId="43" xfId="0" applyNumberFormat="1" applyFont="1" applyBorder="1" applyAlignment="1" applyProtection="1">
      <alignment/>
      <protection locked="0"/>
    </xf>
    <xf numFmtId="41" fontId="1" fillId="0" borderId="20" xfId="48" applyNumberFormat="1" applyFont="1" applyBorder="1" applyAlignment="1" applyProtection="1">
      <alignment horizontal="center"/>
      <protection/>
    </xf>
    <xf numFmtId="41" fontId="21" fillId="0" borderId="33" xfId="48" applyNumberFormat="1" applyFont="1" applyBorder="1" applyAlignment="1" applyProtection="1">
      <alignment horizontal="center" vertical="center"/>
      <protection/>
    </xf>
    <xf numFmtId="41" fontId="1" fillId="0" borderId="36" xfId="0" applyNumberFormat="1" applyFont="1" applyBorder="1" applyAlignment="1" applyProtection="1">
      <alignment/>
      <protection/>
    </xf>
    <xf numFmtId="41" fontId="1" fillId="0" borderId="83" xfId="48" applyNumberFormat="1" applyFont="1" applyBorder="1" applyAlignment="1" applyProtection="1">
      <alignment/>
      <protection/>
    </xf>
    <xf numFmtId="41" fontId="21" fillId="0" borderId="26" xfId="48" applyNumberFormat="1" applyFont="1" applyBorder="1" applyAlignment="1" applyProtection="1">
      <alignment horizontal="center" vertical="center"/>
      <protection/>
    </xf>
    <xf numFmtId="41" fontId="1" fillId="0" borderId="37" xfId="0" applyNumberFormat="1" applyFont="1" applyBorder="1" applyAlignment="1" applyProtection="1">
      <alignment/>
      <protection/>
    </xf>
    <xf numFmtId="41" fontId="1" fillId="0" borderId="87" xfId="48" applyNumberFormat="1" applyFont="1" applyBorder="1" applyAlignment="1" applyProtection="1">
      <alignment horizontal="center" vertical="center"/>
      <protection/>
    </xf>
    <xf numFmtId="41" fontId="1" fillId="0" borderId="88" xfId="48" applyNumberFormat="1" applyFont="1" applyBorder="1" applyAlignment="1" applyProtection="1">
      <alignment horizontal="center" vertical="center"/>
      <protection/>
    </xf>
    <xf numFmtId="41" fontId="1" fillId="0" borderId="83" xfId="48" applyNumberFormat="1" applyFont="1" applyBorder="1" applyAlignment="1" applyProtection="1">
      <alignment horizontal="center" vertical="center"/>
      <protection/>
    </xf>
    <xf numFmtId="41" fontId="1" fillId="0" borderId="89" xfId="48" applyNumberFormat="1" applyFont="1" applyBorder="1" applyAlignment="1" applyProtection="1">
      <alignment horizontal="center" vertical="center"/>
      <protection/>
    </xf>
    <xf numFmtId="41" fontId="1" fillId="0" borderId="65" xfId="48" applyNumberFormat="1" applyFont="1" applyBorder="1" applyAlignment="1" applyProtection="1">
      <alignment/>
      <protection/>
    </xf>
    <xf numFmtId="41" fontId="1" fillId="0" borderId="90" xfId="48" applyNumberFormat="1" applyFont="1" applyBorder="1" applyAlignment="1" applyProtection="1">
      <alignment horizontal="left"/>
      <protection/>
    </xf>
    <xf numFmtId="41" fontId="1" fillId="0" borderId="15" xfId="48" applyNumberFormat="1" applyFont="1" applyBorder="1" applyAlignment="1" applyProtection="1">
      <alignment horizontal="center"/>
      <protection/>
    </xf>
    <xf numFmtId="41" fontId="1" fillId="0" borderId="71" xfId="0" applyNumberFormat="1" applyFont="1" applyBorder="1" applyAlignment="1" applyProtection="1">
      <alignment/>
      <protection locked="0"/>
    </xf>
    <xf numFmtId="41" fontId="1" fillId="0" borderId="0" xfId="0" applyNumberFormat="1" applyFont="1" applyBorder="1" applyAlignment="1" applyProtection="1">
      <alignment/>
      <protection/>
    </xf>
    <xf numFmtId="41" fontId="1" fillId="0" borderId="71" xfId="48" applyNumberFormat="1" applyFont="1" applyBorder="1" applyAlignment="1" applyProtection="1">
      <alignment/>
      <protection/>
    </xf>
    <xf numFmtId="41" fontId="1" fillId="0" borderId="71" xfId="0" applyNumberFormat="1" applyFont="1" applyBorder="1" applyAlignment="1" applyProtection="1">
      <alignment/>
      <protection/>
    </xf>
    <xf numFmtId="41" fontId="1" fillId="0" borderId="59" xfId="0" applyNumberFormat="1" applyFont="1" applyBorder="1" applyAlignment="1" applyProtection="1">
      <alignment/>
      <protection/>
    </xf>
    <xf numFmtId="41" fontId="21" fillId="0" borderId="87" xfId="48" applyNumberFormat="1" applyFont="1" applyBorder="1" applyAlignment="1" applyProtection="1">
      <alignment horizontal="center" vertical="center"/>
      <protection/>
    </xf>
    <xf numFmtId="41" fontId="21" fillId="0" borderId="88" xfId="48" applyNumberFormat="1" applyFont="1" applyBorder="1" applyAlignment="1" applyProtection="1">
      <alignment horizontal="center" vertical="center"/>
      <protection/>
    </xf>
    <xf numFmtId="41" fontId="21" fillId="0" borderId="83" xfId="48" applyNumberFormat="1" applyFont="1" applyBorder="1" applyAlignment="1" applyProtection="1">
      <alignment horizontal="center" vertical="center"/>
      <protection/>
    </xf>
    <xf numFmtId="41" fontId="21" fillId="0" borderId="89" xfId="48" applyNumberFormat="1" applyFont="1" applyBorder="1" applyAlignment="1" applyProtection="1">
      <alignment horizontal="center" vertical="center"/>
      <protection/>
    </xf>
    <xf numFmtId="41" fontId="1" fillId="0" borderId="43" xfId="48" applyNumberFormat="1" applyFont="1" applyBorder="1" applyAlignment="1" applyProtection="1">
      <alignment/>
      <protection/>
    </xf>
    <xf numFmtId="41" fontId="1" fillId="0" borderId="91" xfId="48" applyNumberFormat="1" applyFont="1" applyBorder="1" applyAlignment="1">
      <alignment vertical="center" shrinkToFit="1"/>
    </xf>
    <xf numFmtId="41" fontId="1" fillId="0" borderId="0" xfId="0" applyNumberFormat="1" applyFont="1" applyBorder="1" applyAlignment="1" applyProtection="1">
      <alignment/>
      <protection locked="0"/>
    </xf>
    <xf numFmtId="41" fontId="1" fillId="0" borderId="92" xfId="0" applyNumberFormat="1" applyFont="1" applyBorder="1" applyAlignment="1" applyProtection="1">
      <alignment/>
      <protection locked="0"/>
    </xf>
    <xf numFmtId="41" fontId="1" fillId="0" borderId="20" xfId="48" applyNumberFormat="1" applyFont="1" applyBorder="1" applyAlignment="1" applyProtection="1">
      <alignment horizontal="left"/>
      <protection/>
    </xf>
    <xf numFmtId="41" fontId="21" fillId="0" borderId="20" xfId="48" applyNumberFormat="1" applyFont="1" applyBorder="1" applyAlignment="1" applyProtection="1">
      <alignment horizontal="center"/>
      <protection/>
    </xf>
    <xf numFmtId="41" fontId="1" fillId="0" borderId="17" xfId="48" applyNumberFormat="1" applyFont="1" applyFill="1" applyBorder="1" applyAlignment="1" applyProtection="1">
      <alignment/>
      <protection/>
    </xf>
    <xf numFmtId="41" fontId="1" fillId="0" borderId="0" xfId="48" applyNumberFormat="1" applyFont="1" applyFill="1" applyAlignment="1" applyProtection="1">
      <alignment horizontal="left"/>
      <protection/>
    </xf>
    <xf numFmtId="41" fontId="1" fillId="0" borderId="20" xfId="48" applyNumberFormat="1" applyFont="1" applyFill="1" applyBorder="1" applyAlignment="1" applyProtection="1">
      <alignment horizontal="center"/>
      <protection/>
    </xf>
    <xf numFmtId="41" fontId="21" fillId="0" borderId="0" xfId="48" applyNumberFormat="1" applyFont="1" applyFill="1" applyAlignment="1" applyProtection="1">
      <alignment horizontal="left"/>
      <protection/>
    </xf>
    <xf numFmtId="41" fontId="1" fillId="0" borderId="11" xfId="48" applyNumberFormat="1" applyFont="1" applyFill="1" applyBorder="1" applyAlignment="1" applyProtection="1">
      <alignment horizontal="center"/>
      <protection/>
    </xf>
    <xf numFmtId="41" fontId="1" fillId="0" borderId="90" xfId="48" applyNumberFormat="1" applyFont="1" applyFill="1" applyBorder="1" applyAlignment="1" applyProtection="1">
      <alignment/>
      <protection/>
    </xf>
    <xf numFmtId="41" fontId="1" fillId="0" borderId="15" xfId="48" applyNumberFormat="1" applyFont="1" applyFill="1" applyBorder="1" applyAlignment="1" applyProtection="1">
      <alignment horizontal="center"/>
      <protection/>
    </xf>
    <xf numFmtId="41" fontId="1" fillId="0" borderId="41" xfId="48" applyNumberFormat="1" applyFont="1" applyFill="1" applyBorder="1" applyAlignment="1" applyProtection="1">
      <alignment/>
      <protection/>
    </xf>
    <xf numFmtId="41" fontId="1" fillId="0" borderId="41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41" fontId="1" fillId="0" borderId="93" xfId="0" applyNumberFormat="1" applyFont="1" applyBorder="1" applyAlignment="1" applyProtection="1">
      <alignment horizontal="center"/>
      <protection/>
    </xf>
    <xf numFmtId="41" fontId="1" fillId="0" borderId="94" xfId="0" applyNumberFormat="1" applyFont="1" applyBorder="1" applyAlignment="1" applyProtection="1">
      <alignment/>
      <protection locked="0"/>
    </xf>
    <xf numFmtId="41" fontId="1" fillId="0" borderId="37" xfId="48" applyNumberFormat="1" applyFont="1" applyBorder="1" applyAlignment="1">
      <alignment vertical="center" shrinkToFit="1"/>
    </xf>
    <xf numFmtId="41" fontId="1" fillId="0" borderId="45" xfId="0" applyNumberFormat="1" applyFont="1" applyBorder="1" applyAlignment="1" applyProtection="1">
      <alignment/>
      <protection locked="0"/>
    </xf>
    <xf numFmtId="41" fontId="1" fillId="0" borderId="94" xfId="0" applyNumberFormat="1" applyFont="1" applyBorder="1" applyAlignment="1" applyProtection="1">
      <alignment/>
      <protection/>
    </xf>
    <xf numFmtId="41" fontId="1" fillId="0" borderId="95" xfId="0" applyNumberFormat="1" applyFont="1" applyBorder="1" applyAlignment="1" applyProtection="1">
      <alignment/>
      <protection locked="0"/>
    </xf>
    <xf numFmtId="41" fontId="1" fillId="0" borderId="96" xfId="48" applyNumberFormat="1" applyFont="1" applyBorder="1" applyAlignment="1" applyProtection="1">
      <alignment horizontal="center"/>
      <protection/>
    </xf>
    <xf numFmtId="190" fontId="1" fillId="0" borderId="0" xfId="0" applyNumberFormat="1" applyFont="1" applyFill="1" applyBorder="1" applyAlignment="1" applyProtection="1">
      <alignment/>
      <protection/>
    </xf>
    <xf numFmtId="190" fontId="1" fillId="0" borderId="71" xfId="0" applyNumberFormat="1" applyFont="1" applyFill="1" applyBorder="1" applyAlignment="1" applyProtection="1">
      <alignment/>
      <protection/>
    </xf>
    <xf numFmtId="190" fontId="1" fillId="0" borderId="59" xfId="0" applyNumberFormat="1" applyFont="1" applyFill="1" applyBorder="1" applyAlignment="1" applyProtection="1">
      <alignment/>
      <protection/>
    </xf>
    <xf numFmtId="193" fontId="1" fillId="0" borderId="36" xfId="48" applyNumberFormat="1" applyFont="1" applyBorder="1" applyAlignment="1" applyProtection="1">
      <alignment/>
      <protection/>
    </xf>
    <xf numFmtId="194" fontId="1" fillId="0" borderId="37" xfId="48" applyNumberFormat="1" applyFont="1" applyBorder="1" applyAlignment="1" applyProtection="1">
      <alignment/>
      <protection/>
    </xf>
    <xf numFmtId="41" fontId="1" fillId="0" borderId="62" xfId="0" applyNumberFormat="1" applyFont="1" applyBorder="1" applyAlignment="1" applyProtection="1">
      <alignment/>
      <protection/>
    </xf>
    <xf numFmtId="195" fontId="1" fillId="0" borderId="35" xfId="48" applyNumberFormat="1" applyFont="1" applyBorder="1" applyAlignment="1" applyProtection="1">
      <alignment shrinkToFit="1"/>
      <protection/>
    </xf>
    <xf numFmtId="190" fontId="1" fillId="0" borderId="44" xfId="48" applyNumberFormat="1" applyFont="1" applyFill="1" applyBorder="1" applyAlignment="1" applyProtection="1">
      <alignment shrinkToFit="1"/>
      <protection/>
    </xf>
    <xf numFmtId="195" fontId="1" fillId="0" borderId="44" xfId="0" applyNumberFormat="1" applyFont="1" applyBorder="1" applyAlignment="1" applyProtection="1">
      <alignment/>
      <protection/>
    </xf>
    <xf numFmtId="195" fontId="1" fillId="0" borderId="44" xfId="48" applyNumberFormat="1" applyFont="1" applyBorder="1" applyAlignment="1" applyProtection="1">
      <alignment/>
      <protection/>
    </xf>
    <xf numFmtId="195" fontId="1" fillId="0" borderId="36" xfId="48" applyNumberFormat="1" applyFont="1" applyBorder="1" applyAlignment="1" applyProtection="1">
      <alignment/>
      <protection/>
    </xf>
    <xf numFmtId="195" fontId="1" fillId="0" borderId="36" xfId="48" applyNumberFormat="1" applyFont="1" applyBorder="1" applyAlignment="1" applyProtection="1">
      <alignment shrinkToFit="1"/>
      <protection/>
    </xf>
    <xf numFmtId="190" fontId="1" fillId="0" borderId="40" xfId="48" applyNumberFormat="1" applyFont="1" applyFill="1" applyBorder="1" applyAlignment="1" applyProtection="1">
      <alignment shrinkToFit="1"/>
      <protection/>
    </xf>
    <xf numFmtId="195" fontId="1" fillId="0" borderId="40" xfId="0" applyNumberFormat="1" applyFont="1" applyBorder="1" applyAlignment="1" applyProtection="1">
      <alignment/>
      <protection/>
    </xf>
    <xf numFmtId="195" fontId="1" fillId="0" borderId="40" xfId="48" applyNumberFormat="1" applyFont="1" applyBorder="1" applyAlignment="1" applyProtection="1">
      <alignment/>
      <protection/>
    </xf>
    <xf numFmtId="195" fontId="1" fillId="0" borderId="38" xfId="48" applyNumberFormat="1" applyFont="1" applyBorder="1" applyAlignment="1" applyProtection="1">
      <alignment/>
      <protection/>
    </xf>
    <xf numFmtId="195" fontId="1" fillId="0" borderId="38" xfId="48" applyNumberFormat="1" applyFont="1" applyBorder="1" applyAlignment="1" applyProtection="1">
      <alignment shrinkToFit="1"/>
      <protection/>
    </xf>
    <xf numFmtId="190" fontId="1" fillId="0" borderId="41" xfId="48" applyNumberFormat="1" applyFont="1" applyFill="1" applyBorder="1" applyAlignment="1" applyProtection="1">
      <alignment shrinkToFit="1"/>
      <protection/>
    </xf>
    <xf numFmtId="195" fontId="1" fillId="0" borderId="41" xfId="0" applyNumberFormat="1" applyFont="1" applyBorder="1" applyAlignment="1" applyProtection="1">
      <alignment/>
      <protection/>
    </xf>
    <xf numFmtId="195" fontId="1" fillId="0" borderId="41" xfId="48" applyNumberFormat="1" applyFont="1" applyBorder="1" applyAlignment="1" applyProtection="1">
      <alignment/>
      <protection/>
    </xf>
    <xf numFmtId="41" fontId="1" fillId="0" borderId="78" xfId="0" applyNumberFormat="1" applyFont="1" applyBorder="1" applyAlignment="1" applyProtection="1">
      <alignment/>
      <protection/>
    </xf>
    <xf numFmtId="41" fontId="1" fillId="0" borderId="97" xfId="48" applyNumberFormat="1" applyFont="1" applyBorder="1" applyAlignment="1" applyProtection="1">
      <alignment/>
      <protection/>
    </xf>
    <xf numFmtId="41" fontId="1" fillId="0" borderId="98" xfId="48" applyNumberFormat="1" applyFont="1" applyBorder="1" applyAlignment="1" applyProtection="1">
      <alignment horizontal="center"/>
      <protection/>
    </xf>
    <xf numFmtId="41" fontId="1" fillId="0" borderId="38" xfId="48" applyNumberFormat="1" applyFont="1" applyBorder="1" applyAlignment="1" applyProtection="1">
      <alignment shrinkToFit="1"/>
      <protection/>
    </xf>
    <xf numFmtId="41" fontId="1" fillId="0" borderId="41" xfId="48" applyNumberFormat="1" applyFont="1" applyFill="1" applyBorder="1" applyAlignment="1" applyProtection="1">
      <alignment shrinkToFit="1"/>
      <protection/>
    </xf>
    <xf numFmtId="41" fontId="1" fillId="0" borderId="41" xfId="0" applyNumberFormat="1" applyFont="1" applyBorder="1" applyAlignment="1" applyProtection="1">
      <alignment shrinkToFit="1"/>
      <protection/>
    </xf>
    <xf numFmtId="41" fontId="1" fillId="0" borderId="41" xfId="48" applyNumberFormat="1" applyFont="1" applyBorder="1" applyAlignment="1" applyProtection="1">
      <alignment shrinkToFit="1"/>
      <protection/>
    </xf>
    <xf numFmtId="196" fontId="1" fillId="0" borderId="39" xfId="0" applyNumberFormat="1" applyFont="1" applyBorder="1" applyAlignment="1" applyProtection="1">
      <alignment/>
      <protection/>
    </xf>
    <xf numFmtId="193" fontId="1" fillId="0" borderId="65" xfId="48" applyNumberFormat="1" applyFont="1" applyBorder="1" applyAlignment="1" applyProtection="1">
      <alignment/>
      <protection/>
    </xf>
    <xf numFmtId="41" fontId="1" fillId="0" borderId="99" xfId="48" applyNumberFormat="1" applyFont="1" applyBorder="1" applyAlignment="1" applyProtection="1">
      <alignment/>
      <protection/>
    </xf>
    <xf numFmtId="41" fontId="1" fillId="0" borderId="58" xfId="48" applyNumberFormat="1" applyFont="1" applyBorder="1" applyAlignment="1" applyProtection="1">
      <alignment/>
      <protection/>
    </xf>
    <xf numFmtId="41" fontId="1" fillId="0" borderId="100" xfId="48" applyNumberFormat="1" applyFont="1" applyBorder="1" applyAlignment="1" applyProtection="1">
      <alignment/>
      <protection/>
    </xf>
    <xf numFmtId="41" fontId="1" fillId="0" borderId="101" xfId="0" applyNumberFormat="1" applyFont="1" applyBorder="1" applyAlignment="1" applyProtection="1">
      <alignment/>
      <protection/>
    </xf>
    <xf numFmtId="41" fontId="1" fillId="0" borderId="38" xfId="48" applyNumberFormat="1" applyFont="1" applyBorder="1" applyAlignment="1">
      <alignment vertical="center" shrinkToFit="1"/>
    </xf>
    <xf numFmtId="41" fontId="1" fillId="0" borderId="102" xfId="0" applyNumberFormat="1" applyFont="1" applyBorder="1" applyAlignment="1" applyProtection="1">
      <alignment/>
      <protection/>
    </xf>
    <xf numFmtId="41" fontId="1" fillId="0" borderId="103" xfId="0" applyNumberFormat="1" applyFont="1" applyBorder="1" applyAlignment="1" applyProtection="1">
      <alignment/>
      <protection/>
    </xf>
    <xf numFmtId="41" fontId="1" fillId="0" borderId="104" xfId="0" applyNumberFormat="1" applyFont="1" applyBorder="1" applyAlignment="1" applyProtection="1">
      <alignment/>
      <protection/>
    </xf>
    <xf numFmtId="41" fontId="1" fillId="0" borderId="56" xfId="0" applyNumberFormat="1" applyFont="1" applyBorder="1" applyAlignment="1" applyProtection="1">
      <alignment/>
      <protection/>
    </xf>
    <xf numFmtId="41" fontId="1" fillId="0" borderId="68" xfId="0" applyNumberFormat="1" applyFont="1" applyBorder="1" applyAlignment="1" applyProtection="1">
      <alignment/>
      <protection/>
    </xf>
    <xf numFmtId="41" fontId="1" fillId="0" borderId="70" xfId="0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 horizontal="center"/>
      <protection locked="0"/>
    </xf>
    <xf numFmtId="41" fontId="1" fillId="0" borderId="10" xfId="48" applyNumberFormat="1" applyFont="1" applyBorder="1" applyAlignment="1" applyProtection="1">
      <alignment horizontal="left"/>
      <protection locked="0"/>
    </xf>
    <xf numFmtId="41" fontId="24" fillId="0" borderId="10" xfId="48" applyNumberFormat="1" applyFont="1" applyBorder="1" applyAlignment="1" applyProtection="1">
      <alignment/>
      <protection locked="0"/>
    </xf>
    <xf numFmtId="41" fontId="1" fillId="0" borderId="29" xfId="48" applyNumberFormat="1" applyFont="1" applyBorder="1" applyAlignment="1">
      <alignment horizontal="center"/>
    </xf>
    <xf numFmtId="41" fontId="1" fillId="0" borderId="86" xfId="48" applyNumberFormat="1" applyFont="1" applyBorder="1" applyAlignment="1">
      <alignment horizontal="center"/>
    </xf>
    <xf numFmtId="41" fontId="1" fillId="0" borderId="0" xfId="48" applyNumberFormat="1" applyFont="1" applyAlignment="1" applyProtection="1">
      <alignment horizontal="right" vertical="center"/>
      <protection/>
    </xf>
    <xf numFmtId="41" fontId="20" fillId="0" borderId="0" xfId="48" applyNumberFormat="1" applyFont="1" applyAlignment="1">
      <alignment/>
    </xf>
    <xf numFmtId="41" fontId="1" fillId="0" borderId="105" xfId="48" applyNumberFormat="1" applyFont="1" applyBorder="1" applyAlignment="1" applyProtection="1">
      <alignment/>
      <protection locked="0"/>
    </xf>
    <xf numFmtId="41" fontId="1" fillId="0" borderId="106" xfId="48" applyNumberFormat="1" applyFont="1" applyBorder="1" applyAlignment="1" applyProtection="1">
      <alignment/>
      <protection locked="0"/>
    </xf>
    <xf numFmtId="41" fontId="1" fillId="0" borderId="107" xfId="48" applyNumberFormat="1" applyFont="1" applyBorder="1" applyAlignment="1" applyProtection="1">
      <alignment/>
      <protection locked="0"/>
    </xf>
    <xf numFmtId="41" fontId="1" fillId="0" borderId="106" xfId="0" applyNumberFormat="1" applyFont="1" applyBorder="1" applyAlignment="1" applyProtection="1">
      <alignment/>
      <protection/>
    </xf>
    <xf numFmtId="41" fontId="1" fillId="0" borderId="107" xfId="0" applyNumberFormat="1" applyFont="1" applyBorder="1" applyAlignment="1" applyProtection="1">
      <alignment/>
      <protection/>
    </xf>
    <xf numFmtId="41" fontId="1" fillId="0" borderId="79" xfId="48" applyNumberFormat="1" applyFont="1" applyBorder="1" applyAlignment="1" applyProtection="1">
      <alignment/>
      <protection/>
    </xf>
    <xf numFmtId="41" fontId="1" fillId="0" borderId="107" xfId="48" applyNumberFormat="1" applyFont="1" applyBorder="1" applyAlignment="1" applyProtection="1">
      <alignment/>
      <protection/>
    </xf>
    <xf numFmtId="41" fontId="1" fillId="0" borderId="106" xfId="48" applyNumberFormat="1" applyFont="1" applyBorder="1" applyAlignment="1" applyProtection="1">
      <alignment/>
      <protection/>
    </xf>
    <xf numFmtId="41" fontId="1" fillId="0" borderId="18" xfId="48" applyNumberFormat="1" applyFont="1" applyBorder="1" applyAlignment="1" applyProtection="1">
      <alignment horizontal="center"/>
      <protection/>
    </xf>
    <xf numFmtId="41" fontId="1" fillId="0" borderId="26" xfId="48" applyNumberFormat="1" applyFont="1" applyBorder="1" applyAlignment="1" applyProtection="1">
      <alignment horizontal="center"/>
      <protection/>
    </xf>
    <xf numFmtId="41" fontId="1" fillId="0" borderId="25" xfId="48" applyNumberFormat="1" applyFont="1" applyBorder="1" applyAlignment="1" applyProtection="1">
      <alignment horizontal="center"/>
      <protection/>
    </xf>
    <xf numFmtId="41" fontId="1" fillId="0" borderId="27" xfId="48" applyNumberFormat="1" applyFont="1" applyBorder="1" applyAlignment="1" applyProtection="1">
      <alignment horizontal="center"/>
      <protection/>
    </xf>
    <xf numFmtId="41" fontId="1" fillId="0" borderId="105" xfId="48" applyNumberFormat="1" applyFont="1" applyBorder="1" applyAlignment="1" applyProtection="1">
      <alignment/>
      <protection/>
    </xf>
    <xf numFmtId="41" fontId="1" fillId="0" borderId="76" xfId="48" applyNumberFormat="1" applyFont="1" applyBorder="1" applyAlignment="1" applyProtection="1">
      <alignment/>
      <protection locked="0"/>
    </xf>
    <xf numFmtId="41" fontId="1" fillId="0" borderId="108" xfId="48" applyNumberFormat="1" applyFont="1" applyBorder="1" applyAlignment="1" applyProtection="1">
      <alignment/>
      <protection/>
    </xf>
    <xf numFmtId="41" fontId="1" fillId="0" borderId="76" xfId="48" applyNumberFormat="1" applyFont="1" applyBorder="1" applyAlignment="1" applyProtection="1">
      <alignment/>
      <protection/>
    </xf>
    <xf numFmtId="41" fontId="1" fillId="0" borderId="28" xfId="48" applyNumberFormat="1" applyFont="1" applyBorder="1" applyAlignment="1" applyProtection="1">
      <alignment horizontal="center"/>
      <protection/>
    </xf>
    <xf numFmtId="41" fontId="1" fillId="0" borderId="28" xfId="48" applyNumberFormat="1" applyFont="1" applyFill="1" applyBorder="1" applyAlignment="1" applyProtection="1">
      <alignment horizontal="center"/>
      <protection/>
    </xf>
    <xf numFmtId="41" fontId="1" fillId="0" borderId="25" xfId="48" applyNumberFormat="1" applyFont="1" applyFill="1" applyBorder="1" applyAlignment="1" applyProtection="1">
      <alignment horizontal="center"/>
      <protection/>
    </xf>
    <xf numFmtId="41" fontId="1" fillId="0" borderId="27" xfId="48" applyNumberFormat="1" applyFont="1" applyFill="1" applyBorder="1" applyAlignment="1" applyProtection="1">
      <alignment horizontal="center"/>
      <protection/>
    </xf>
    <xf numFmtId="41" fontId="1" fillId="0" borderId="58" xfId="48" applyNumberFormat="1" applyFont="1" applyBorder="1" applyAlignment="1" applyProtection="1">
      <alignment shrinkToFit="1"/>
      <protection locked="0"/>
    </xf>
    <xf numFmtId="41" fontId="1" fillId="0" borderId="45" xfId="48" applyNumberFormat="1" applyFont="1" applyBorder="1" applyAlignment="1">
      <alignment vertical="center" shrinkToFit="1"/>
    </xf>
    <xf numFmtId="41" fontId="1" fillId="0" borderId="75" xfId="48" applyNumberFormat="1" applyFont="1" applyBorder="1" applyAlignment="1" applyProtection="1">
      <alignment shrinkToFit="1"/>
      <protection locked="0"/>
    </xf>
    <xf numFmtId="41" fontId="1" fillId="0" borderId="79" xfId="48" applyNumberFormat="1" applyFont="1" applyBorder="1" applyAlignment="1" applyProtection="1">
      <alignment shrinkToFit="1"/>
      <protection locked="0"/>
    </xf>
    <xf numFmtId="41" fontId="1" fillId="0" borderId="107" xfId="48" applyNumberFormat="1" applyFont="1" applyBorder="1" applyAlignment="1">
      <alignment vertical="center" shrinkToFit="1"/>
    </xf>
    <xf numFmtId="41" fontId="1" fillId="0" borderId="100" xfId="48" applyNumberFormat="1" applyFont="1" applyBorder="1" applyAlignment="1" applyProtection="1">
      <alignment shrinkToFit="1"/>
      <protection locked="0"/>
    </xf>
    <xf numFmtId="41" fontId="1" fillId="0" borderId="94" xfId="48" applyNumberFormat="1" applyFont="1" applyBorder="1" applyAlignment="1" applyProtection="1">
      <alignment shrinkToFit="1"/>
      <protection locked="0"/>
    </xf>
    <xf numFmtId="41" fontId="1" fillId="0" borderId="71" xfId="48" applyNumberFormat="1" applyFont="1" applyBorder="1" applyAlignment="1" applyProtection="1">
      <alignment shrinkToFit="1"/>
      <protection/>
    </xf>
    <xf numFmtId="41" fontId="1" fillId="0" borderId="31" xfId="48" applyNumberFormat="1" applyFont="1" applyBorder="1" applyAlignment="1" applyProtection="1">
      <alignment/>
      <protection/>
    </xf>
    <xf numFmtId="41" fontId="1" fillId="0" borderId="32" xfId="48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zoomScale="70" zoomScaleNormal="70" zoomScalePageLayoutView="0" workbookViewId="0" topLeftCell="A1">
      <pane xSplit="3" ySplit="1" topLeftCell="D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106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15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219" t="s">
        <v>11</v>
      </c>
      <c r="C4" s="220" t="s">
        <v>12</v>
      </c>
      <c r="D4" s="50"/>
      <c r="E4" s="183"/>
      <c r="F4" s="57"/>
      <c r="G4" s="141">
        <v>0.155</v>
      </c>
      <c r="H4" s="141">
        <v>0.348</v>
      </c>
      <c r="I4" s="167"/>
      <c r="J4" s="11"/>
      <c r="K4" s="221">
        <v>0.0013</v>
      </c>
      <c r="L4" s="4"/>
      <c r="M4" s="4"/>
      <c r="N4" s="4"/>
      <c r="O4" s="4"/>
      <c r="P4" s="4"/>
      <c r="Q4" s="5">
        <f aca="true" t="shared" si="0" ref="Q4:Q67">+F4+G4+H4+I4+K4+L4+M4+N4+O4+P4</f>
        <v>0.5043</v>
      </c>
      <c r="R4" s="3"/>
    </row>
    <row r="5" spans="1:18" ht="18.75">
      <c r="A5" s="222" t="s">
        <v>13</v>
      </c>
      <c r="B5" s="223"/>
      <c r="C5" s="224" t="s">
        <v>14</v>
      </c>
      <c r="D5" s="51"/>
      <c r="E5" s="184"/>
      <c r="F5" s="58"/>
      <c r="G5" s="142">
        <v>43.602</v>
      </c>
      <c r="H5" s="142">
        <v>143.548</v>
      </c>
      <c r="I5" s="60"/>
      <c r="J5" s="31"/>
      <c r="K5" s="225">
        <v>0.205</v>
      </c>
      <c r="L5" s="6"/>
      <c r="M5" s="6"/>
      <c r="N5" s="6"/>
      <c r="O5" s="6"/>
      <c r="P5" s="6"/>
      <c r="Q5" s="7">
        <f t="shared" si="0"/>
        <v>187.35500000000002</v>
      </c>
      <c r="R5" s="3"/>
    </row>
    <row r="6" spans="1:18" ht="18.75">
      <c r="A6" s="222" t="s">
        <v>15</v>
      </c>
      <c r="B6" s="226" t="s">
        <v>16</v>
      </c>
      <c r="C6" s="220" t="s">
        <v>12</v>
      </c>
      <c r="D6" s="50"/>
      <c r="E6" s="183">
        <v>0.245</v>
      </c>
      <c r="F6" s="57"/>
      <c r="G6" s="143">
        <v>6.573</v>
      </c>
      <c r="H6" s="143">
        <v>513.833</v>
      </c>
      <c r="I6" s="59"/>
      <c r="J6" s="30"/>
      <c r="K6" s="221">
        <v>19.788</v>
      </c>
      <c r="L6" s="4"/>
      <c r="M6" s="4"/>
      <c r="N6" s="4"/>
      <c r="O6" s="4"/>
      <c r="P6" s="4"/>
      <c r="Q6" s="5">
        <f t="shared" si="0"/>
        <v>540.194</v>
      </c>
      <c r="R6" s="3"/>
    </row>
    <row r="7" spans="1:18" ht="18.75">
      <c r="A7" s="222" t="s">
        <v>17</v>
      </c>
      <c r="B7" s="224" t="s">
        <v>18</v>
      </c>
      <c r="C7" s="224" t="s">
        <v>14</v>
      </c>
      <c r="D7" s="51"/>
      <c r="E7" s="184">
        <v>113.715</v>
      </c>
      <c r="F7" s="58"/>
      <c r="G7" s="142">
        <v>55.148</v>
      </c>
      <c r="H7" s="142">
        <v>14401.204</v>
      </c>
      <c r="I7" s="60"/>
      <c r="J7" s="31"/>
      <c r="K7" s="225">
        <v>512.325</v>
      </c>
      <c r="L7" s="6"/>
      <c r="M7" s="6"/>
      <c r="N7" s="6"/>
      <c r="O7" s="6"/>
      <c r="P7" s="6"/>
      <c r="Q7" s="7">
        <f t="shared" si="0"/>
        <v>14968.677</v>
      </c>
      <c r="R7" s="3"/>
    </row>
    <row r="8" spans="1:18" ht="18.75">
      <c r="A8" s="222" t="s">
        <v>19</v>
      </c>
      <c r="B8" s="227" t="s">
        <v>20</v>
      </c>
      <c r="C8" s="220" t="s">
        <v>12</v>
      </c>
      <c r="D8" s="228">
        <f>D4+D6</f>
        <v>0</v>
      </c>
      <c r="E8" s="166">
        <f>E4+E6</f>
        <v>0.245</v>
      </c>
      <c r="F8" s="201">
        <f>D8+E8</f>
        <v>0.245</v>
      </c>
      <c r="G8" s="206">
        <f aca="true" t="shared" si="1" ref="G8:I9">G4+G6</f>
        <v>6.728000000000001</v>
      </c>
      <c r="H8" s="206">
        <f t="shared" si="1"/>
        <v>514.1809999999999</v>
      </c>
      <c r="I8" s="63">
        <f t="shared" si="1"/>
        <v>0</v>
      </c>
      <c r="J8" s="30">
        <f>H8+I8</f>
        <v>514.1809999999999</v>
      </c>
      <c r="K8" s="201">
        <f>K4+K6</f>
        <v>19.7893</v>
      </c>
      <c r="L8" s="4">
        <f>+L4+L6</f>
        <v>0</v>
      </c>
      <c r="M8" s="4">
        <f>+M4+M6</f>
        <v>0</v>
      </c>
      <c r="N8" s="4">
        <f aca="true" t="shared" si="2" ref="N8:P9">N4+N6</f>
        <v>0</v>
      </c>
      <c r="O8" s="4">
        <f t="shared" si="2"/>
        <v>0</v>
      </c>
      <c r="P8" s="4">
        <f t="shared" si="2"/>
        <v>0</v>
      </c>
      <c r="Q8" s="5">
        <f t="shared" si="0"/>
        <v>540.9432999999999</v>
      </c>
      <c r="R8" s="3"/>
    </row>
    <row r="9" spans="1:18" ht="18.75">
      <c r="A9" s="229"/>
      <c r="B9" s="230"/>
      <c r="C9" s="224" t="s">
        <v>14</v>
      </c>
      <c r="D9" s="231">
        <f>D5+D7</f>
        <v>0</v>
      </c>
      <c r="E9" s="175">
        <f>E5+E7</f>
        <v>113.715</v>
      </c>
      <c r="F9" s="58">
        <f>D9+E9</f>
        <v>113.715</v>
      </c>
      <c r="G9" s="149">
        <f t="shared" si="1"/>
        <v>98.75</v>
      </c>
      <c r="H9" s="149">
        <f t="shared" si="1"/>
        <v>14544.752</v>
      </c>
      <c r="I9" s="62">
        <f t="shared" si="1"/>
        <v>0</v>
      </c>
      <c r="J9" s="31">
        <f>H9+I9</f>
        <v>14544.752</v>
      </c>
      <c r="K9" s="58">
        <f>K5+K7</f>
        <v>512.5300000000001</v>
      </c>
      <c r="L9" s="6">
        <f>+L5+L7</f>
        <v>0</v>
      </c>
      <c r="M9" s="6">
        <f>+M5+M7</f>
        <v>0</v>
      </c>
      <c r="N9" s="6">
        <f t="shared" si="2"/>
        <v>0</v>
      </c>
      <c r="O9" s="6">
        <f t="shared" si="2"/>
        <v>0</v>
      </c>
      <c r="P9" s="6">
        <f t="shared" si="2"/>
        <v>0</v>
      </c>
      <c r="Q9" s="7">
        <f t="shared" si="0"/>
        <v>15269.747000000001</v>
      </c>
      <c r="R9" s="3"/>
    </row>
    <row r="10" spans="1:18" ht="18.75">
      <c r="A10" s="232" t="s">
        <v>21</v>
      </c>
      <c r="B10" s="233"/>
      <c r="C10" s="220" t="s">
        <v>12</v>
      </c>
      <c r="D10" s="50">
        <v>0.0182</v>
      </c>
      <c r="E10" s="183">
        <v>0.0612</v>
      </c>
      <c r="F10" s="57"/>
      <c r="G10" s="143">
        <v>0.2384</v>
      </c>
      <c r="H10" s="143">
        <v>247.506</v>
      </c>
      <c r="I10" s="59"/>
      <c r="J10" s="30"/>
      <c r="K10" s="221"/>
      <c r="L10" s="4">
        <v>0.0148</v>
      </c>
      <c r="M10" s="4"/>
      <c r="N10" s="4"/>
      <c r="O10" s="4"/>
      <c r="P10" s="4"/>
      <c r="Q10" s="5">
        <f t="shared" si="0"/>
        <v>247.75920000000002</v>
      </c>
      <c r="R10" s="3"/>
    </row>
    <row r="11" spans="1:18" ht="18.75">
      <c r="A11" s="234"/>
      <c r="B11" s="235"/>
      <c r="C11" s="224" t="s">
        <v>14</v>
      </c>
      <c r="D11" s="51">
        <v>2.985</v>
      </c>
      <c r="E11" s="184">
        <v>47.483</v>
      </c>
      <c r="F11" s="58"/>
      <c r="G11" s="142">
        <v>61.219</v>
      </c>
      <c r="H11" s="142">
        <v>24224.353</v>
      </c>
      <c r="I11" s="60"/>
      <c r="J11" s="31"/>
      <c r="K11" s="225"/>
      <c r="L11" s="6">
        <v>6.682</v>
      </c>
      <c r="M11" s="6"/>
      <c r="N11" s="6"/>
      <c r="O11" s="6"/>
      <c r="P11" s="6"/>
      <c r="Q11" s="7">
        <f t="shared" si="0"/>
        <v>24292.254</v>
      </c>
      <c r="R11" s="3"/>
    </row>
    <row r="12" spans="1:18" ht="18.75">
      <c r="A12" s="10"/>
      <c r="B12" s="219" t="s">
        <v>22</v>
      </c>
      <c r="C12" s="220" t="s">
        <v>12</v>
      </c>
      <c r="D12" s="50">
        <v>4.9696</v>
      </c>
      <c r="E12" s="183">
        <v>7.9263</v>
      </c>
      <c r="F12" s="57"/>
      <c r="G12" s="143">
        <v>1.2211</v>
      </c>
      <c r="H12" s="143"/>
      <c r="I12" s="59"/>
      <c r="J12" s="30"/>
      <c r="K12" s="221"/>
      <c r="L12" s="4">
        <v>0.006</v>
      </c>
      <c r="M12" s="4"/>
      <c r="N12" s="4"/>
      <c r="O12" s="4"/>
      <c r="P12" s="4"/>
      <c r="Q12" s="5">
        <f t="shared" si="0"/>
        <v>1.2271</v>
      </c>
      <c r="R12" s="3"/>
    </row>
    <row r="13" spans="1:18" ht="18.75">
      <c r="A13" s="218" t="s">
        <v>0</v>
      </c>
      <c r="B13" s="223"/>
      <c r="C13" s="224" t="s">
        <v>14</v>
      </c>
      <c r="D13" s="51">
        <v>15604.785</v>
      </c>
      <c r="E13" s="184">
        <v>12257.59</v>
      </c>
      <c r="F13" s="58"/>
      <c r="G13" s="142">
        <v>3830.087</v>
      </c>
      <c r="H13" s="142"/>
      <c r="I13" s="60"/>
      <c r="J13" s="31"/>
      <c r="K13" s="225"/>
      <c r="L13" s="6">
        <v>12.6</v>
      </c>
      <c r="M13" s="6"/>
      <c r="N13" s="6"/>
      <c r="O13" s="6"/>
      <c r="P13" s="6"/>
      <c r="Q13" s="7">
        <f t="shared" si="0"/>
        <v>3842.687</v>
      </c>
      <c r="R13" s="3"/>
    </row>
    <row r="14" spans="1:18" ht="18.75">
      <c r="A14" s="222" t="s">
        <v>23</v>
      </c>
      <c r="B14" s="219" t="s">
        <v>24</v>
      </c>
      <c r="C14" s="220" t="s">
        <v>12</v>
      </c>
      <c r="D14" s="50">
        <v>6.3454</v>
      </c>
      <c r="E14" s="183">
        <v>0.0739</v>
      </c>
      <c r="F14" s="57"/>
      <c r="G14" s="143">
        <v>4.073</v>
      </c>
      <c r="H14" s="143">
        <v>0.044</v>
      </c>
      <c r="I14" s="59"/>
      <c r="J14" s="30"/>
      <c r="K14" s="221"/>
      <c r="L14" s="4">
        <v>0.0205</v>
      </c>
      <c r="M14" s="4"/>
      <c r="N14" s="4"/>
      <c r="O14" s="4"/>
      <c r="P14" s="4"/>
      <c r="Q14" s="5">
        <f t="shared" si="0"/>
        <v>4.1375</v>
      </c>
      <c r="R14" s="3"/>
    </row>
    <row r="15" spans="1:18" ht="18.75">
      <c r="A15" s="222" t="s">
        <v>0</v>
      </c>
      <c r="B15" s="223"/>
      <c r="C15" s="224" t="s">
        <v>14</v>
      </c>
      <c r="D15" s="51">
        <v>1814.638</v>
      </c>
      <c r="E15" s="184">
        <v>43.313</v>
      </c>
      <c r="F15" s="58"/>
      <c r="G15" s="142">
        <v>6054.781</v>
      </c>
      <c r="H15" s="142">
        <v>65.862</v>
      </c>
      <c r="I15" s="60"/>
      <c r="J15" s="31"/>
      <c r="K15" s="225"/>
      <c r="L15" s="6">
        <v>16.5</v>
      </c>
      <c r="M15" s="6"/>
      <c r="N15" s="6"/>
      <c r="O15" s="6"/>
      <c r="P15" s="6"/>
      <c r="Q15" s="7">
        <f t="shared" si="0"/>
        <v>6137.143</v>
      </c>
      <c r="R15" s="3"/>
    </row>
    <row r="16" spans="1:18" ht="18.75">
      <c r="A16" s="222" t="s">
        <v>25</v>
      </c>
      <c r="B16" s="219" t="s">
        <v>26</v>
      </c>
      <c r="C16" s="220" t="s">
        <v>12</v>
      </c>
      <c r="D16" s="50">
        <v>73.2292</v>
      </c>
      <c r="E16" s="183">
        <v>58.1916</v>
      </c>
      <c r="F16" s="57"/>
      <c r="G16" s="143">
        <v>132.2567</v>
      </c>
      <c r="H16" s="143">
        <v>11.297</v>
      </c>
      <c r="I16" s="59"/>
      <c r="J16" s="30"/>
      <c r="K16" s="221"/>
      <c r="L16" s="4">
        <v>0.8122</v>
      </c>
      <c r="M16" s="4"/>
      <c r="N16" s="4"/>
      <c r="O16" s="4"/>
      <c r="P16" s="4"/>
      <c r="Q16" s="5">
        <f t="shared" si="0"/>
        <v>144.36589999999998</v>
      </c>
      <c r="R16" s="3"/>
    </row>
    <row r="17" spans="1:18" ht="18.75">
      <c r="A17" s="222"/>
      <c r="B17" s="223"/>
      <c r="C17" s="224" t="s">
        <v>14</v>
      </c>
      <c r="D17" s="51">
        <v>75732.393</v>
      </c>
      <c r="E17" s="184">
        <v>60407.874</v>
      </c>
      <c r="F17" s="58"/>
      <c r="G17" s="142">
        <v>118677.908</v>
      </c>
      <c r="H17" s="142">
        <v>1207.579</v>
      </c>
      <c r="I17" s="60"/>
      <c r="J17" s="31"/>
      <c r="K17" s="225"/>
      <c r="L17" s="6">
        <v>1584.103</v>
      </c>
      <c r="M17" s="6"/>
      <c r="N17" s="6"/>
      <c r="O17" s="6"/>
      <c r="P17" s="6"/>
      <c r="Q17" s="7">
        <f t="shared" si="0"/>
        <v>121469.59</v>
      </c>
      <c r="R17" s="3"/>
    </row>
    <row r="18" spans="1:18" ht="18.75">
      <c r="A18" s="222" t="s">
        <v>27</v>
      </c>
      <c r="B18" s="226" t="s">
        <v>28</v>
      </c>
      <c r="C18" s="220" t="s">
        <v>12</v>
      </c>
      <c r="D18" s="50">
        <v>13.1604</v>
      </c>
      <c r="E18" s="183">
        <v>8.6302</v>
      </c>
      <c r="F18" s="57"/>
      <c r="G18" s="143">
        <v>5.6941</v>
      </c>
      <c r="H18" s="143">
        <v>103.733</v>
      </c>
      <c r="I18" s="59"/>
      <c r="J18" s="30"/>
      <c r="K18" s="221"/>
      <c r="L18" s="4"/>
      <c r="M18" s="4"/>
      <c r="N18" s="4"/>
      <c r="O18" s="4"/>
      <c r="P18" s="4"/>
      <c r="Q18" s="5">
        <f t="shared" si="0"/>
        <v>109.42710000000001</v>
      </c>
      <c r="R18" s="3"/>
    </row>
    <row r="19" spans="1:18" ht="18.75">
      <c r="A19" s="222"/>
      <c r="B19" s="224" t="s">
        <v>29</v>
      </c>
      <c r="C19" s="224" t="s">
        <v>14</v>
      </c>
      <c r="D19" s="51">
        <v>11432.505</v>
      </c>
      <c r="E19" s="184">
        <v>5383.606</v>
      </c>
      <c r="F19" s="58"/>
      <c r="G19" s="142">
        <v>4180.603</v>
      </c>
      <c r="H19" s="142">
        <v>18096.685</v>
      </c>
      <c r="I19" s="60"/>
      <c r="J19" s="31"/>
      <c r="K19" s="225"/>
      <c r="L19" s="6"/>
      <c r="M19" s="6"/>
      <c r="N19" s="6"/>
      <c r="O19" s="6"/>
      <c r="P19" s="6"/>
      <c r="Q19" s="7">
        <f t="shared" si="0"/>
        <v>22277.288</v>
      </c>
      <c r="R19" s="3"/>
    </row>
    <row r="20" spans="1:18" ht="18.75">
      <c r="A20" s="222" t="s">
        <v>19</v>
      </c>
      <c r="B20" s="219" t="s">
        <v>30</v>
      </c>
      <c r="C20" s="220" t="s">
        <v>12</v>
      </c>
      <c r="D20" s="50">
        <v>237.1938</v>
      </c>
      <c r="E20" s="183">
        <v>284.6752</v>
      </c>
      <c r="F20" s="57"/>
      <c r="G20" s="143">
        <v>138.4488</v>
      </c>
      <c r="H20" s="143"/>
      <c r="I20" s="59"/>
      <c r="J20" s="30"/>
      <c r="K20" s="221"/>
      <c r="L20" s="4">
        <v>0.6189</v>
      </c>
      <c r="M20" s="4"/>
      <c r="N20" s="4"/>
      <c r="O20" s="4"/>
      <c r="P20" s="4"/>
      <c r="Q20" s="5">
        <f t="shared" si="0"/>
        <v>139.0677</v>
      </c>
      <c r="R20" s="3"/>
    </row>
    <row r="21" spans="1:18" ht="18.75">
      <c r="A21" s="10"/>
      <c r="B21" s="223"/>
      <c r="C21" s="224" t="s">
        <v>14</v>
      </c>
      <c r="D21" s="51">
        <v>67252.047</v>
      </c>
      <c r="E21" s="184">
        <v>82544.485</v>
      </c>
      <c r="F21" s="58"/>
      <c r="G21" s="142">
        <v>36190.017</v>
      </c>
      <c r="H21" s="142"/>
      <c r="I21" s="60"/>
      <c r="J21" s="31"/>
      <c r="K21" s="225"/>
      <c r="L21" s="6">
        <v>633.295</v>
      </c>
      <c r="M21" s="6"/>
      <c r="N21" s="6"/>
      <c r="O21" s="6"/>
      <c r="P21" s="6"/>
      <c r="Q21" s="7">
        <f t="shared" si="0"/>
        <v>36823.312</v>
      </c>
      <c r="R21" s="3"/>
    </row>
    <row r="22" spans="1:18" ht="18.75">
      <c r="A22" s="10"/>
      <c r="B22" s="227" t="s">
        <v>20</v>
      </c>
      <c r="C22" s="220" t="s">
        <v>12</v>
      </c>
      <c r="D22" s="46">
        <f>D12+D14+D16+D18+D20</f>
        <v>334.89840000000004</v>
      </c>
      <c r="E22" s="187">
        <f>E12+E14+E16+E18+E20</f>
        <v>359.4972</v>
      </c>
      <c r="F22" s="57">
        <f>D22+E22</f>
        <v>694.3956000000001</v>
      </c>
      <c r="G22" s="148">
        <f aca="true" t="shared" si="3" ref="G22:I23">G12+G14+G16+G18+G20</f>
        <v>281.6937</v>
      </c>
      <c r="H22" s="148">
        <f t="shared" si="3"/>
        <v>115.07400000000001</v>
      </c>
      <c r="I22" s="63">
        <f t="shared" si="3"/>
        <v>0</v>
      </c>
      <c r="J22" s="30">
        <f aca="true" t="shared" si="4" ref="J22:J29">H22+I22</f>
        <v>115.07400000000001</v>
      </c>
      <c r="K22" s="57">
        <f>K12+K14+K16+K18+K20</f>
        <v>0</v>
      </c>
      <c r="L22" s="4">
        <f aca="true" t="shared" si="5" ref="L22:O23">+L12+L14+L16+L18+L20</f>
        <v>1.4576</v>
      </c>
      <c r="M22" s="4">
        <f t="shared" si="5"/>
        <v>0</v>
      </c>
      <c r="N22" s="4">
        <f t="shared" si="5"/>
        <v>0</v>
      </c>
      <c r="O22" s="4">
        <f t="shared" si="5"/>
        <v>0</v>
      </c>
      <c r="P22" s="4">
        <f>P12+P14+P16+P18+P20</f>
        <v>0</v>
      </c>
      <c r="Q22" s="5">
        <f t="shared" si="0"/>
        <v>1092.6209000000001</v>
      </c>
      <c r="R22" s="3"/>
    </row>
    <row r="23" spans="1:18" ht="18.75">
      <c r="A23" s="229"/>
      <c r="B23" s="230"/>
      <c r="C23" s="224" t="s">
        <v>14</v>
      </c>
      <c r="D23" s="47">
        <f>D13+D15+D17+D19+D21</f>
        <v>171836.36800000002</v>
      </c>
      <c r="E23" s="188">
        <f>E13+E15+E17+E19+E21</f>
        <v>160636.86800000002</v>
      </c>
      <c r="F23" s="58">
        <f>D23+E23</f>
        <v>332473.23600000003</v>
      </c>
      <c r="G23" s="149">
        <f t="shared" si="3"/>
        <v>168933.39599999998</v>
      </c>
      <c r="H23" s="149">
        <f t="shared" si="3"/>
        <v>19370.126</v>
      </c>
      <c r="I23" s="62">
        <f t="shared" si="3"/>
        <v>0</v>
      </c>
      <c r="J23" s="31">
        <f t="shared" si="4"/>
        <v>19370.126</v>
      </c>
      <c r="K23" s="58">
        <f>K13+K15+K17+K19+K21</f>
        <v>0</v>
      </c>
      <c r="L23" s="6">
        <f t="shared" si="5"/>
        <v>2246.498</v>
      </c>
      <c r="M23" s="6">
        <f t="shared" si="5"/>
        <v>0</v>
      </c>
      <c r="N23" s="6">
        <f t="shared" si="5"/>
        <v>0</v>
      </c>
      <c r="O23" s="6">
        <f t="shared" si="5"/>
        <v>0</v>
      </c>
      <c r="P23" s="6">
        <f>P13+P15+P17+P19+P21</f>
        <v>0</v>
      </c>
      <c r="Q23" s="7">
        <f t="shared" si="0"/>
        <v>523023.256</v>
      </c>
      <c r="R23" s="3"/>
    </row>
    <row r="24" spans="1:18" ht="18.75">
      <c r="A24" s="218" t="s">
        <v>0</v>
      </c>
      <c r="B24" s="219" t="s">
        <v>31</v>
      </c>
      <c r="C24" s="220" t="s">
        <v>12</v>
      </c>
      <c r="D24" s="50">
        <v>1.731</v>
      </c>
      <c r="E24" s="183">
        <v>1.669</v>
      </c>
      <c r="F24" s="57"/>
      <c r="G24" s="143">
        <v>250.9965</v>
      </c>
      <c r="H24" s="143"/>
      <c r="I24" s="59"/>
      <c r="J24" s="30"/>
      <c r="K24" s="221"/>
      <c r="L24" s="4">
        <v>0.123</v>
      </c>
      <c r="M24" s="4"/>
      <c r="N24" s="4"/>
      <c r="O24" s="4"/>
      <c r="P24" s="4"/>
      <c r="Q24" s="5">
        <f t="shared" si="0"/>
        <v>251.1195</v>
      </c>
      <c r="R24" s="3"/>
    </row>
    <row r="25" spans="1:18" ht="18.75">
      <c r="A25" s="222" t="s">
        <v>32</v>
      </c>
      <c r="B25" s="223"/>
      <c r="C25" s="224" t="s">
        <v>14</v>
      </c>
      <c r="D25" s="51">
        <v>1425.438</v>
      </c>
      <c r="E25" s="184">
        <v>1592.745</v>
      </c>
      <c r="F25" s="58"/>
      <c r="G25" s="142">
        <v>249279.888</v>
      </c>
      <c r="H25" s="142"/>
      <c r="I25" s="60"/>
      <c r="J25" s="31"/>
      <c r="K25" s="225"/>
      <c r="L25" s="6">
        <v>177.877</v>
      </c>
      <c r="M25" s="6"/>
      <c r="N25" s="6"/>
      <c r="O25" s="6"/>
      <c r="P25" s="6"/>
      <c r="Q25" s="7">
        <f t="shared" si="0"/>
        <v>249457.765</v>
      </c>
      <c r="R25" s="3"/>
    </row>
    <row r="26" spans="1:18" ht="18.75">
      <c r="A26" s="222" t="s">
        <v>33</v>
      </c>
      <c r="B26" s="226" t="s">
        <v>16</v>
      </c>
      <c r="C26" s="220" t="s">
        <v>12</v>
      </c>
      <c r="D26" s="50">
        <v>6.153</v>
      </c>
      <c r="E26" s="183">
        <v>4.396</v>
      </c>
      <c r="F26" s="57"/>
      <c r="G26" s="143">
        <v>9.9866</v>
      </c>
      <c r="H26" s="143">
        <v>0.1</v>
      </c>
      <c r="I26" s="59"/>
      <c r="J26" s="30"/>
      <c r="K26" s="221"/>
      <c r="L26" s="4"/>
      <c r="M26" s="4"/>
      <c r="N26" s="4"/>
      <c r="O26" s="4"/>
      <c r="P26" s="4"/>
      <c r="Q26" s="5">
        <f t="shared" si="0"/>
        <v>10.086599999999999</v>
      </c>
      <c r="R26" s="3"/>
    </row>
    <row r="27" spans="1:18" ht="18.75">
      <c r="A27" s="222" t="s">
        <v>34</v>
      </c>
      <c r="B27" s="224" t="s">
        <v>35</v>
      </c>
      <c r="C27" s="224" t="s">
        <v>14</v>
      </c>
      <c r="D27" s="51">
        <v>2775.024</v>
      </c>
      <c r="E27" s="184">
        <v>1582.596</v>
      </c>
      <c r="F27" s="58"/>
      <c r="G27" s="142">
        <v>10359.435</v>
      </c>
      <c r="H27" s="142">
        <v>3.15</v>
      </c>
      <c r="I27" s="60"/>
      <c r="J27" s="31"/>
      <c r="K27" s="225"/>
      <c r="L27" s="6"/>
      <c r="M27" s="6"/>
      <c r="N27" s="6"/>
      <c r="O27" s="6"/>
      <c r="P27" s="6"/>
      <c r="Q27" s="7">
        <f t="shared" si="0"/>
        <v>10362.585</v>
      </c>
      <c r="R27" s="3"/>
    </row>
    <row r="28" spans="1:18" ht="18.75">
      <c r="A28" s="222" t="s">
        <v>19</v>
      </c>
      <c r="B28" s="227" t="s">
        <v>20</v>
      </c>
      <c r="C28" s="220" t="s">
        <v>12</v>
      </c>
      <c r="D28" s="46">
        <f>D24+D26</f>
        <v>7.8839999999999995</v>
      </c>
      <c r="E28" s="187">
        <f>E24+E26</f>
        <v>6.0649999999999995</v>
      </c>
      <c r="F28" s="57">
        <f>D28+E28</f>
        <v>13.948999999999998</v>
      </c>
      <c r="G28" s="206">
        <f>G26+G24</f>
        <v>260.9831</v>
      </c>
      <c r="H28" s="236">
        <f>H24+H26</f>
        <v>0.1</v>
      </c>
      <c r="I28" s="61">
        <f>I24+I26</f>
        <v>0</v>
      </c>
      <c r="J28" s="30">
        <f t="shared" si="4"/>
        <v>0.1</v>
      </c>
      <c r="K28" s="58">
        <f>K26+K24</f>
        <v>0</v>
      </c>
      <c r="L28" s="4">
        <f>+L24+L26</f>
        <v>0.123</v>
      </c>
      <c r="M28" s="11">
        <f>+M24+M26</f>
        <v>0</v>
      </c>
      <c r="N28" s="4">
        <f aca="true" t="shared" si="6" ref="N28:P29">N24+N26</f>
        <v>0</v>
      </c>
      <c r="O28" s="4">
        <f t="shared" si="6"/>
        <v>0</v>
      </c>
      <c r="P28" s="4">
        <f t="shared" si="6"/>
        <v>0</v>
      </c>
      <c r="Q28" s="5">
        <f t="shared" si="0"/>
        <v>275.1551</v>
      </c>
      <c r="R28" s="3"/>
    </row>
    <row r="29" spans="1:18" ht="18.75">
      <c r="A29" s="229"/>
      <c r="B29" s="230"/>
      <c r="C29" s="224" t="s">
        <v>14</v>
      </c>
      <c r="D29" s="47">
        <f>D25+D27</f>
        <v>4200.4619999999995</v>
      </c>
      <c r="E29" s="188">
        <f>E25+E27</f>
        <v>3175.341</v>
      </c>
      <c r="F29" s="58">
        <f>D29+E29</f>
        <v>7375.803</v>
      </c>
      <c r="G29" s="149">
        <f>G27+G25</f>
        <v>259639.323</v>
      </c>
      <c r="H29" s="147">
        <f>H25+H27</f>
        <v>3.15</v>
      </c>
      <c r="I29" s="64">
        <f>I25+I27</f>
        <v>0</v>
      </c>
      <c r="J29" s="31">
        <f t="shared" si="4"/>
        <v>3.15</v>
      </c>
      <c r="K29" s="58">
        <f>K27+K25</f>
        <v>0</v>
      </c>
      <c r="L29" s="6">
        <f>+L25+L27</f>
        <v>177.877</v>
      </c>
      <c r="M29" s="31">
        <f>+M25+M27</f>
        <v>0</v>
      </c>
      <c r="N29" s="6">
        <f t="shared" si="6"/>
        <v>0</v>
      </c>
      <c r="O29" s="6">
        <f t="shared" si="6"/>
        <v>0</v>
      </c>
      <c r="P29" s="6">
        <f t="shared" si="6"/>
        <v>0</v>
      </c>
      <c r="Q29" s="7">
        <f t="shared" si="0"/>
        <v>267196.153</v>
      </c>
      <c r="R29" s="3"/>
    </row>
    <row r="30" spans="1:18" ht="18.75">
      <c r="A30" s="218" t="s">
        <v>0</v>
      </c>
      <c r="B30" s="219" t="s">
        <v>36</v>
      </c>
      <c r="C30" s="220" t="s">
        <v>12</v>
      </c>
      <c r="D30" s="50">
        <v>10.8461</v>
      </c>
      <c r="E30" s="183">
        <v>10.4324</v>
      </c>
      <c r="F30" s="57"/>
      <c r="G30" s="143">
        <v>92.2331</v>
      </c>
      <c r="H30" s="143">
        <v>619.672</v>
      </c>
      <c r="I30" s="59"/>
      <c r="J30" s="30"/>
      <c r="K30" s="221">
        <v>50.2132</v>
      </c>
      <c r="L30" s="4">
        <v>127.1814</v>
      </c>
      <c r="M30" s="4">
        <v>0.146</v>
      </c>
      <c r="N30" s="4">
        <v>0.6508</v>
      </c>
      <c r="O30" s="4">
        <v>0.2044</v>
      </c>
      <c r="P30" s="4">
        <v>5.4785</v>
      </c>
      <c r="Q30" s="5">
        <f t="shared" si="0"/>
        <v>895.7794</v>
      </c>
      <c r="R30" s="3"/>
    </row>
    <row r="31" spans="1:18" ht="18.75">
      <c r="A31" s="222" t="s">
        <v>37</v>
      </c>
      <c r="B31" s="223"/>
      <c r="C31" s="224" t="s">
        <v>14</v>
      </c>
      <c r="D31" s="51">
        <v>2995.933</v>
      </c>
      <c r="E31" s="184">
        <v>2767.562</v>
      </c>
      <c r="F31" s="58"/>
      <c r="G31" s="142">
        <v>21559.162</v>
      </c>
      <c r="H31" s="142">
        <v>129942.248</v>
      </c>
      <c r="I31" s="60"/>
      <c r="J31" s="31"/>
      <c r="K31" s="225">
        <v>13956.452</v>
      </c>
      <c r="L31" s="6">
        <v>49339.433</v>
      </c>
      <c r="M31" s="6">
        <v>39.375</v>
      </c>
      <c r="N31" s="6">
        <v>236.303</v>
      </c>
      <c r="O31" s="6">
        <v>155.76</v>
      </c>
      <c r="P31" s="6">
        <v>1333.519</v>
      </c>
      <c r="Q31" s="7">
        <f t="shared" si="0"/>
        <v>216562.252</v>
      </c>
      <c r="R31" s="3"/>
    </row>
    <row r="32" spans="1:18" ht="18.75">
      <c r="A32" s="222" t="s">
        <v>0</v>
      </c>
      <c r="B32" s="219" t="s">
        <v>38</v>
      </c>
      <c r="C32" s="220" t="s">
        <v>12</v>
      </c>
      <c r="D32" s="50">
        <v>0.7794</v>
      </c>
      <c r="E32" s="183">
        <v>0.1885</v>
      </c>
      <c r="F32" s="57"/>
      <c r="G32" s="143">
        <v>0.4285</v>
      </c>
      <c r="H32" s="143">
        <v>28.061</v>
      </c>
      <c r="I32" s="59"/>
      <c r="J32" s="30"/>
      <c r="K32" s="221">
        <v>1.0635</v>
      </c>
      <c r="L32" s="4">
        <v>1.8528</v>
      </c>
      <c r="M32" s="4">
        <v>0.02</v>
      </c>
      <c r="N32" s="4"/>
      <c r="O32" s="4"/>
      <c r="P32" s="4"/>
      <c r="Q32" s="5">
        <f t="shared" si="0"/>
        <v>31.4258</v>
      </c>
      <c r="R32" s="3"/>
    </row>
    <row r="33" spans="1:18" ht="18.75">
      <c r="A33" s="222" t="s">
        <v>39</v>
      </c>
      <c r="B33" s="223"/>
      <c r="C33" s="224" t="s">
        <v>14</v>
      </c>
      <c r="D33" s="51">
        <v>194.252</v>
      </c>
      <c r="E33" s="184">
        <v>53.878</v>
      </c>
      <c r="F33" s="58"/>
      <c r="G33" s="142">
        <v>178.038</v>
      </c>
      <c r="H33" s="142">
        <v>3074.021</v>
      </c>
      <c r="I33" s="60"/>
      <c r="J33" s="31"/>
      <c r="K33" s="225">
        <v>100.652</v>
      </c>
      <c r="L33" s="6">
        <v>819.994</v>
      </c>
      <c r="M33" s="6">
        <v>3.78</v>
      </c>
      <c r="N33" s="6"/>
      <c r="O33" s="6"/>
      <c r="P33" s="6"/>
      <c r="Q33" s="7">
        <f t="shared" si="0"/>
        <v>4176.485</v>
      </c>
      <c r="R33" s="3"/>
    </row>
    <row r="34" spans="1:18" ht="18.75">
      <c r="A34" s="222"/>
      <c r="B34" s="226" t="s">
        <v>16</v>
      </c>
      <c r="C34" s="220" t="s">
        <v>12</v>
      </c>
      <c r="D34" s="50"/>
      <c r="E34" s="183"/>
      <c r="F34" s="57"/>
      <c r="G34" s="143"/>
      <c r="H34" s="143">
        <v>1330.37</v>
      </c>
      <c r="I34" s="59"/>
      <c r="J34" s="30"/>
      <c r="K34" s="221">
        <v>153.555</v>
      </c>
      <c r="L34" s="4">
        <v>0.5148</v>
      </c>
      <c r="M34" s="4"/>
      <c r="N34" s="4">
        <v>0.079</v>
      </c>
      <c r="O34" s="4"/>
      <c r="P34" s="4"/>
      <c r="Q34" s="5">
        <f t="shared" si="0"/>
        <v>1484.5187999999998</v>
      </c>
      <c r="R34" s="3"/>
    </row>
    <row r="35" spans="1:18" ht="18.75">
      <c r="A35" s="222" t="s">
        <v>19</v>
      </c>
      <c r="B35" s="224" t="s">
        <v>40</v>
      </c>
      <c r="C35" s="224" t="s">
        <v>14</v>
      </c>
      <c r="D35" s="51"/>
      <c r="E35" s="184"/>
      <c r="F35" s="58"/>
      <c r="G35" s="142"/>
      <c r="H35" s="142">
        <v>62438</v>
      </c>
      <c r="I35" s="60"/>
      <c r="J35" s="31"/>
      <c r="K35" s="225">
        <v>6616.898</v>
      </c>
      <c r="L35" s="6">
        <v>154.871</v>
      </c>
      <c r="M35" s="6"/>
      <c r="N35" s="6">
        <v>11.149</v>
      </c>
      <c r="O35" s="6"/>
      <c r="P35" s="6"/>
      <c r="Q35" s="7">
        <f t="shared" si="0"/>
        <v>69220.918</v>
      </c>
      <c r="R35" s="3"/>
    </row>
    <row r="36" spans="1:18" ht="18.75">
      <c r="A36" s="10"/>
      <c r="B36" s="227" t="s">
        <v>20</v>
      </c>
      <c r="C36" s="220" t="s">
        <v>12</v>
      </c>
      <c r="D36" s="46">
        <f>D30+D32+D34</f>
        <v>11.6255</v>
      </c>
      <c r="E36" s="187">
        <f>E30+E32+E34</f>
        <v>10.620899999999999</v>
      </c>
      <c r="F36" s="205">
        <f>D36+E36</f>
        <v>22.2464</v>
      </c>
      <c r="G36" s="148">
        <f aca="true" t="shared" si="7" ref="G36:I37">G30+G32+G34</f>
        <v>92.66159999999999</v>
      </c>
      <c r="H36" s="148">
        <f t="shared" si="7"/>
        <v>1978.103</v>
      </c>
      <c r="I36" s="63">
        <f t="shared" si="7"/>
        <v>0</v>
      </c>
      <c r="J36" s="30">
        <f>H36+I36</f>
        <v>1978.103</v>
      </c>
      <c r="K36" s="57">
        <f>K30+K32+K34</f>
        <v>204.8317</v>
      </c>
      <c r="L36" s="4">
        <f aca="true" t="shared" si="8" ref="L36:O37">+L30+L32+L34</f>
        <v>129.549</v>
      </c>
      <c r="M36" s="4">
        <f t="shared" si="8"/>
        <v>0.16599999999999998</v>
      </c>
      <c r="N36" s="4">
        <f t="shared" si="8"/>
        <v>0.7298</v>
      </c>
      <c r="O36" s="4">
        <f t="shared" si="8"/>
        <v>0.2044</v>
      </c>
      <c r="P36" s="4">
        <f>P30+P32+P34</f>
        <v>5.4785</v>
      </c>
      <c r="Q36" s="5">
        <f t="shared" si="0"/>
        <v>2433.9704000000006</v>
      </c>
      <c r="R36" s="3"/>
    </row>
    <row r="37" spans="1:18" ht="18.75">
      <c r="A37" s="229"/>
      <c r="B37" s="230"/>
      <c r="C37" s="224" t="s">
        <v>14</v>
      </c>
      <c r="D37" s="47">
        <f>D31+D33+D35</f>
        <v>3190.185</v>
      </c>
      <c r="E37" s="188">
        <f>E31+E33+E35</f>
        <v>2821.44</v>
      </c>
      <c r="F37" s="67">
        <f>D37+E37</f>
        <v>6011.625</v>
      </c>
      <c r="G37" s="149">
        <f t="shared" si="7"/>
        <v>21737.2</v>
      </c>
      <c r="H37" s="149">
        <f t="shared" si="7"/>
        <v>195454.269</v>
      </c>
      <c r="I37" s="62">
        <f t="shared" si="7"/>
        <v>0</v>
      </c>
      <c r="J37" s="31">
        <f>H37+I37</f>
        <v>195454.269</v>
      </c>
      <c r="K37" s="58">
        <f>K31+K33+K35</f>
        <v>20674.002</v>
      </c>
      <c r="L37" s="6">
        <f t="shared" si="8"/>
        <v>50314.297999999995</v>
      </c>
      <c r="M37" s="6">
        <f t="shared" si="8"/>
        <v>43.155</v>
      </c>
      <c r="N37" s="6">
        <f t="shared" si="8"/>
        <v>247.452</v>
      </c>
      <c r="O37" s="6">
        <f t="shared" si="8"/>
        <v>155.76</v>
      </c>
      <c r="P37" s="6">
        <f>P31+P33+P35</f>
        <v>1333.519</v>
      </c>
      <c r="Q37" s="7">
        <f t="shared" si="0"/>
        <v>295971.28</v>
      </c>
      <c r="R37" s="3"/>
    </row>
    <row r="38" spans="1:18" ht="18.75">
      <c r="A38" s="232" t="s">
        <v>41</v>
      </c>
      <c r="B38" s="233"/>
      <c r="C38" s="220" t="s">
        <v>12</v>
      </c>
      <c r="D38" s="50"/>
      <c r="E38" s="183">
        <v>0.302</v>
      </c>
      <c r="F38" s="57"/>
      <c r="G38" s="143">
        <v>5.571</v>
      </c>
      <c r="H38" s="143">
        <v>10.963</v>
      </c>
      <c r="I38" s="59"/>
      <c r="J38" s="30"/>
      <c r="K38" s="221">
        <v>15.127</v>
      </c>
      <c r="L38" s="4">
        <v>0.01</v>
      </c>
      <c r="M38" s="4"/>
      <c r="N38" s="4"/>
      <c r="O38" s="4"/>
      <c r="P38" s="4"/>
      <c r="Q38" s="5">
        <f t="shared" si="0"/>
        <v>31.671000000000003</v>
      </c>
      <c r="R38" s="3"/>
    </row>
    <row r="39" spans="1:18" ht="18.75">
      <c r="A39" s="234"/>
      <c r="B39" s="235"/>
      <c r="C39" s="224" t="s">
        <v>14</v>
      </c>
      <c r="D39" s="51"/>
      <c r="E39" s="184">
        <v>121.126</v>
      </c>
      <c r="F39" s="58"/>
      <c r="G39" s="142">
        <v>121.687</v>
      </c>
      <c r="H39" s="142">
        <v>263.636</v>
      </c>
      <c r="I39" s="60"/>
      <c r="J39" s="31"/>
      <c r="K39" s="225">
        <v>398.214</v>
      </c>
      <c r="L39" s="6">
        <v>0.84</v>
      </c>
      <c r="M39" s="6"/>
      <c r="N39" s="6"/>
      <c r="O39" s="6"/>
      <c r="P39" s="6"/>
      <c r="Q39" s="7">
        <f t="shared" si="0"/>
        <v>784.3770000000001</v>
      </c>
      <c r="R39" s="3"/>
    </row>
    <row r="40" spans="1:18" ht="18.75">
      <c r="A40" s="232" t="s">
        <v>42</v>
      </c>
      <c r="B40" s="233"/>
      <c r="C40" s="220" t="s">
        <v>12</v>
      </c>
      <c r="D40" s="50">
        <v>0.1776</v>
      </c>
      <c r="E40" s="183">
        <v>2.3882</v>
      </c>
      <c r="F40" s="57"/>
      <c r="G40" s="143">
        <v>0.2272</v>
      </c>
      <c r="H40" s="143">
        <v>0.083</v>
      </c>
      <c r="I40" s="59"/>
      <c r="J40" s="30"/>
      <c r="K40" s="221"/>
      <c r="L40" s="4">
        <v>0.1393</v>
      </c>
      <c r="M40" s="4"/>
      <c r="N40" s="4"/>
      <c r="O40" s="4"/>
      <c r="P40" s="4"/>
      <c r="Q40" s="5">
        <f t="shared" si="0"/>
        <v>0.4495</v>
      </c>
      <c r="R40" s="3"/>
    </row>
    <row r="41" spans="1:18" ht="18.75">
      <c r="A41" s="234"/>
      <c r="B41" s="235"/>
      <c r="C41" s="224" t="s">
        <v>14</v>
      </c>
      <c r="D41" s="51">
        <v>147.41</v>
      </c>
      <c r="E41" s="184">
        <v>1676.614</v>
      </c>
      <c r="F41" s="58"/>
      <c r="G41" s="142">
        <v>125.61</v>
      </c>
      <c r="H41" s="142">
        <v>61.152</v>
      </c>
      <c r="I41" s="60"/>
      <c r="J41" s="31"/>
      <c r="K41" s="225"/>
      <c r="L41" s="6">
        <v>62.195</v>
      </c>
      <c r="M41" s="6"/>
      <c r="N41" s="6"/>
      <c r="O41" s="6"/>
      <c r="P41" s="6"/>
      <c r="Q41" s="7">
        <f t="shared" si="0"/>
        <v>248.957</v>
      </c>
      <c r="R41" s="3"/>
    </row>
    <row r="42" spans="1:18" ht="18.75">
      <c r="A42" s="232" t="s">
        <v>43</v>
      </c>
      <c r="B42" s="233"/>
      <c r="C42" s="220" t="s">
        <v>12</v>
      </c>
      <c r="D42" s="50"/>
      <c r="E42" s="183"/>
      <c r="F42" s="57"/>
      <c r="G42" s="143"/>
      <c r="H42" s="143">
        <v>0.019</v>
      </c>
      <c r="I42" s="59"/>
      <c r="J42" s="30"/>
      <c r="K42" s="221"/>
      <c r="L42" s="4"/>
      <c r="M42" s="4"/>
      <c r="N42" s="4"/>
      <c r="O42" s="4"/>
      <c r="P42" s="4"/>
      <c r="Q42" s="5">
        <f t="shared" si="0"/>
        <v>0.019</v>
      </c>
      <c r="R42" s="3"/>
    </row>
    <row r="43" spans="1:18" ht="18.75">
      <c r="A43" s="234"/>
      <c r="B43" s="235"/>
      <c r="C43" s="224" t="s">
        <v>14</v>
      </c>
      <c r="D43" s="51"/>
      <c r="E43" s="184"/>
      <c r="F43" s="58"/>
      <c r="G43" s="142"/>
      <c r="H43" s="142">
        <v>21.714</v>
      </c>
      <c r="I43" s="60"/>
      <c r="J43" s="31"/>
      <c r="K43" s="225"/>
      <c r="L43" s="6"/>
      <c r="M43" s="6"/>
      <c r="N43" s="6"/>
      <c r="O43" s="6"/>
      <c r="P43" s="6"/>
      <c r="Q43" s="7">
        <f t="shared" si="0"/>
        <v>21.714</v>
      </c>
      <c r="R43" s="3"/>
    </row>
    <row r="44" spans="1:18" ht="18.75">
      <c r="A44" s="232" t="s">
        <v>44</v>
      </c>
      <c r="B44" s="233"/>
      <c r="C44" s="220" t="s">
        <v>12</v>
      </c>
      <c r="D44" s="50">
        <v>0.0595</v>
      </c>
      <c r="E44" s="183">
        <v>0.006</v>
      </c>
      <c r="F44" s="57"/>
      <c r="G44" s="143">
        <v>0.1047</v>
      </c>
      <c r="H44" s="143">
        <v>4.984</v>
      </c>
      <c r="I44" s="59"/>
      <c r="J44" s="30"/>
      <c r="K44" s="221">
        <v>0.1259</v>
      </c>
      <c r="L44" s="4">
        <v>0.0031</v>
      </c>
      <c r="M44" s="4"/>
      <c r="N44" s="4"/>
      <c r="O44" s="4"/>
      <c r="P44" s="4"/>
      <c r="Q44" s="5">
        <f t="shared" si="0"/>
        <v>5.2177</v>
      </c>
      <c r="R44" s="3"/>
    </row>
    <row r="45" spans="1:18" ht="18.75">
      <c r="A45" s="234"/>
      <c r="B45" s="235"/>
      <c r="C45" s="224" t="s">
        <v>14</v>
      </c>
      <c r="D45" s="51">
        <v>26.962</v>
      </c>
      <c r="E45" s="184">
        <v>2.415</v>
      </c>
      <c r="F45" s="58"/>
      <c r="G45" s="142">
        <v>67.721</v>
      </c>
      <c r="H45" s="142">
        <v>699.161</v>
      </c>
      <c r="I45" s="60"/>
      <c r="J45" s="31"/>
      <c r="K45" s="225">
        <v>30.661</v>
      </c>
      <c r="L45" s="6">
        <v>5.03</v>
      </c>
      <c r="M45" s="6"/>
      <c r="N45" s="6"/>
      <c r="O45" s="6"/>
      <c r="P45" s="6"/>
      <c r="Q45" s="7">
        <f t="shared" si="0"/>
        <v>802.5729999999999</v>
      </c>
      <c r="R45" s="3"/>
    </row>
    <row r="46" spans="1:18" ht="18.75">
      <c r="A46" s="232" t="s">
        <v>45</v>
      </c>
      <c r="B46" s="233"/>
      <c r="C46" s="220" t="s">
        <v>12</v>
      </c>
      <c r="D46" s="50">
        <v>0.004</v>
      </c>
      <c r="E46" s="183">
        <v>0.7134</v>
      </c>
      <c r="F46" s="57"/>
      <c r="G46" s="143">
        <v>0.4374</v>
      </c>
      <c r="H46" s="143">
        <v>0.764</v>
      </c>
      <c r="I46" s="59"/>
      <c r="J46" s="30"/>
      <c r="K46" s="221">
        <v>0.001</v>
      </c>
      <c r="L46" s="4">
        <v>0.0129</v>
      </c>
      <c r="M46" s="4"/>
      <c r="N46" s="4"/>
      <c r="O46" s="4"/>
      <c r="P46" s="4"/>
      <c r="Q46" s="5">
        <f t="shared" si="0"/>
        <v>1.2152999999999998</v>
      </c>
      <c r="R46" s="3"/>
    </row>
    <row r="47" spans="1:18" ht="18.75">
      <c r="A47" s="234"/>
      <c r="B47" s="235"/>
      <c r="C47" s="224" t="s">
        <v>14</v>
      </c>
      <c r="D47" s="51">
        <v>2.31</v>
      </c>
      <c r="E47" s="184">
        <v>332.045</v>
      </c>
      <c r="F47" s="58"/>
      <c r="G47" s="142">
        <v>311.257</v>
      </c>
      <c r="H47" s="142">
        <v>823.323</v>
      </c>
      <c r="I47" s="60"/>
      <c r="J47" s="31"/>
      <c r="K47" s="225">
        <v>1.26</v>
      </c>
      <c r="L47" s="6">
        <v>17.515</v>
      </c>
      <c r="M47" s="6"/>
      <c r="N47" s="6"/>
      <c r="O47" s="6"/>
      <c r="P47" s="6"/>
      <c r="Q47" s="7">
        <f t="shared" si="0"/>
        <v>1153.355</v>
      </c>
      <c r="R47" s="3"/>
    </row>
    <row r="48" spans="1:18" ht="18.75">
      <c r="A48" s="232" t="s">
        <v>46</v>
      </c>
      <c r="B48" s="233"/>
      <c r="C48" s="220" t="s">
        <v>12</v>
      </c>
      <c r="D48" s="50">
        <v>0.014</v>
      </c>
      <c r="E48" s="183">
        <v>0.05</v>
      </c>
      <c r="F48" s="57"/>
      <c r="G48" s="143">
        <v>0.0144</v>
      </c>
      <c r="H48" s="143">
        <v>3493.096</v>
      </c>
      <c r="I48" s="59"/>
      <c r="J48" s="30"/>
      <c r="K48" s="221">
        <v>0.3475</v>
      </c>
      <c r="L48" s="4">
        <v>0.9228</v>
      </c>
      <c r="M48" s="4"/>
      <c r="N48" s="4">
        <v>2.1543</v>
      </c>
      <c r="O48" s="4"/>
      <c r="P48" s="4"/>
      <c r="Q48" s="5">
        <f t="shared" si="0"/>
        <v>3496.535</v>
      </c>
      <c r="R48" s="3"/>
    </row>
    <row r="49" spans="1:18" ht="18.75">
      <c r="A49" s="234"/>
      <c r="B49" s="235"/>
      <c r="C49" s="224" t="s">
        <v>14</v>
      </c>
      <c r="D49" s="51">
        <v>3.885</v>
      </c>
      <c r="E49" s="184">
        <v>12.075</v>
      </c>
      <c r="F49" s="58"/>
      <c r="G49" s="142">
        <v>8.175</v>
      </c>
      <c r="H49" s="142">
        <v>114871.744</v>
      </c>
      <c r="I49" s="60"/>
      <c r="J49" s="31"/>
      <c r="K49" s="225">
        <v>263.247</v>
      </c>
      <c r="L49" s="6">
        <v>549.887</v>
      </c>
      <c r="M49" s="6"/>
      <c r="N49" s="6">
        <v>1417.786</v>
      </c>
      <c r="O49" s="6"/>
      <c r="P49" s="6"/>
      <c r="Q49" s="7">
        <f t="shared" si="0"/>
        <v>117110.839</v>
      </c>
      <c r="R49" s="3"/>
    </row>
    <row r="50" spans="1:18" ht="18.75">
      <c r="A50" s="232" t="s">
        <v>47</v>
      </c>
      <c r="B50" s="233"/>
      <c r="C50" s="220" t="s">
        <v>12</v>
      </c>
      <c r="D50" s="50">
        <v>0.02</v>
      </c>
      <c r="E50" s="183">
        <v>0.799</v>
      </c>
      <c r="F50" s="57"/>
      <c r="G50" s="143"/>
      <c r="H50" s="143"/>
      <c r="I50" s="59"/>
      <c r="J50" s="30"/>
      <c r="K50" s="221"/>
      <c r="L50" s="4">
        <v>0.037</v>
      </c>
      <c r="M50" s="4"/>
      <c r="N50" s="4"/>
      <c r="O50" s="4"/>
      <c r="P50" s="4"/>
      <c r="Q50" s="5">
        <f t="shared" si="0"/>
        <v>0.037</v>
      </c>
      <c r="R50" s="3"/>
    </row>
    <row r="51" spans="1:18" ht="18.75">
      <c r="A51" s="234"/>
      <c r="B51" s="235"/>
      <c r="C51" s="224" t="s">
        <v>14</v>
      </c>
      <c r="D51" s="51">
        <v>9.872</v>
      </c>
      <c r="E51" s="184">
        <v>271.53</v>
      </c>
      <c r="F51" s="58"/>
      <c r="G51" s="142"/>
      <c r="H51" s="142"/>
      <c r="I51" s="60"/>
      <c r="J51" s="31"/>
      <c r="K51" s="225"/>
      <c r="L51" s="6">
        <v>4.253</v>
      </c>
      <c r="M51" s="6"/>
      <c r="N51" s="6"/>
      <c r="O51" s="6"/>
      <c r="P51" s="6"/>
      <c r="Q51" s="7">
        <f t="shared" si="0"/>
        <v>4.253</v>
      </c>
      <c r="R51" s="3"/>
    </row>
    <row r="52" spans="1:18" ht="18.75">
      <c r="A52" s="232" t="s">
        <v>48</v>
      </c>
      <c r="B52" s="233"/>
      <c r="C52" s="220" t="s">
        <v>12</v>
      </c>
      <c r="D52" s="50"/>
      <c r="E52" s="183">
        <v>0.077</v>
      </c>
      <c r="F52" s="57"/>
      <c r="G52" s="143">
        <v>26.7141</v>
      </c>
      <c r="H52" s="143">
        <v>10.347</v>
      </c>
      <c r="I52" s="59">
        <v>0.039</v>
      </c>
      <c r="J52" s="30"/>
      <c r="K52" s="221">
        <v>0.3882</v>
      </c>
      <c r="L52" s="4">
        <v>8.02162</v>
      </c>
      <c r="M52" s="4"/>
      <c r="N52" s="4"/>
      <c r="O52" s="4"/>
      <c r="P52" s="4"/>
      <c r="Q52" s="5">
        <f t="shared" si="0"/>
        <v>45.509919999999994</v>
      </c>
      <c r="R52" s="3"/>
    </row>
    <row r="53" spans="1:18" ht="18.75">
      <c r="A53" s="234"/>
      <c r="B53" s="235"/>
      <c r="C53" s="224" t="s">
        <v>14</v>
      </c>
      <c r="D53" s="51"/>
      <c r="E53" s="184">
        <v>47.775</v>
      </c>
      <c r="F53" s="58"/>
      <c r="G53" s="142">
        <v>6004.202</v>
      </c>
      <c r="H53" s="142">
        <v>2139.368</v>
      </c>
      <c r="I53" s="60">
        <v>5.355</v>
      </c>
      <c r="J53" s="31"/>
      <c r="K53" s="225">
        <v>85.631</v>
      </c>
      <c r="L53" s="6">
        <v>1928.388</v>
      </c>
      <c r="M53" s="6"/>
      <c r="N53" s="6"/>
      <c r="O53" s="6"/>
      <c r="P53" s="6"/>
      <c r="Q53" s="7">
        <f t="shared" si="0"/>
        <v>10162.944</v>
      </c>
      <c r="R53" s="3"/>
    </row>
    <row r="54" spans="1:18" ht="18.75">
      <c r="A54" s="218" t="s">
        <v>0</v>
      </c>
      <c r="B54" s="219" t="s">
        <v>49</v>
      </c>
      <c r="C54" s="220" t="s">
        <v>12</v>
      </c>
      <c r="D54" s="50">
        <v>0.2919</v>
      </c>
      <c r="E54" s="183"/>
      <c r="F54" s="57"/>
      <c r="G54" s="143">
        <v>0.1872</v>
      </c>
      <c r="H54" s="143">
        <v>0.102</v>
      </c>
      <c r="I54" s="59"/>
      <c r="J54" s="30"/>
      <c r="K54" s="221"/>
      <c r="L54" s="4">
        <v>0.0937</v>
      </c>
      <c r="M54" s="4"/>
      <c r="N54" s="4"/>
      <c r="O54" s="4"/>
      <c r="P54" s="4"/>
      <c r="Q54" s="5">
        <f t="shared" si="0"/>
        <v>0.3829</v>
      </c>
      <c r="R54" s="3"/>
    </row>
    <row r="55" spans="1:18" ht="18.75">
      <c r="A55" s="222" t="s">
        <v>37</v>
      </c>
      <c r="B55" s="223"/>
      <c r="C55" s="224" t="s">
        <v>14</v>
      </c>
      <c r="D55" s="51">
        <v>236.14</v>
      </c>
      <c r="E55" s="184"/>
      <c r="F55" s="58"/>
      <c r="G55" s="142">
        <v>119.358</v>
      </c>
      <c r="H55" s="142">
        <v>85.898</v>
      </c>
      <c r="I55" s="60"/>
      <c r="J55" s="31"/>
      <c r="K55" s="225"/>
      <c r="L55" s="6">
        <v>88.832</v>
      </c>
      <c r="M55" s="6"/>
      <c r="N55" s="6"/>
      <c r="O55" s="6"/>
      <c r="P55" s="6"/>
      <c r="Q55" s="7">
        <f t="shared" si="0"/>
        <v>294.08799999999997</v>
      </c>
      <c r="R55" s="3"/>
    </row>
    <row r="56" spans="1:18" ht="18.75">
      <c r="A56" s="222" t="s">
        <v>13</v>
      </c>
      <c r="B56" s="226" t="s">
        <v>16</v>
      </c>
      <c r="C56" s="220" t="s">
        <v>12</v>
      </c>
      <c r="D56" s="50">
        <v>0.4417</v>
      </c>
      <c r="E56" s="183">
        <v>0.3477</v>
      </c>
      <c r="F56" s="57"/>
      <c r="G56" s="143">
        <v>0.2964</v>
      </c>
      <c r="H56" s="143">
        <v>0.001</v>
      </c>
      <c r="I56" s="59"/>
      <c r="J56" s="30"/>
      <c r="K56" s="221">
        <v>0.1294</v>
      </c>
      <c r="L56" s="4">
        <v>0.3716</v>
      </c>
      <c r="M56" s="4">
        <v>0.05</v>
      </c>
      <c r="N56" s="4"/>
      <c r="O56" s="4">
        <v>0.003</v>
      </c>
      <c r="P56" s="4"/>
      <c r="Q56" s="5">
        <f t="shared" si="0"/>
        <v>0.8514</v>
      </c>
      <c r="R56" s="3"/>
    </row>
    <row r="57" spans="1:18" ht="18.75">
      <c r="A57" s="222" t="s">
        <v>19</v>
      </c>
      <c r="B57" s="224" t="s">
        <v>50</v>
      </c>
      <c r="C57" s="224" t="s">
        <v>14</v>
      </c>
      <c r="D57" s="51">
        <v>99.734</v>
      </c>
      <c r="E57" s="184">
        <v>216.038</v>
      </c>
      <c r="F57" s="58"/>
      <c r="G57" s="142">
        <v>63.758</v>
      </c>
      <c r="H57" s="142">
        <v>1.365</v>
      </c>
      <c r="I57" s="60"/>
      <c r="J57" s="31"/>
      <c r="K57" s="225">
        <v>26.522</v>
      </c>
      <c r="L57" s="6">
        <v>239.141</v>
      </c>
      <c r="M57" s="6">
        <v>7.14</v>
      </c>
      <c r="N57" s="6"/>
      <c r="O57" s="6">
        <v>4.604</v>
      </c>
      <c r="P57" s="6"/>
      <c r="Q57" s="7">
        <f t="shared" si="0"/>
        <v>342.53</v>
      </c>
      <c r="R57" s="3"/>
    </row>
    <row r="58" spans="1:18" ht="18.75">
      <c r="A58" s="10"/>
      <c r="B58" s="227" t="s">
        <v>20</v>
      </c>
      <c r="C58" s="220" t="s">
        <v>12</v>
      </c>
      <c r="D58" s="46">
        <f>D54+D56</f>
        <v>0.7336</v>
      </c>
      <c r="E58" s="187">
        <f>E54+E56</f>
        <v>0.3477</v>
      </c>
      <c r="F58" s="57">
        <f>D58+E58</f>
        <v>1.0813000000000001</v>
      </c>
      <c r="G58" s="148">
        <f aca="true" t="shared" si="9" ref="G58:I59">G54+G56</f>
        <v>0.48360000000000003</v>
      </c>
      <c r="H58" s="148">
        <f t="shared" si="9"/>
        <v>0.103</v>
      </c>
      <c r="I58" s="63">
        <f t="shared" si="9"/>
        <v>0</v>
      </c>
      <c r="J58" s="30">
        <f>H58+I58</f>
        <v>0.103</v>
      </c>
      <c r="K58" s="57">
        <f>K54+K56</f>
        <v>0.1294</v>
      </c>
      <c r="L58" s="4">
        <f>+L54+L56</f>
        <v>0.4653</v>
      </c>
      <c r="M58" s="4">
        <f>+M54+M56</f>
        <v>0.05</v>
      </c>
      <c r="N58" s="4">
        <f aca="true" t="shared" si="10" ref="N58:P59">N54+N56</f>
        <v>0</v>
      </c>
      <c r="O58" s="4">
        <f t="shared" si="10"/>
        <v>0.003</v>
      </c>
      <c r="P58" s="4">
        <f t="shared" si="10"/>
        <v>0</v>
      </c>
      <c r="Q58" s="5">
        <f t="shared" si="0"/>
        <v>2.3156</v>
      </c>
      <c r="R58" s="3"/>
    </row>
    <row r="59" spans="1:18" ht="18.75">
      <c r="A59" s="229"/>
      <c r="B59" s="230"/>
      <c r="C59" s="224" t="s">
        <v>14</v>
      </c>
      <c r="D59" s="47">
        <f>D55+D57</f>
        <v>335.87399999999997</v>
      </c>
      <c r="E59" s="188">
        <f>E55+E57</f>
        <v>216.038</v>
      </c>
      <c r="F59" s="58">
        <f>D59+E59</f>
        <v>551.912</v>
      </c>
      <c r="G59" s="149">
        <f t="shared" si="9"/>
        <v>183.116</v>
      </c>
      <c r="H59" s="149">
        <f t="shared" si="9"/>
        <v>87.26299999999999</v>
      </c>
      <c r="I59" s="62">
        <f t="shared" si="9"/>
        <v>0</v>
      </c>
      <c r="J59" s="31">
        <f>H59+I59</f>
        <v>87.26299999999999</v>
      </c>
      <c r="K59" s="58">
        <f>K55+K57</f>
        <v>26.522</v>
      </c>
      <c r="L59" s="6">
        <f>+L55+L57</f>
        <v>327.97299999999996</v>
      </c>
      <c r="M59" s="6">
        <f>+M55+M57</f>
        <v>7.14</v>
      </c>
      <c r="N59" s="6">
        <f t="shared" si="10"/>
        <v>0</v>
      </c>
      <c r="O59" s="6">
        <f t="shared" si="10"/>
        <v>4.604</v>
      </c>
      <c r="P59" s="6">
        <f t="shared" si="10"/>
        <v>0</v>
      </c>
      <c r="Q59" s="7">
        <f t="shared" si="0"/>
        <v>1188.5300000000002</v>
      </c>
      <c r="R59" s="3"/>
    </row>
    <row r="60" spans="1:18" ht="18.75">
      <c r="A60" s="218" t="s">
        <v>0</v>
      </c>
      <c r="B60" s="219" t="s">
        <v>51</v>
      </c>
      <c r="C60" s="220" t="s">
        <v>12</v>
      </c>
      <c r="D60" s="50">
        <v>0.2481</v>
      </c>
      <c r="E60" s="183">
        <v>0.5095</v>
      </c>
      <c r="F60" s="57"/>
      <c r="G60" s="143">
        <v>9.7255</v>
      </c>
      <c r="H60" s="143">
        <v>22.219</v>
      </c>
      <c r="I60" s="59"/>
      <c r="J60" s="11"/>
      <c r="K60" s="221"/>
      <c r="L60" s="4">
        <v>4.4707</v>
      </c>
      <c r="M60" s="4"/>
      <c r="N60" s="4"/>
      <c r="O60" s="4"/>
      <c r="P60" s="4"/>
      <c r="Q60" s="5">
        <f t="shared" si="0"/>
        <v>36.4152</v>
      </c>
      <c r="R60" s="3"/>
    </row>
    <row r="61" spans="1:18" ht="18.75">
      <c r="A61" s="222" t="s">
        <v>52</v>
      </c>
      <c r="B61" s="223"/>
      <c r="C61" s="224" t="s">
        <v>14</v>
      </c>
      <c r="D61" s="51">
        <v>17.608</v>
      </c>
      <c r="E61" s="184">
        <v>72.803</v>
      </c>
      <c r="F61" s="58"/>
      <c r="G61" s="142">
        <v>1009.305</v>
      </c>
      <c r="H61" s="142">
        <v>1780.866</v>
      </c>
      <c r="I61" s="60"/>
      <c r="J61" s="31"/>
      <c r="K61" s="225"/>
      <c r="L61" s="6">
        <v>241.252</v>
      </c>
      <c r="M61" s="6"/>
      <c r="N61" s="6"/>
      <c r="O61" s="6"/>
      <c r="P61" s="6"/>
      <c r="Q61" s="7">
        <f t="shared" si="0"/>
        <v>3031.423</v>
      </c>
      <c r="R61" s="3"/>
    </row>
    <row r="62" spans="1:18" ht="18.75">
      <c r="A62" s="222" t="s">
        <v>0</v>
      </c>
      <c r="B62" s="226" t="s">
        <v>53</v>
      </c>
      <c r="C62" s="220" t="s">
        <v>12</v>
      </c>
      <c r="D62" s="50"/>
      <c r="E62" s="183">
        <v>11.26</v>
      </c>
      <c r="F62" s="57"/>
      <c r="G62" s="143">
        <v>394.1821</v>
      </c>
      <c r="H62" s="143"/>
      <c r="I62" s="59"/>
      <c r="J62" s="30"/>
      <c r="K62" s="221"/>
      <c r="L62" s="4"/>
      <c r="M62" s="4"/>
      <c r="N62" s="4"/>
      <c r="O62" s="4"/>
      <c r="P62" s="4"/>
      <c r="Q62" s="5">
        <f t="shared" si="0"/>
        <v>394.1821</v>
      </c>
      <c r="R62" s="3"/>
    </row>
    <row r="63" spans="1:18" ht="18.75">
      <c r="A63" s="222" t="s">
        <v>54</v>
      </c>
      <c r="B63" s="224" t="s">
        <v>55</v>
      </c>
      <c r="C63" s="224" t="s">
        <v>14</v>
      </c>
      <c r="D63" s="51"/>
      <c r="E63" s="184">
        <v>1273.44</v>
      </c>
      <c r="F63" s="58"/>
      <c r="G63" s="142">
        <v>77529.684</v>
      </c>
      <c r="H63" s="142"/>
      <c r="I63" s="60"/>
      <c r="J63" s="31"/>
      <c r="K63" s="225"/>
      <c r="L63" s="6"/>
      <c r="M63" s="6"/>
      <c r="N63" s="6"/>
      <c r="O63" s="6"/>
      <c r="P63" s="6"/>
      <c r="Q63" s="7">
        <f t="shared" si="0"/>
        <v>77529.684</v>
      </c>
      <c r="R63" s="3"/>
    </row>
    <row r="64" spans="1:18" ht="18.75">
      <c r="A64" s="222" t="s">
        <v>0</v>
      </c>
      <c r="B64" s="219" t="s">
        <v>56</v>
      </c>
      <c r="C64" s="220" t="s">
        <v>12</v>
      </c>
      <c r="D64" s="50"/>
      <c r="E64" s="183"/>
      <c r="F64" s="57"/>
      <c r="G64" s="143">
        <v>142.3538</v>
      </c>
      <c r="H64" s="143">
        <v>0.1</v>
      </c>
      <c r="I64" s="59"/>
      <c r="J64" s="30"/>
      <c r="K64" s="221">
        <v>0.001</v>
      </c>
      <c r="L64" s="4">
        <v>0.061</v>
      </c>
      <c r="M64" s="4"/>
      <c r="N64" s="4"/>
      <c r="O64" s="4"/>
      <c r="P64" s="4"/>
      <c r="Q64" s="5">
        <f t="shared" si="0"/>
        <v>142.5158</v>
      </c>
      <c r="R64" s="3"/>
    </row>
    <row r="65" spans="1:18" ht="18.75">
      <c r="A65" s="222" t="s">
        <v>19</v>
      </c>
      <c r="B65" s="223"/>
      <c r="C65" s="224" t="s">
        <v>14</v>
      </c>
      <c r="D65" s="51"/>
      <c r="E65" s="184"/>
      <c r="F65" s="58"/>
      <c r="G65" s="142">
        <v>24028.251</v>
      </c>
      <c r="H65" s="142">
        <v>38.01</v>
      </c>
      <c r="I65" s="60"/>
      <c r="J65" s="31"/>
      <c r="K65" s="225">
        <v>2.1</v>
      </c>
      <c r="L65" s="6">
        <v>9.975</v>
      </c>
      <c r="M65" s="6"/>
      <c r="N65" s="6"/>
      <c r="O65" s="6"/>
      <c r="P65" s="6"/>
      <c r="Q65" s="7">
        <f t="shared" si="0"/>
        <v>24078.335999999996</v>
      </c>
      <c r="R65" s="3"/>
    </row>
    <row r="66" spans="1:18" ht="18.75">
      <c r="A66" s="10"/>
      <c r="B66" s="226" t="s">
        <v>16</v>
      </c>
      <c r="C66" s="220" t="s">
        <v>12</v>
      </c>
      <c r="D66" s="50"/>
      <c r="E66" s="183">
        <v>6.0315</v>
      </c>
      <c r="F66" s="57"/>
      <c r="G66" s="143">
        <v>66.8878</v>
      </c>
      <c r="H66" s="143"/>
      <c r="I66" s="59"/>
      <c r="J66" s="30"/>
      <c r="K66" s="221">
        <v>1.5001</v>
      </c>
      <c r="L66" s="4">
        <v>1.04</v>
      </c>
      <c r="M66" s="4">
        <v>0.077</v>
      </c>
      <c r="N66" s="4"/>
      <c r="O66" s="4"/>
      <c r="P66" s="4"/>
      <c r="Q66" s="5">
        <f t="shared" si="0"/>
        <v>69.5049</v>
      </c>
      <c r="R66" s="3"/>
    </row>
    <row r="67" spans="1:18" ht="19.5" thickBot="1">
      <c r="A67" s="237" t="s">
        <v>0</v>
      </c>
      <c r="B67" s="238" t="s">
        <v>55</v>
      </c>
      <c r="C67" s="238" t="s">
        <v>14</v>
      </c>
      <c r="D67" s="52"/>
      <c r="E67" s="185">
        <v>452.64</v>
      </c>
      <c r="F67" s="203"/>
      <c r="G67" s="144">
        <v>9620.874</v>
      </c>
      <c r="H67" s="144"/>
      <c r="I67" s="129"/>
      <c r="J67" s="32"/>
      <c r="K67" s="239">
        <v>102.818</v>
      </c>
      <c r="L67" s="8">
        <v>514.335</v>
      </c>
      <c r="M67" s="8">
        <v>19.32</v>
      </c>
      <c r="N67" s="8"/>
      <c r="O67" s="8"/>
      <c r="P67" s="8"/>
      <c r="Q67" s="9">
        <f t="shared" si="0"/>
        <v>10257.346999999998</v>
      </c>
      <c r="R67" s="3"/>
    </row>
    <row r="68" spans="4:17" ht="18.75">
      <c r="D68" s="3"/>
      <c r="E68" s="3"/>
      <c r="F68" s="240"/>
      <c r="G68" s="240"/>
      <c r="H68" s="240"/>
      <c r="I68" s="240"/>
      <c r="K68" s="240"/>
      <c r="M68" s="3"/>
      <c r="Q68" s="1"/>
    </row>
    <row r="69" spans="1:17" ht="19.5" thickBot="1">
      <c r="A69" s="2"/>
      <c r="B69" s="212" t="s">
        <v>120</v>
      </c>
      <c r="C69" s="2"/>
      <c r="D69" s="241"/>
      <c r="E69" s="241"/>
      <c r="F69" s="242"/>
      <c r="G69" s="242"/>
      <c r="H69" s="242"/>
      <c r="I69" s="242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9"/>
      <c r="B70" s="26"/>
      <c r="C70" s="26"/>
      <c r="D70" s="37" t="s">
        <v>1</v>
      </c>
      <c r="E70" s="37" t="s">
        <v>2</v>
      </c>
      <c r="F70" s="215" t="s">
        <v>3</v>
      </c>
      <c r="G70" s="216" t="s">
        <v>100</v>
      </c>
      <c r="H70" s="39" t="s">
        <v>4</v>
      </c>
      <c r="I70" s="37" t="s">
        <v>5</v>
      </c>
      <c r="J70" s="37" t="s">
        <v>121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2" t="s">
        <v>52</v>
      </c>
      <c r="B71" s="227" t="s">
        <v>20</v>
      </c>
      <c r="C71" s="220" t="s">
        <v>12</v>
      </c>
      <c r="D71" s="46">
        <f>D60+D62+D64+D66</f>
        <v>0.2481</v>
      </c>
      <c r="E71" s="46">
        <f>E60+E62+E64+E66</f>
        <v>17.801</v>
      </c>
      <c r="F71" s="148">
        <f>D71+E71</f>
        <v>18.0491</v>
      </c>
      <c r="G71" s="243">
        <f aca="true" t="shared" si="11" ref="G71:I72">G60+G62+G64+G66</f>
        <v>613.1492</v>
      </c>
      <c r="H71" s="63">
        <f t="shared" si="11"/>
        <v>22.319000000000003</v>
      </c>
      <c r="I71" s="63">
        <f t="shared" si="11"/>
        <v>0</v>
      </c>
      <c r="J71" s="11">
        <f>H71+I71</f>
        <v>22.319000000000003</v>
      </c>
      <c r="K71" s="57">
        <f aca="true" t="shared" si="12" ref="K71:P72">K60+K62+K64+K66</f>
        <v>1.5010999999999999</v>
      </c>
      <c r="L71" s="4">
        <f t="shared" si="12"/>
        <v>5.5717</v>
      </c>
      <c r="M71" s="4">
        <f t="shared" si="12"/>
        <v>0.077</v>
      </c>
      <c r="N71" s="4">
        <f t="shared" si="12"/>
        <v>0</v>
      </c>
      <c r="O71" s="4">
        <f t="shared" si="12"/>
        <v>0</v>
      </c>
      <c r="P71" s="4">
        <f t="shared" si="12"/>
        <v>0</v>
      </c>
      <c r="Q71" s="5">
        <f aca="true" t="shared" si="13" ref="Q71:Q134">+F71+G71+H71+I71+K71+L71+M71+N71+O71+P71</f>
        <v>660.6670999999998</v>
      </c>
      <c r="R71" s="10"/>
    </row>
    <row r="72" spans="1:18" ht="18.75">
      <c r="A72" s="213" t="s">
        <v>54</v>
      </c>
      <c r="B72" s="230"/>
      <c r="C72" s="224" t="s">
        <v>14</v>
      </c>
      <c r="D72" s="47">
        <f>D61+D63+D65+D67</f>
        <v>17.608</v>
      </c>
      <c r="E72" s="47">
        <f>E61+E63+E65+E67</f>
        <v>1798.8829999999998</v>
      </c>
      <c r="F72" s="149">
        <f>D72+E72</f>
        <v>1816.4909999999998</v>
      </c>
      <c r="G72" s="62">
        <f t="shared" si="11"/>
        <v>112188.11399999999</v>
      </c>
      <c r="H72" s="62">
        <f t="shared" si="11"/>
        <v>1818.876</v>
      </c>
      <c r="I72" s="62">
        <f t="shared" si="11"/>
        <v>0</v>
      </c>
      <c r="J72" s="31">
        <f>H72+I72</f>
        <v>1818.876</v>
      </c>
      <c r="K72" s="58">
        <f t="shared" si="12"/>
        <v>104.91799999999999</v>
      </c>
      <c r="L72" s="6">
        <f t="shared" si="12"/>
        <v>765.562</v>
      </c>
      <c r="M72" s="6">
        <f t="shared" si="12"/>
        <v>19.32</v>
      </c>
      <c r="N72" s="6">
        <f t="shared" si="12"/>
        <v>0</v>
      </c>
      <c r="O72" s="6">
        <f t="shared" si="12"/>
        <v>0</v>
      </c>
      <c r="P72" s="6">
        <f t="shared" si="12"/>
        <v>0</v>
      </c>
      <c r="Q72" s="7">
        <f t="shared" si="13"/>
        <v>116713.281</v>
      </c>
      <c r="R72" s="10"/>
    </row>
    <row r="73" spans="1:18" ht="18.75">
      <c r="A73" s="222" t="s">
        <v>0</v>
      </c>
      <c r="B73" s="219" t="s">
        <v>57</v>
      </c>
      <c r="C73" s="220" t="s">
        <v>12</v>
      </c>
      <c r="D73" s="50">
        <v>1.1942</v>
      </c>
      <c r="E73" s="50">
        <v>0.6516</v>
      </c>
      <c r="F73" s="148"/>
      <c r="G73" s="59">
        <v>0.4374</v>
      </c>
      <c r="H73" s="59">
        <v>8.465</v>
      </c>
      <c r="I73" s="59">
        <v>1.248</v>
      </c>
      <c r="J73" s="11"/>
      <c r="K73" s="221">
        <v>0.2465</v>
      </c>
      <c r="L73" s="4">
        <v>0.3945</v>
      </c>
      <c r="M73" s="4">
        <v>0.082</v>
      </c>
      <c r="N73" s="4">
        <v>0.1711</v>
      </c>
      <c r="O73" s="4">
        <v>0.1407</v>
      </c>
      <c r="P73" s="4">
        <v>0.3395</v>
      </c>
      <c r="Q73" s="5">
        <f t="shared" si="13"/>
        <v>11.5247</v>
      </c>
      <c r="R73" s="10"/>
    </row>
    <row r="74" spans="1:18" ht="18.75">
      <c r="A74" s="222" t="s">
        <v>32</v>
      </c>
      <c r="B74" s="223"/>
      <c r="C74" s="224" t="s">
        <v>14</v>
      </c>
      <c r="D74" s="51">
        <v>1791.922</v>
      </c>
      <c r="E74" s="51">
        <v>1200.278</v>
      </c>
      <c r="F74" s="149"/>
      <c r="G74" s="60">
        <v>789.471</v>
      </c>
      <c r="H74" s="60">
        <v>5822.054</v>
      </c>
      <c r="I74" s="60">
        <v>1622.75</v>
      </c>
      <c r="J74" s="31"/>
      <c r="K74" s="225">
        <v>360.796</v>
      </c>
      <c r="L74" s="6">
        <v>652.989</v>
      </c>
      <c r="M74" s="6">
        <v>22.785</v>
      </c>
      <c r="N74" s="6">
        <v>278.162</v>
      </c>
      <c r="O74" s="6">
        <v>192.549</v>
      </c>
      <c r="P74" s="6">
        <v>586.64</v>
      </c>
      <c r="Q74" s="7">
        <f t="shared" si="13"/>
        <v>10328.196</v>
      </c>
      <c r="R74" s="10"/>
    </row>
    <row r="75" spans="1:18" ht="18.75">
      <c r="A75" s="222" t="s">
        <v>0</v>
      </c>
      <c r="B75" s="219" t="s">
        <v>58</v>
      </c>
      <c r="C75" s="220" t="s">
        <v>12</v>
      </c>
      <c r="D75" s="50"/>
      <c r="E75" s="50"/>
      <c r="F75" s="148"/>
      <c r="G75" s="59"/>
      <c r="H75" s="59">
        <v>0.27</v>
      </c>
      <c r="I75" s="59"/>
      <c r="J75" s="11"/>
      <c r="K75" s="221">
        <v>0.015</v>
      </c>
      <c r="L75" s="4"/>
      <c r="M75" s="4"/>
      <c r="N75" s="4"/>
      <c r="O75" s="4"/>
      <c r="P75" s="4"/>
      <c r="Q75" s="5">
        <f t="shared" si="13"/>
        <v>0.28500000000000003</v>
      </c>
      <c r="R75" s="10"/>
    </row>
    <row r="76" spans="1:18" ht="18.75">
      <c r="A76" s="222" t="s">
        <v>0</v>
      </c>
      <c r="B76" s="223"/>
      <c r="C76" s="224" t="s">
        <v>14</v>
      </c>
      <c r="D76" s="51"/>
      <c r="E76" s="51"/>
      <c r="F76" s="149"/>
      <c r="G76" s="60"/>
      <c r="H76" s="60">
        <v>61.312</v>
      </c>
      <c r="I76" s="60"/>
      <c r="J76" s="31"/>
      <c r="K76" s="225">
        <v>2.31</v>
      </c>
      <c r="L76" s="6"/>
      <c r="M76" s="6"/>
      <c r="N76" s="6"/>
      <c r="O76" s="6"/>
      <c r="P76" s="6"/>
      <c r="Q76" s="7">
        <f t="shared" si="13"/>
        <v>63.622</v>
      </c>
      <c r="R76" s="10"/>
    </row>
    <row r="77" spans="1:18" ht="18.75">
      <c r="A77" s="222" t="s">
        <v>59</v>
      </c>
      <c r="B77" s="226" t="s">
        <v>60</v>
      </c>
      <c r="C77" s="220" t="s">
        <v>12</v>
      </c>
      <c r="D77" s="50"/>
      <c r="E77" s="50"/>
      <c r="F77" s="148"/>
      <c r="G77" s="59"/>
      <c r="H77" s="59"/>
      <c r="I77" s="59"/>
      <c r="J77" s="11"/>
      <c r="K77" s="221"/>
      <c r="L77" s="4">
        <v>0.04</v>
      </c>
      <c r="M77" s="4"/>
      <c r="N77" s="4"/>
      <c r="O77" s="4"/>
      <c r="P77" s="4"/>
      <c r="Q77" s="5">
        <f t="shared" si="13"/>
        <v>0.04</v>
      </c>
      <c r="R77" s="10"/>
    </row>
    <row r="78" spans="1:18" ht="18.75">
      <c r="A78" s="222"/>
      <c r="B78" s="224" t="s">
        <v>61</v>
      </c>
      <c r="C78" s="224" t="s">
        <v>14</v>
      </c>
      <c r="D78" s="51"/>
      <c r="E78" s="51"/>
      <c r="F78" s="149"/>
      <c r="G78" s="60"/>
      <c r="H78" s="60"/>
      <c r="I78" s="60"/>
      <c r="J78" s="31"/>
      <c r="K78" s="225"/>
      <c r="L78" s="6">
        <v>54.6</v>
      </c>
      <c r="M78" s="6"/>
      <c r="N78" s="6"/>
      <c r="O78" s="6"/>
      <c r="P78" s="6"/>
      <c r="Q78" s="7">
        <f t="shared" si="13"/>
        <v>54.6</v>
      </c>
      <c r="R78" s="10"/>
    </row>
    <row r="79" spans="1:18" ht="18.75">
      <c r="A79" s="222"/>
      <c r="B79" s="219" t="s">
        <v>62</v>
      </c>
      <c r="C79" s="220" t="s">
        <v>12</v>
      </c>
      <c r="D79" s="50"/>
      <c r="E79" s="50"/>
      <c r="F79" s="148"/>
      <c r="G79" s="59"/>
      <c r="H79" s="59">
        <v>0.609</v>
      </c>
      <c r="I79" s="59"/>
      <c r="J79" s="11"/>
      <c r="K79" s="221"/>
      <c r="L79" s="4"/>
      <c r="M79" s="4"/>
      <c r="N79" s="4"/>
      <c r="O79" s="4"/>
      <c r="P79" s="4"/>
      <c r="Q79" s="5">
        <f t="shared" si="13"/>
        <v>0.609</v>
      </c>
      <c r="R79" s="10"/>
    </row>
    <row r="80" spans="1:18" ht="18.75">
      <c r="A80" s="222" t="s">
        <v>13</v>
      </c>
      <c r="B80" s="223"/>
      <c r="C80" s="224" t="s">
        <v>14</v>
      </c>
      <c r="D80" s="51"/>
      <c r="E80" s="51"/>
      <c r="F80" s="149"/>
      <c r="G80" s="60"/>
      <c r="H80" s="60">
        <v>310.045</v>
      </c>
      <c r="I80" s="60"/>
      <c r="J80" s="31"/>
      <c r="K80" s="225"/>
      <c r="L80" s="6"/>
      <c r="M80" s="6"/>
      <c r="N80" s="6"/>
      <c r="O80" s="6"/>
      <c r="P80" s="6"/>
      <c r="Q80" s="7">
        <f t="shared" si="13"/>
        <v>310.045</v>
      </c>
      <c r="R80" s="10"/>
    </row>
    <row r="81" spans="1:18" ht="18.75">
      <c r="A81" s="222"/>
      <c r="B81" s="226" t="s">
        <v>16</v>
      </c>
      <c r="C81" s="220" t="s">
        <v>12</v>
      </c>
      <c r="D81" s="50">
        <v>7.6852</v>
      </c>
      <c r="E81" s="50">
        <v>11.6848</v>
      </c>
      <c r="F81" s="148"/>
      <c r="G81" s="59">
        <v>4.7659</v>
      </c>
      <c r="H81" s="59">
        <v>73.967</v>
      </c>
      <c r="I81" s="59">
        <v>0.938</v>
      </c>
      <c r="J81" s="11"/>
      <c r="K81" s="221">
        <v>3.8439</v>
      </c>
      <c r="L81" s="4">
        <v>6.5371</v>
      </c>
      <c r="M81" s="4">
        <v>1.786</v>
      </c>
      <c r="N81" s="4">
        <v>9.36091</v>
      </c>
      <c r="O81" s="4">
        <v>2.7777</v>
      </c>
      <c r="P81" s="4">
        <v>8.2261</v>
      </c>
      <c r="Q81" s="5">
        <f t="shared" si="13"/>
        <v>112.20261</v>
      </c>
      <c r="R81" s="10"/>
    </row>
    <row r="82" spans="1:18" ht="18.75">
      <c r="A82" s="222"/>
      <c r="B82" s="224" t="s">
        <v>63</v>
      </c>
      <c r="C82" s="224" t="s">
        <v>14</v>
      </c>
      <c r="D82" s="51">
        <v>3862.985</v>
      </c>
      <c r="E82" s="51">
        <v>4798.12</v>
      </c>
      <c r="F82" s="149"/>
      <c r="G82" s="60">
        <v>3828.976</v>
      </c>
      <c r="H82" s="60">
        <v>32651.165</v>
      </c>
      <c r="I82" s="60">
        <v>596.073</v>
      </c>
      <c r="J82" s="31"/>
      <c r="K82" s="225">
        <v>2323.379</v>
      </c>
      <c r="L82" s="6">
        <v>3486.987</v>
      </c>
      <c r="M82" s="6">
        <v>313.416</v>
      </c>
      <c r="N82" s="6">
        <v>3724.606</v>
      </c>
      <c r="O82" s="6">
        <v>1038.898</v>
      </c>
      <c r="P82" s="6">
        <v>1949.341</v>
      </c>
      <c r="Q82" s="7">
        <f t="shared" si="13"/>
        <v>49912.841</v>
      </c>
      <c r="R82" s="10"/>
    </row>
    <row r="83" spans="1:18" ht="18.75">
      <c r="A83" s="222" t="s">
        <v>19</v>
      </c>
      <c r="B83" s="227" t="s">
        <v>20</v>
      </c>
      <c r="C83" s="220" t="s">
        <v>12</v>
      </c>
      <c r="D83" s="46">
        <f>D73+D75+D77+D79+D81</f>
        <v>8.8794</v>
      </c>
      <c r="E83" s="46">
        <f>E73+E75+E77+E79+E81</f>
        <v>12.3364</v>
      </c>
      <c r="F83" s="148">
        <f>D83+E83</f>
        <v>21.2158</v>
      </c>
      <c r="G83" s="63">
        <f aca="true" t="shared" si="14" ref="G83:I84">G73+G75+G77+G79+G81</f>
        <v>5.2033000000000005</v>
      </c>
      <c r="H83" s="61">
        <f t="shared" si="14"/>
        <v>83.31099999999999</v>
      </c>
      <c r="I83" s="63">
        <f t="shared" si="14"/>
        <v>2.186</v>
      </c>
      <c r="J83" s="30">
        <f>H83+I83</f>
        <v>85.49699999999999</v>
      </c>
      <c r="K83" s="57">
        <f>K73+K75+K77+K79+K81</f>
        <v>4.1054</v>
      </c>
      <c r="L83" s="4">
        <f aca="true" t="shared" si="15" ref="L83:P84">+L73+L75+L77+L79+L81</f>
        <v>6.9716</v>
      </c>
      <c r="M83" s="4">
        <f t="shared" si="15"/>
        <v>1.868</v>
      </c>
      <c r="N83" s="4">
        <f t="shared" si="15"/>
        <v>9.53201</v>
      </c>
      <c r="O83" s="4">
        <f t="shared" si="15"/>
        <v>2.9183999999999997</v>
      </c>
      <c r="P83" s="4">
        <f t="shared" si="15"/>
        <v>8.5656</v>
      </c>
      <c r="Q83" s="5">
        <f t="shared" si="13"/>
        <v>145.87710999999996</v>
      </c>
      <c r="R83" s="10"/>
    </row>
    <row r="84" spans="1:18" ht="18.75">
      <c r="A84" s="229"/>
      <c r="B84" s="230"/>
      <c r="C84" s="224" t="s">
        <v>14</v>
      </c>
      <c r="D84" s="47">
        <f>D74+D76+D78+D80+D82</f>
        <v>5654.907</v>
      </c>
      <c r="E84" s="47">
        <f>E74+E76+E78+E80+E82</f>
        <v>5998.398</v>
      </c>
      <c r="F84" s="149">
        <f>D84+E84</f>
        <v>11653.305</v>
      </c>
      <c r="G84" s="62">
        <f t="shared" si="14"/>
        <v>4618.447</v>
      </c>
      <c r="H84" s="62">
        <f t="shared" si="14"/>
        <v>38844.576</v>
      </c>
      <c r="I84" s="62">
        <f t="shared" si="14"/>
        <v>2218.823</v>
      </c>
      <c r="J84" s="31">
        <f>H84+I84</f>
        <v>41063.399</v>
      </c>
      <c r="K84" s="58">
        <f>K74+K76+K78+K80+K82</f>
        <v>2686.4849999999997</v>
      </c>
      <c r="L84" s="6">
        <f t="shared" si="15"/>
        <v>4194.576</v>
      </c>
      <c r="M84" s="6">
        <f t="shared" si="15"/>
        <v>336.201</v>
      </c>
      <c r="N84" s="6">
        <f t="shared" si="15"/>
        <v>4002.768</v>
      </c>
      <c r="O84" s="6">
        <f t="shared" si="15"/>
        <v>1231.447</v>
      </c>
      <c r="P84" s="6">
        <f t="shared" si="15"/>
        <v>2535.9809999999998</v>
      </c>
      <c r="Q84" s="7">
        <f t="shared" si="13"/>
        <v>72322.609</v>
      </c>
      <c r="R84" s="10"/>
    </row>
    <row r="85" spans="1:18" ht="18.75">
      <c r="A85" s="232" t="s">
        <v>64</v>
      </c>
      <c r="B85" s="233"/>
      <c r="C85" s="220" t="s">
        <v>12</v>
      </c>
      <c r="D85" s="50"/>
      <c r="E85" s="50">
        <v>0.5271</v>
      </c>
      <c r="F85" s="148"/>
      <c r="G85" s="59">
        <v>2.0163</v>
      </c>
      <c r="H85" s="59">
        <v>5.399</v>
      </c>
      <c r="I85" s="59">
        <v>1.045</v>
      </c>
      <c r="J85" s="11"/>
      <c r="K85" s="221">
        <v>0.4866</v>
      </c>
      <c r="L85" s="4">
        <v>0.7306</v>
      </c>
      <c r="M85" s="4">
        <v>0.014</v>
      </c>
      <c r="N85" s="4">
        <v>0.0068</v>
      </c>
      <c r="O85" s="4"/>
      <c r="P85" s="4"/>
      <c r="Q85" s="5">
        <f t="shared" si="13"/>
        <v>9.6983</v>
      </c>
      <c r="R85" s="10"/>
    </row>
    <row r="86" spans="1:18" ht="18.75">
      <c r="A86" s="234"/>
      <c r="B86" s="235"/>
      <c r="C86" s="224" t="s">
        <v>14</v>
      </c>
      <c r="D86" s="51"/>
      <c r="E86" s="51">
        <v>294.778</v>
      </c>
      <c r="F86" s="149"/>
      <c r="G86" s="60">
        <v>1474.294</v>
      </c>
      <c r="H86" s="60">
        <v>3413.941</v>
      </c>
      <c r="I86" s="60">
        <v>1094.536</v>
      </c>
      <c r="J86" s="31"/>
      <c r="K86" s="225">
        <v>378.304</v>
      </c>
      <c r="L86" s="6">
        <v>519.63</v>
      </c>
      <c r="M86" s="6">
        <v>4.83</v>
      </c>
      <c r="N86" s="6">
        <v>6.888</v>
      </c>
      <c r="O86" s="6"/>
      <c r="P86" s="6"/>
      <c r="Q86" s="7">
        <f t="shared" si="13"/>
        <v>6892.423</v>
      </c>
      <c r="R86" s="10"/>
    </row>
    <row r="87" spans="1:18" ht="18.75">
      <c r="A87" s="232" t="s">
        <v>65</v>
      </c>
      <c r="B87" s="233"/>
      <c r="C87" s="220" t="s">
        <v>12</v>
      </c>
      <c r="D87" s="50"/>
      <c r="E87" s="50"/>
      <c r="F87" s="148"/>
      <c r="G87" s="59">
        <v>0.1328</v>
      </c>
      <c r="H87" s="59"/>
      <c r="I87" s="59"/>
      <c r="J87" s="11"/>
      <c r="K87" s="221">
        <v>0.0057</v>
      </c>
      <c r="L87" s="4">
        <v>0.5485</v>
      </c>
      <c r="M87" s="4"/>
      <c r="N87" s="4"/>
      <c r="O87" s="4"/>
      <c r="P87" s="4"/>
      <c r="Q87" s="5">
        <f t="shared" si="13"/>
        <v>0.687</v>
      </c>
      <c r="R87" s="10"/>
    </row>
    <row r="88" spans="1:18" ht="18.75">
      <c r="A88" s="234"/>
      <c r="B88" s="235"/>
      <c r="C88" s="224" t="s">
        <v>14</v>
      </c>
      <c r="D88" s="51"/>
      <c r="E88" s="51"/>
      <c r="F88" s="149"/>
      <c r="G88" s="60">
        <v>66.887</v>
      </c>
      <c r="H88" s="60"/>
      <c r="I88" s="60"/>
      <c r="J88" s="31"/>
      <c r="K88" s="225">
        <v>3.066</v>
      </c>
      <c r="L88" s="6">
        <v>167.004</v>
      </c>
      <c r="M88" s="6"/>
      <c r="N88" s="6"/>
      <c r="O88" s="6"/>
      <c r="P88" s="6"/>
      <c r="Q88" s="7">
        <f t="shared" si="13"/>
        <v>236.957</v>
      </c>
      <c r="R88" s="10"/>
    </row>
    <row r="89" spans="1:18" ht="18.75">
      <c r="A89" s="232" t="s">
        <v>66</v>
      </c>
      <c r="B89" s="233"/>
      <c r="C89" s="220" t="s">
        <v>12</v>
      </c>
      <c r="D89" s="50">
        <v>0.0118</v>
      </c>
      <c r="E89" s="50">
        <v>0.0124</v>
      </c>
      <c r="F89" s="148"/>
      <c r="G89" s="59">
        <v>0.0121</v>
      </c>
      <c r="H89" s="59">
        <v>0.449</v>
      </c>
      <c r="I89" s="59"/>
      <c r="J89" s="11"/>
      <c r="K89" s="221"/>
      <c r="L89" s="4"/>
      <c r="M89" s="4"/>
      <c r="N89" s="4"/>
      <c r="O89" s="4"/>
      <c r="P89" s="4"/>
      <c r="Q89" s="5">
        <f t="shared" si="13"/>
        <v>0.4611</v>
      </c>
      <c r="R89" s="10"/>
    </row>
    <row r="90" spans="1:18" ht="18.75">
      <c r="A90" s="234"/>
      <c r="B90" s="235"/>
      <c r="C90" s="224" t="s">
        <v>14</v>
      </c>
      <c r="D90" s="51">
        <v>32.571</v>
      </c>
      <c r="E90" s="51">
        <v>52.08</v>
      </c>
      <c r="F90" s="149"/>
      <c r="G90" s="60">
        <v>25.745</v>
      </c>
      <c r="H90" s="60">
        <v>684.82</v>
      </c>
      <c r="I90" s="60"/>
      <c r="J90" s="31"/>
      <c r="K90" s="225"/>
      <c r="L90" s="6"/>
      <c r="M90" s="6"/>
      <c r="N90" s="6"/>
      <c r="O90" s="6"/>
      <c r="P90" s="6"/>
      <c r="Q90" s="7">
        <f t="shared" si="13"/>
        <v>710.565</v>
      </c>
      <c r="R90" s="10"/>
    </row>
    <row r="91" spans="1:18" ht="18.75">
      <c r="A91" s="232" t="s">
        <v>67</v>
      </c>
      <c r="B91" s="233"/>
      <c r="C91" s="220" t="s">
        <v>12</v>
      </c>
      <c r="D91" s="50">
        <v>0.109</v>
      </c>
      <c r="E91" s="50">
        <v>1.294</v>
      </c>
      <c r="F91" s="148"/>
      <c r="G91" s="59">
        <v>0.0082</v>
      </c>
      <c r="H91" s="59">
        <v>15.654</v>
      </c>
      <c r="I91" s="59"/>
      <c r="J91" s="11"/>
      <c r="K91" s="221">
        <v>0.0017</v>
      </c>
      <c r="L91" s="4"/>
      <c r="M91" s="4">
        <v>0.02</v>
      </c>
      <c r="N91" s="4"/>
      <c r="O91" s="4"/>
      <c r="P91" s="4"/>
      <c r="Q91" s="5">
        <f t="shared" si="13"/>
        <v>15.6839</v>
      </c>
      <c r="R91" s="10"/>
    </row>
    <row r="92" spans="1:18" ht="18.75">
      <c r="A92" s="234"/>
      <c r="B92" s="235"/>
      <c r="C92" s="224" t="s">
        <v>14</v>
      </c>
      <c r="D92" s="51">
        <v>492.07</v>
      </c>
      <c r="E92" s="51">
        <v>1436.925</v>
      </c>
      <c r="F92" s="149"/>
      <c r="G92" s="60">
        <v>16.013</v>
      </c>
      <c r="H92" s="60">
        <v>40801.143</v>
      </c>
      <c r="I92" s="60"/>
      <c r="J92" s="31"/>
      <c r="K92" s="225">
        <v>2.31</v>
      </c>
      <c r="L92" s="6"/>
      <c r="M92" s="6">
        <v>5.565</v>
      </c>
      <c r="N92" s="6"/>
      <c r="O92" s="6"/>
      <c r="P92" s="6"/>
      <c r="Q92" s="7">
        <f t="shared" si="13"/>
        <v>40825.030999999995</v>
      </c>
      <c r="R92" s="10"/>
    </row>
    <row r="93" spans="1:18" ht="18.75">
      <c r="A93" s="232" t="s">
        <v>68</v>
      </c>
      <c r="B93" s="233"/>
      <c r="C93" s="220" t="s">
        <v>12</v>
      </c>
      <c r="D93" s="50"/>
      <c r="E93" s="50"/>
      <c r="F93" s="148"/>
      <c r="G93" s="59">
        <v>0.05</v>
      </c>
      <c r="H93" s="59">
        <v>0.001</v>
      </c>
      <c r="I93" s="59"/>
      <c r="J93" s="11"/>
      <c r="K93" s="221"/>
      <c r="L93" s="4">
        <v>0.112</v>
      </c>
      <c r="M93" s="4"/>
      <c r="N93" s="4"/>
      <c r="O93" s="4"/>
      <c r="P93" s="4"/>
      <c r="Q93" s="5">
        <f t="shared" si="13"/>
        <v>0.163</v>
      </c>
      <c r="R93" s="10"/>
    </row>
    <row r="94" spans="1:18" ht="18.75">
      <c r="A94" s="234"/>
      <c r="B94" s="235"/>
      <c r="C94" s="224" t="s">
        <v>14</v>
      </c>
      <c r="D94" s="51"/>
      <c r="E94" s="51"/>
      <c r="F94" s="149"/>
      <c r="G94" s="60">
        <v>16.917</v>
      </c>
      <c r="H94" s="60">
        <v>1.89</v>
      </c>
      <c r="I94" s="60"/>
      <c r="J94" s="31"/>
      <c r="K94" s="225"/>
      <c r="L94" s="6">
        <v>59.021</v>
      </c>
      <c r="M94" s="6"/>
      <c r="N94" s="6"/>
      <c r="O94" s="6"/>
      <c r="P94" s="6"/>
      <c r="Q94" s="7">
        <f t="shared" si="13"/>
        <v>77.828</v>
      </c>
      <c r="R94" s="10"/>
    </row>
    <row r="95" spans="1:18" ht="18.75">
      <c r="A95" s="232" t="s">
        <v>69</v>
      </c>
      <c r="B95" s="233"/>
      <c r="C95" s="220" t="s">
        <v>12</v>
      </c>
      <c r="D95" s="50">
        <v>0.0489</v>
      </c>
      <c r="E95" s="50">
        <v>1.0599</v>
      </c>
      <c r="F95" s="148"/>
      <c r="G95" s="59">
        <v>0.0398</v>
      </c>
      <c r="H95" s="59">
        <v>2.403</v>
      </c>
      <c r="I95" s="59">
        <v>0.093</v>
      </c>
      <c r="J95" s="11"/>
      <c r="K95" s="221">
        <v>0.0234</v>
      </c>
      <c r="L95" s="4">
        <v>0.0866</v>
      </c>
      <c r="M95" s="4">
        <v>0.222</v>
      </c>
      <c r="N95" s="4">
        <v>2.5829</v>
      </c>
      <c r="O95" s="4">
        <v>0.0211</v>
      </c>
      <c r="P95" s="4">
        <v>1.5298</v>
      </c>
      <c r="Q95" s="5">
        <f t="shared" si="13"/>
        <v>7.001599999999999</v>
      </c>
      <c r="R95" s="10"/>
    </row>
    <row r="96" spans="1:18" ht="18.75">
      <c r="A96" s="234"/>
      <c r="B96" s="235"/>
      <c r="C96" s="224" t="s">
        <v>14</v>
      </c>
      <c r="D96" s="51">
        <v>16.672</v>
      </c>
      <c r="E96" s="51">
        <v>353.776</v>
      </c>
      <c r="F96" s="149"/>
      <c r="G96" s="60">
        <v>16.583</v>
      </c>
      <c r="H96" s="60">
        <v>1071.909</v>
      </c>
      <c r="I96" s="60">
        <v>62.622</v>
      </c>
      <c r="J96" s="31"/>
      <c r="K96" s="225">
        <v>14.257</v>
      </c>
      <c r="L96" s="6">
        <v>55.139</v>
      </c>
      <c r="M96" s="6">
        <v>22.314</v>
      </c>
      <c r="N96" s="6">
        <v>697.087</v>
      </c>
      <c r="O96" s="6">
        <v>14.579</v>
      </c>
      <c r="P96" s="6">
        <v>365.294</v>
      </c>
      <c r="Q96" s="7">
        <f t="shared" si="13"/>
        <v>2319.784</v>
      </c>
      <c r="R96" s="10"/>
    </row>
    <row r="97" spans="1:18" ht="18.75">
      <c r="A97" s="232" t="s">
        <v>70</v>
      </c>
      <c r="B97" s="233"/>
      <c r="C97" s="220" t="s">
        <v>12</v>
      </c>
      <c r="D97" s="50">
        <v>6.8138</v>
      </c>
      <c r="E97" s="50">
        <v>12.833</v>
      </c>
      <c r="F97" s="148"/>
      <c r="G97" s="59">
        <v>177.2734</v>
      </c>
      <c r="H97" s="59">
        <v>319.948</v>
      </c>
      <c r="I97" s="59">
        <v>0.474</v>
      </c>
      <c r="J97" s="11"/>
      <c r="K97" s="221">
        <v>8.3303</v>
      </c>
      <c r="L97" s="4">
        <v>51.8768</v>
      </c>
      <c r="M97" s="4">
        <v>0.263</v>
      </c>
      <c r="N97" s="4">
        <v>0.6163</v>
      </c>
      <c r="O97" s="4">
        <v>7.751</v>
      </c>
      <c r="P97" s="4">
        <v>3.8557</v>
      </c>
      <c r="Q97" s="5">
        <f t="shared" si="13"/>
        <v>570.3885</v>
      </c>
      <c r="R97" s="10"/>
    </row>
    <row r="98" spans="1:18" ht="18.75">
      <c r="A98" s="234"/>
      <c r="B98" s="235"/>
      <c r="C98" s="224" t="s">
        <v>14</v>
      </c>
      <c r="D98" s="51">
        <v>11000.735</v>
      </c>
      <c r="E98" s="51">
        <v>6910.379</v>
      </c>
      <c r="F98" s="149"/>
      <c r="G98" s="60">
        <v>15506.069</v>
      </c>
      <c r="H98" s="60">
        <v>49835.114</v>
      </c>
      <c r="I98" s="60">
        <v>269.316</v>
      </c>
      <c r="J98" s="31"/>
      <c r="K98" s="225">
        <v>1971.338</v>
      </c>
      <c r="L98" s="6">
        <v>8609.026</v>
      </c>
      <c r="M98" s="6">
        <v>44.941</v>
      </c>
      <c r="N98" s="6">
        <v>276.471</v>
      </c>
      <c r="O98" s="6">
        <v>4852.562</v>
      </c>
      <c r="P98" s="6">
        <v>4032.469</v>
      </c>
      <c r="Q98" s="7">
        <f t="shared" si="13"/>
        <v>85397.30600000003</v>
      </c>
      <c r="R98" s="10"/>
    </row>
    <row r="99" spans="1:18" ht="18.75">
      <c r="A99" s="244" t="s">
        <v>71</v>
      </c>
      <c r="B99" s="245"/>
      <c r="C99" s="220" t="s">
        <v>12</v>
      </c>
      <c r="D99" s="46">
        <f>D8+D10+D22+D28+D36+D38+D40+D42+D44+D46+D48+D50+D52+D58+D71+D83+D85+D87+D89+D91+D93+D95+D97</f>
        <v>371.54580000000004</v>
      </c>
      <c r="E99" s="46">
        <f>E8+E10+E22+E28+E36+E38+E40+E42+E44+E46+E48+E50+E52+E58+E71+E83+E85+E87+E89+E91+E93+E95+E97</f>
        <v>427.0364</v>
      </c>
      <c r="F99" s="148">
        <f>D99+E99</f>
        <v>798.5822000000001</v>
      </c>
      <c r="G99" s="61">
        <f aca="true" t="shared" si="16" ref="G99:I100">G8+G10+G22+G28+G36+G38+G40+G42+G44+G46+G48+G50+G52+G58+G71+G83+G85+G87+G89+G91+G93+G95+G97</f>
        <v>1473.7423000000001</v>
      </c>
      <c r="H99" s="63">
        <f t="shared" si="16"/>
        <v>6824.807000000001</v>
      </c>
      <c r="I99" s="61">
        <f t="shared" si="16"/>
        <v>3.8369999999999997</v>
      </c>
      <c r="J99" s="30">
        <f>H99+I99</f>
        <v>6828.644000000001</v>
      </c>
      <c r="K99" s="66">
        <f>K8+K10+K22+K28+K36+K38+K40+K42+K44+K46+K48+K50+K52+K58+K71+K83+K85+K87+K89+K91+K93+K95+K97</f>
        <v>255.19420000000005</v>
      </c>
      <c r="L99" s="4">
        <f aca="true" t="shared" si="17" ref="L99:P100">+L8+L10+L22+L28+L36+L38+L40+L42+L44+L46+L48+L50+L52+L58+L71+L83+L85+L87+L89+L91+L93+L95+L97</f>
        <v>206.65422</v>
      </c>
      <c r="M99" s="4">
        <f t="shared" si="17"/>
        <v>2.6799999999999997</v>
      </c>
      <c r="N99" s="4">
        <f t="shared" si="17"/>
        <v>15.622110000000001</v>
      </c>
      <c r="O99" s="4">
        <f t="shared" si="17"/>
        <v>10.8979</v>
      </c>
      <c r="P99" s="4">
        <f t="shared" si="17"/>
        <v>19.4296</v>
      </c>
      <c r="Q99" s="5">
        <f t="shared" si="13"/>
        <v>9611.446530000001</v>
      </c>
      <c r="R99" s="10"/>
    </row>
    <row r="100" spans="1:18" ht="18.75">
      <c r="A100" s="246"/>
      <c r="B100" s="247"/>
      <c r="C100" s="224" t="s">
        <v>14</v>
      </c>
      <c r="D100" s="47">
        <f>D9+D11+D23+D29+D37+D39+D41+D43+D45+D47+D49+D51+D53+D59+D72+D84+D86+D88+D90+D92+D94+D96+D98</f>
        <v>196970.87600000005</v>
      </c>
      <c r="E100" s="47">
        <f>E9+E11+E23+E29+E37+E39+E41+E43+E45+E47+E49+E51+E53+E59+E72+E84+E86+E88+E90+E92+E94+E96+E98</f>
        <v>186319.68399999998</v>
      </c>
      <c r="F100" s="149">
        <f>D100+E100</f>
        <v>383290.56000000006</v>
      </c>
      <c r="G100" s="64">
        <f t="shared" si="16"/>
        <v>591220.725</v>
      </c>
      <c r="H100" s="62">
        <f t="shared" si="16"/>
        <v>509036.27999999997</v>
      </c>
      <c r="I100" s="64">
        <f t="shared" si="16"/>
        <v>3650.6519999999996</v>
      </c>
      <c r="J100" s="31">
        <f>H100+I100</f>
        <v>512686.932</v>
      </c>
      <c r="K100" s="248">
        <f>K9+K11+K23+K29+K37+K39+K41+K43+K45+K47+K49+K51+K53+K59+K72+K84+K86+K88+K90+K92+K94+K96+K98</f>
        <v>27152.745000000003</v>
      </c>
      <c r="L100" s="6">
        <f t="shared" si="17"/>
        <v>70011.39399999999</v>
      </c>
      <c r="M100" s="6">
        <f t="shared" si="17"/>
        <v>483.466</v>
      </c>
      <c r="N100" s="6">
        <f t="shared" si="17"/>
        <v>6648.451999999999</v>
      </c>
      <c r="O100" s="6">
        <f t="shared" si="17"/>
        <v>6258.951999999999</v>
      </c>
      <c r="P100" s="6">
        <f t="shared" si="17"/>
        <v>8267.262999999999</v>
      </c>
      <c r="Q100" s="7">
        <f t="shared" si="13"/>
        <v>1606020.4890000003</v>
      </c>
      <c r="R100" s="10"/>
    </row>
    <row r="101" spans="1:18" ht="18.75">
      <c r="A101" s="218" t="s">
        <v>0</v>
      </c>
      <c r="B101" s="219" t="s">
        <v>72</v>
      </c>
      <c r="C101" s="220" t="s">
        <v>12</v>
      </c>
      <c r="D101" s="50"/>
      <c r="E101" s="50">
        <v>0.0272</v>
      </c>
      <c r="F101" s="143"/>
      <c r="G101" s="59">
        <v>0.2432</v>
      </c>
      <c r="H101" s="59">
        <v>0.257</v>
      </c>
      <c r="I101" s="59"/>
      <c r="J101" s="11"/>
      <c r="K101" s="221"/>
      <c r="L101" s="4">
        <v>0.0243</v>
      </c>
      <c r="M101" s="4"/>
      <c r="N101" s="4"/>
      <c r="O101" s="4">
        <v>0.2014</v>
      </c>
      <c r="P101" s="4"/>
      <c r="Q101" s="5">
        <f t="shared" si="13"/>
        <v>0.7259</v>
      </c>
      <c r="R101" s="10"/>
    </row>
    <row r="102" spans="1:18" ht="18.75">
      <c r="A102" s="218" t="s">
        <v>0</v>
      </c>
      <c r="B102" s="223"/>
      <c r="C102" s="224" t="s">
        <v>14</v>
      </c>
      <c r="D102" s="51"/>
      <c r="E102" s="51">
        <v>75.637</v>
      </c>
      <c r="F102" s="142"/>
      <c r="G102" s="60">
        <v>1014.671</v>
      </c>
      <c r="H102" s="60">
        <v>879.6</v>
      </c>
      <c r="I102" s="60"/>
      <c r="J102" s="31"/>
      <c r="K102" s="225"/>
      <c r="L102" s="6">
        <v>89.306</v>
      </c>
      <c r="M102" s="6"/>
      <c r="N102" s="6"/>
      <c r="O102" s="6">
        <v>549.182</v>
      </c>
      <c r="P102" s="6"/>
      <c r="Q102" s="7">
        <f t="shared" si="13"/>
        <v>2532.759</v>
      </c>
      <c r="R102" s="10"/>
    </row>
    <row r="103" spans="1:18" ht="18.75">
      <c r="A103" s="222" t="s">
        <v>73</v>
      </c>
      <c r="B103" s="219" t="s">
        <v>74</v>
      </c>
      <c r="C103" s="220" t="s">
        <v>12</v>
      </c>
      <c r="D103" s="50">
        <v>4.1747</v>
      </c>
      <c r="E103" s="50">
        <v>1.3607</v>
      </c>
      <c r="F103" s="148"/>
      <c r="G103" s="59">
        <v>6.379</v>
      </c>
      <c r="H103" s="59">
        <v>46.871</v>
      </c>
      <c r="I103" s="59">
        <v>1.253</v>
      </c>
      <c r="J103" s="11"/>
      <c r="K103" s="221">
        <v>1.2822</v>
      </c>
      <c r="L103" s="4">
        <v>12.3379</v>
      </c>
      <c r="M103" s="4">
        <v>0.353</v>
      </c>
      <c r="N103" s="4">
        <v>0.8221</v>
      </c>
      <c r="O103" s="4">
        <v>8.4345</v>
      </c>
      <c r="P103" s="4">
        <v>0.1434</v>
      </c>
      <c r="Q103" s="5">
        <f t="shared" si="13"/>
        <v>77.87610000000001</v>
      </c>
      <c r="R103" s="10"/>
    </row>
    <row r="104" spans="1:18" ht="18.75">
      <c r="A104" s="222" t="s">
        <v>0</v>
      </c>
      <c r="B104" s="223"/>
      <c r="C104" s="224" t="s">
        <v>14</v>
      </c>
      <c r="D104" s="51">
        <v>1330.789</v>
      </c>
      <c r="E104" s="51">
        <v>885.382</v>
      </c>
      <c r="F104" s="149"/>
      <c r="G104" s="60">
        <v>3304.778</v>
      </c>
      <c r="H104" s="60">
        <v>10235.587</v>
      </c>
      <c r="I104" s="60">
        <v>551.638</v>
      </c>
      <c r="J104" s="31"/>
      <c r="K104" s="225">
        <v>515.187</v>
      </c>
      <c r="L104" s="6">
        <v>5316.417</v>
      </c>
      <c r="M104" s="6">
        <v>81.638</v>
      </c>
      <c r="N104" s="6">
        <v>290.415</v>
      </c>
      <c r="O104" s="6">
        <v>3693.842</v>
      </c>
      <c r="P104" s="6">
        <v>62.189</v>
      </c>
      <c r="Q104" s="7">
        <f t="shared" si="13"/>
        <v>24051.691</v>
      </c>
      <c r="R104" s="10"/>
    </row>
    <row r="105" spans="1:18" ht="18.75">
      <c r="A105" s="222" t="s">
        <v>0</v>
      </c>
      <c r="B105" s="219" t="s">
        <v>75</v>
      </c>
      <c r="C105" s="220" t="s">
        <v>12</v>
      </c>
      <c r="D105" s="50">
        <v>1.3831</v>
      </c>
      <c r="E105" s="50">
        <v>5.0879</v>
      </c>
      <c r="F105" s="148"/>
      <c r="G105" s="59">
        <v>14.8487</v>
      </c>
      <c r="H105" s="59">
        <v>780.461</v>
      </c>
      <c r="I105" s="59"/>
      <c r="J105" s="11"/>
      <c r="K105" s="221">
        <v>35.4179</v>
      </c>
      <c r="L105" s="4">
        <v>0.7613</v>
      </c>
      <c r="M105" s="4">
        <v>0.301</v>
      </c>
      <c r="N105" s="4">
        <v>0.1983</v>
      </c>
      <c r="O105" s="4"/>
      <c r="P105" s="4"/>
      <c r="Q105" s="5">
        <f t="shared" si="13"/>
        <v>831.9882000000001</v>
      </c>
      <c r="R105" s="10"/>
    </row>
    <row r="106" spans="1:18" ht="18.75">
      <c r="A106" s="222"/>
      <c r="B106" s="223"/>
      <c r="C106" s="224" t="s">
        <v>14</v>
      </c>
      <c r="D106" s="51">
        <v>593.412</v>
      </c>
      <c r="E106" s="51">
        <v>2262.861</v>
      </c>
      <c r="F106" s="149"/>
      <c r="G106" s="60">
        <v>5786.031</v>
      </c>
      <c r="H106" s="60">
        <v>168140.928</v>
      </c>
      <c r="I106" s="60"/>
      <c r="J106" s="31"/>
      <c r="K106" s="225">
        <v>5279.384</v>
      </c>
      <c r="L106" s="6">
        <v>372.261</v>
      </c>
      <c r="M106" s="6">
        <v>63.042</v>
      </c>
      <c r="N106" s="6">
        <v>36.071</v>
      </c>
      <c r="O106" s="6"/>
      <c r="P106" s="6"/>
      <c r="Q106" s="7">
        <f t="shared" si="13"/>
        <v>179677.71699999998</v>
      </c>
      <c r="R106" s="10"/>
    </row>
    <row r="107" spans="1:18" ht="18.75">
      <c r="A107" s="222" t="s">
        <v>76</v>
      </c>
      <c r="B107" s="219" t="s">
        <v>77</v>
      </c>
      <c r="C107" s="220" t="s">
        <v>12</v>
      </c>
      <c r="D107" s="50">
        <v>0.0132</v>
      </c>
      <c r="E107" s="50">
        <v>0.0773</v>
      </c>
      <c r="F107" s="148"/>
      <c r="G107" s="59">
        <v>0.0184</v>
      </c>
      <c r="H107" s="59">
        <v>0.94</v>
      </c>
      <c r="I107" s="59">
        <v>0.002</v>
      </c>
      <c r="J107" s="11"/>
      <c r="K107" s="221">
        <v>0.0418</v>
      </c>
      <c r="L107" s="4">
        <v>0.006</v>
      </c>
      <c r="M107" s="4">
        <v>0.118</v>
      </c>
      <c r="N107" s="4">
        <v>0.0058</v>
      </c>
      <c r="O107" s="4"/>
      <c r="P107" s="4"/>
      <c r="Q107" s="5">
        <f t="shared" si="13"/>
        <v>1.132</v>
      </c>
      <c r="R107" s="10"/>
    </row>
    <row r="108" spans="1:18" ht="18.75">
      <c r="A108" s="222"/>
      <c r="B108" s="223"/>
      <c r="C108" s="224" t="s">
        <v>14</v>
      </c>
      <c r="D108" s="51">
        <v>70.34</v>
      </c>
      <c r="E108" s="51">
        <v>384.858</v>
      </c>
      <c r="F108" s="149"/>
      <c r="G108" s="60">
        <v>40.321</v>
      </c>
      <c r="H108" s="60">
        <v>2486.099</v>
      </c>
      <c r="I108" s="60">
        <v>3.801</v>
      </c>
      <c r="J108" s="31"/>
      <c r="K108" s="225">
        <v>12.444</v>
      </c>
      <c r="L108" s="6">
        <v>11.55</v>
      </c>
      <c r="M108" s="6">
        <v>50.82</v>
      </c>
      <c r="N108" s="6">
        <v>5.586</v>
      </c>
      <c r="O108" s="6"/>
      <c r="P108" s="6"/>
      <c r="Q108" s="7">
        <f t="shared" si="13"/>
        <v>2610.621</v>
      </c>
      <c r="R108" s="10"/>
    </row>
    <row r="109" spans="1:18" ht="18.75">
      <c r="A109" s="222"/>
      <c r="B109" s="219" t="s">
        <v>78</v>
      </c>
      <c r="C109" s="220" t="s">
        <v>12</v>
      </c>
      <c r="D109" s="50">
        <v>1.1698</v>
      </c>
      <c r="E109" s="50">
        <v>0.402</v>
      </c>
      <c r="F109" s="148"/>
      <c r="G109" s="59">
        <v>3.2068</v>
      </c>
      <c r="H109" s="59">
        <v>7.172</v>
      </c>
      <c r="I109" s="59"/>
      <c r="J109" s="11"/>
      <c r="K109" s="221">
        <v>0.1488</v>
      </c>
      <c r="L109" s="4">
        <v>0.014</v>
      </c>
      <c r="M109" s="4">
        <v>0.355</v>
      </c>
      <c r="N109" s="4">
        <v>0.1518</v>
      </c>
      <c r="O109" s="4"/>
      <c r="P109" s="4"/>
      <c r="Q109" s="5">
        <f t="shared" si="13"/>
        <v>11.048399999999999</v>
      </c>
      <c r="R109" s="10"/>
    </row>
    <row r="110" spans="1:18" ht="18.75">
      <c r="A110" s="222"/>
      <c r="B110" s="223"/>
      <c r="C110" s="224" t="s">
        <v>14</v>
      </c>
      <c r="D110" s="51">
        <v>1608.969</v>
      </c>
      <c r="E110" s="51">
        <v>554.505</v>
      </c>
      <c r="F110" s="149"/>
      <c r="G110" s="60">
        <v>3034.321</v>
      </c>
      <c r="H110" s="60">
        <v>5256.951</v>
      </c>
      <c r="I110" s="60"/>
      <c r="J110" s="31"/>
      <c r="K110" s="225">
        <v>49.265</v>
      </c>
      <c r="L110" s="6">
        <v>7.639</v>
      </c>
      <c r="M110" s="6">
        <v>54.915</v>
      </c>
      <c r="N110" s="6">
        <v>84.596</v>
      </c>
      <c r="O110" s="6"/>
      <c r="P110" s="6"/>
      <c r="Q110" s="7">
        <f t="shared" si="13"/>
        <v>8487.687</v>
      </c>
      <c r="R110" s="10"/>
    </row>
    <row r="111" spans="1:18" ht="18.75">
      <c r="A111" s="222" t="s">
        <v>79</v>
      </c>
      <c r="B111" s="219" t="s">
        <v>80</v>
      </c>
      <c r="C111" s="220" t="s">
        <v>12</v>
      </c>
      <c r="D111" s="50"/>
      <c r="E111" s="50"/>
      <c r="F111" s="143"/>
      <c r="G111" s="59"/>
      <c r="H111" s="59"/>
      <c r="I111" s="59"/>
      <c r="J111" s="11"/>
      <c r="K111" s="221"/>
      <c r="L111" s="4"/>
      <c r="M111" s="4"/>
      <c r="N111" s="4"/>
      <c r="O111" s="4"/>
      <c r="P111" s="4"/>
      <c r="Q111" s="5">
        <f t="shared" si="13"/>
        <v>0</v>
      </c>
      <c r="R111" s="10"/>
    </row>
    <row r="112" spans="1:18" ht="18.75">
      <c r="A112" s="222"/>
      <c r="B112" s="223"/>
      <c r="C112" s="224" t="s">
        <v>14</v>
      </c>
      <c r="D112" s="51"/>
      <c r="E112" s="51"/>
      <c r="F112" s="142"/>
      <c r="G112" s="60"/>
      <c r="H112" s="60"/>
      <c r="I112" s="60"/>
      <c r="J112" s="31"/>
      <c r="K112" s="225"/>
      <c r="L112" s="6"/>
      <c r="M112" s="6"/>
      <c r="N112" s="6"/>
      <c r="O112" s="6"/>
      <c r="P112" s="6"/>
      <c r="Q112" s="7">
        <f t="shared" si="13"/>
        <v>0</v>
      </c>
      <c r="R112" s="10"/>
    </row>
    <row r="113" spans="1:18" ht="18.75">
      <c r="A113" s="222"/>
      <c r="B113" s="219" t="s">
        <v>81</v>
      </c>
      <c r="C113" s="220" t="s">
        <v>12</v>
      </c>
      <c r="D113" s="50">
        <v>0.1004</v>
      </c>
      <c r="E113" s="50">
        <v>0.0659</v>
      </c>
      <c r="F113" s="148"/>
      <c r="G113" s="59">
        <v>0.5861</v>
      </c>
      <c r="H113" s="59">
        <v>10.028</v>
      </c>
      <c r="I113" s="59">
        <v>0.027</v>
      </c>
      <c r="J113" s="11"/>
      <c r="K113" s="221">
        <v>0.0045</v>
      </c>
      <c r="L113" s="4">
        <v>0.005</v>
      </c>
      <c r="M113" s="4"/>
      <c r="N113" s="4"/>
      <c r="O113" s="4"/>
      <c r="P113" s="4"/>
      <c r="Q113" s="5">
        <f t="shared" si="13"/>
        <v>10.6506</v>
      </c>
      <c r="R113" s="10"/>
    </row>
    <row r="114" spans="1:18" ht="18.75">
      <c r="A114" s="222"/>
      <c r="B114" s="223"/>
      <c r="C114" s="348" t="s">
        <v>14</v>
      </c>
      <c r="D114" s="118">
        <v>84.594</v>
      </c>
      <c r="E114" s="51">
        <v>75.338</v>
      </c>
      <c r="F114" s="149"/>
      <c r="G114" s="60">
        <v>518.683</v>
      </c>
      <c r="H114" s="60">
        <v>23162.823</v>
      </c>
      <c r="I114" s="60">
        <v>73.71</v>
      </c>
      <c r="J114" s="31"/>
      <c r="K114" s="225">
        <v>7.928</v>
      </c>
      <c r="L114" s="6">
        <v>6.3</v>
      </c>
      <c r="M114" s="6"/>
      <c r="N114" s="6"/>
      <c r="O114" s="6"/>
      <c r="P114" s="6"/>
      <c r="Q114" s="7">
        <f t="shared" si="13"/>
        <v>23769.444</v>
      </c>
      <c r="R114" s="10"/>
    </row>
    <row r="115" spans="1:18" ht="18.75">
      <c r="A115" s="222" t="s">
        <v>82</v>
      </c>
      <c r="B115" s="219" t="s">
        <v>83</v>
      </c>
      <c r="C115" s="329" t="s">
        <v>12</v>
      </c>
      <c r="D115" s="117">
        <v>0.004</v>
      </c>
      <c r="E115" s="50">
        <v>1.304</v>
      </c>
      <c r="F115" s="148"/>
      <c r="G115" s="59">
        <v>0.0045</v>
      </c>
      <c r="H115" s="59">
        <v>4.512</v>
      </c>
      <c r="I115" s="59"/>
      <c r="J115" s="11"/>
      <c r="K115" s="221"/>
      <c r="L115" s="4"/>
      <c r="M115" s="4"/>
      <c r="N115" s="4"/>
      <c r="O115" s="4"/>
      <c r="P115" s="4"/>
      <c r="Q115" s="5">
        <f t="shared" si="13"/>
        <v>4.5165</v>
      </c>
      <c r="R115" s="10"/>
    </row>
    <row r="116" spans="1:18" ht="18.75">
      <c r="A116" s="222"/>
      <c r="B116" s="223"/>
      <c r="C116" s="328" t="s">
        <v>14</v>
      </c>
      <c r="D116" s="118">
        <v>3.36</v>
      </c>
      <c r="E116" s="51">
        <v>547.68</v>
      </c>
      <c r="F116" s="149"/>
      <c r="G116" s="60">
        <v>3.151</v>
      </c>
      <c r="H116" s="60">
        <v>3783.287</v>
      </c>
      <c r="I116" s="60"/>
      <c r="J116" s="31"/>
      <c r="K116" s="225"/>
      <c r="L116" s="6"/>
      <c r="M116" s="6"/>
      <c r="N116" s="6"/>
      <c r="O116" s="6"/>
      <c r="P116" s="6"/>
      <c r="Q116" s="7">
        <f t="shared" si="13"/>
        <v>3786.4379999999996</v>
      </c>
      <c r="R116" s="10"/>
    </row>
    <row r="117" spans="1:18" ht="18.75">
      <c r="A117" s="222"/>
      <c r="B117" s="219" t="s">
        <v>84</v>
      </c>
      <c r="C117" s="329" t="s">
        <v>12</v>
      </c>
      <c r="D117" s="117">
        <v>2.455</v>
      </c>
      <c r="E117" s="50">
        <v>2.0134</v>
      </c>
      <c r="F117" s="148"/>
      <c r="G117" s="59">
        <v>2.6681</v>
      </c>
      <c r="H117" s="59">
        <v>4.626</v>
      </c>
      <c r="I117" s="59"/>
      <c r="J117" s="11"/>
      <c r="K117" s="221">
        <v>0.335</v>
      </c>
      <c r="L117" s="4">
        <v>2.7695</v>
      </c>
      <c r="M117" s="4">
        <v>17.261</v>
      </c>
      <c r="N117" s="4">
        <v>2.4119</v>
      </c>
      <c r="O117" s="4"/>
      <c r="P117" s="4"/>
      <c r="Q117" s="5">
        <f t="shared" si="13"/>
        <v>30.071499999999997</v>
      </c>
      <c r="R117" s="10"/>
    </row>
    <row r="118" spans="1:18" ht="18.75">
      <c r="A118" s="222"/>
      <c r="B118" s="223"/>
      <c r="C118" s="328" t="s">
        <v>14</v>
      </c>
      <c r="D118" s="118">
        <v>718.433</v>
      </c>
      <c r="E118" s="51">
        <v>1091.607</v>
      </c>
      <c r="F118" s="149"/>
      <c r="G118" s="60">
        <v>2638.574</v>
      </c>
      <c r="H118" s="60">
        <v>4496.864</v>
      </c>
      <c r="I118" s="60"/>
      <c r="J118" s="31"/>
      <c r="K118" s="225">
        <v>228.64</v>
      </c>
      <c r="L118" s="6">
        <v>896.915</v>
      </c>
      <c r="M118" s="6">
        <v>6916.408</v>
      </c>
      <c r="N118" s="6">
        <v>1052.576</v>
      </c>
      <c r="O118" s="6"/>
      <c r="P118" s="6"/>
      <c r="Q118" s="7">
        <f t="shared" si="13"/>
        <v>16229.977000000003</v>
      </c>
      <c r="R118" s="10"/>
    </row>
    <row r="119" spans="1:18" ht="18.75">
      <c r="A119" s="222" t="s">
        <v>19</v>
      </c>
      <c r="B119" s="219" t="s">
        <v>85</v>
      </c>
      <c r="C119" s="329" t="s">
        <v>12</v>
      </c>
      <c r="D119" s="117">
        <v>1.62</v>
      </c>
      <c r="E119" s="50">
        <v>2.5974</v>
      </c>
      <c r="F119" s="148"/>
      <c r="G119" s="59">
        <v>0.41</v>
      </c>
      <c r="H119" s="59">
        <v>5.009</v>
      </c>
      <c r="I119" s="59">
        <v>0.031</v>
      </c>
      <c r="J119" s="11"/>
      <c r="K119" s="221">
        <v>0.1753</v>
      </c>
      <c r="L119" s="4">
        <v>1.2277</v>
      </c>
      <c r="M119" s="4">
        <v>0.808</v>
      </c>
      <c r="N119" s="4">
        <v>0.1833</v>
      </c>
      <c r="O119" s="4">
        <v>0.2846</v>
      </c>
      <c r="P119" s="4">
        <v>0.118</v>
      </c>
      <c r="Q119" s="5">
        <f t="shared" si="13"/>
        <v>8.2469</v>
      </c>
      <c r="R119" s="10"/>
    </row>
    <row r="120" spans="1:18" ht="18.75">
      <c r="A120" s="10"/>
      <c r="B120" s="223"/>
      <c r="C120" s="328" t="s">
        <v>14</v>
      </c>
      <c r="D120" s="249">
        <v>713.189</v>
      </c>
      <c r="E120" s="51">
        <v>808.218</v>
      </c>
      <c r="F120" s="149"/>
      <c r="G120" s="60">
        <v>114.668</v>
      </c>
      <c r="H120" s="60">
        <v>6562.958</v>
      </c>
      <c r="I120" s="60">
        <v>165.9</v>
      </c>
      <c r="J120" s="31"/>
      <c r="K120" s="225">
        <v>84.473</v>
      </c>
      <c r="L120" s="6">
        <v>298.052</v>
      </c>
      <c r="M120" s="6">
        <v>147.193</v>
      </c>
      <c r="N120" s="6">
        <v>43.057</v>
      </c>
      <c r="O120" s="6">
        <v>47.631</v>
      </c>
      <c r="P120" s="6">
        <v>21.552</v>
      </c>
      <c r="Q120" s="7">
        <f t="shared" si="13"/>
        <v>7485.483999999999</v>
      </c>
      <c r="R120" s="10"/>
    </row>
    <row r="121" spans="1:18" ht="18.75">
      <c r="A121" s="10"/>
      <c r="B121" s="226" t="s">
        <v>16</v>
      </c>
      <c r="C121" s="329" t="s">
        <v>12</v>
      </c>
      <c r="D121" s="117"/>
      <c r="E121" s="50"/>
      <c r="F121" s="148"/>
      <c r="G121" s="59"/>
      <c r="H121" s="59">
        <v>0.21</v>
      </c>
      <c r="I121" s="59"/>
      <c r="J121" s="11"/>
      <c r="K121" s="221"/>
      <c r="L121" s="4">
        <v>0.033</v>
      </c>
      <c r="M121" s="4"/>
      <c r="N121" s="4"/>
      <c r="O121" s="4"/>
      <c r="P121" s="4">
        <v>0.1035</v>
      </c>
      <c r="Q121" s="5">
        <f t="shared" si="13"/>
        <v>0.3465</v>
      </c>
      <c r="R121" s="10"/>
    </row>
    <row r="122" spans="1:18" ht="18.75">
      <c r="A122" s="10"/>
      <c r="B122" s="224" t="s">
        <v>86</v>
      </c>
      <c r="C122" s="328" t="s">
        <v>14</v>
      </c>
      <c r="D122" s="118"/>
      <c r="E122" s="51"/>
      <c r="F122" s="149"/>
      <c r="G122" s="60"/>
      <c r="H122" s="60">
        <v>1576.682</v>
      </c>
      <c r="I122" s="60"/>
      <c r="J122" s="31"/>
      <c r="K122" s="225"/>
      <c r="L122" s="6">
        <v>1.89</v>
      </c>
      <c r="M122" s="6"/>
      <c r="N122" s="6"/>
      <c r="O122" s="6"/>
      <c r="P122" s="6">
        <v>667.079</v>
      </c>
      <c r="Q122" s="7">
        <f t="shared" si="13"/>
        <v>2245.651</v>
      </c>
      <c r="R122" s="10"/>
    </row>
    <row r="123" spans="1:18" ht="18.75">
      <c r="A123" s="10"/>
      <c r="B123" s="227" t="s">
        <v>20</v>
      </c>
      <c r="C123" s="329" t="s">
        <v>12</v>
      </c>
      <c r="D123" s="66">
        <f>D101+D103+D105+D107+D109+D111+D113+D115+D117+D119+D121</f>
        <v>10.920200000000001</v>
      </c>
      <c r="E123" s="46">
        <f>E101+E103+E105+E107+E109+E111+E113+E115+E117+E119+E121</f>
        <v>12.9358</v>
      </c>
      <c r="F123" s="148">
        <f>D123+E123</f>
        <v>23.856</v>
      </c>
      <c r="G123" s="63">
        <f aca="true" t="shared" si="18" ref="G123:I124">G101+G103+G105+G107+G109+G111+G113+G115+G117+G119+G121</f>
        <v>28.3648</v>
      </c>
      <c r="H123" s="61">
        <f t="shared" si="18"/>
        <v>860.0860000000001</v>
      </c>
      <c r="I123" s="63">
        <f t="shared" si="18"/>
        <v>1.3129999999999997</v>
      </c>
      <c r="J123" s="11">
        <f>H123+I123</f>
        <v>861.3990000000001</v>
      </c>
      <c r="K123" s="57">
        <f>K101+K103+K105+K107+K109+K111+K113+K115+K117+K119+K121</f>
        <v>37.40550000000001</v>
      </c>
      <c r="L123" s="4">
        <f aca="true" t="shared" si="19" ref="L123:P124">+L101+L103+L105+L107+L109+L111+L113+L115+L117+L119+L121</f>
        <v>17.1787</v>
      </c>
      <c r="M123" s="4">
        <f t="shared" si="19"/>
        <v>19.195999999999998</v>
      </c>
      <c r="N123" s="4">
        <f t="shared" si="19"/>
        <v>3.7732</v>
      </c>
      <c r="O123" s="4">
        <f t="shared" si="19"/>
        <v>8.920499999999999</v>
      </c>
      <c r="P123" s="4">
        <f t="shared" si="19"/>
        <v>0.36489999999999995</v>
      </c>
      <c r="Q123" s="43">
        <f t="shared" si="13"/>
        <v>1000.4586</v>
      </c>
      <c r="R123" s="10"/>
    </row>
    <row r="124" spans="1:18" ht="18.75">
      <c r="A124" s="229"/>
      <c r="B124" s="230"/>
      <c r="C124" s="328" t="s">
        <v>14</v>
      </c>
      <c r="D124" s="248">
        <f>D102+D104+D106+D108+D110+D112+D114+D116+D118+D120+D122</f>
        <v>5123.086000000001</v>
      </c>
      <c r="E124" s="47">
        <f>E102+E104+E106+E108+E110+E112+E114+E116+E118+E120+E122</f>
        <v>6686.086</v>
      </c>
      <c r="F124" s="149">
        <f>D124+E124</f>
        <v>11809.172000000002</v>
      </c>
      <c r="G124" s="62">
        <f t="shared" si="18"/>
        <v>16455.198</v>
      </c>
      <c r="H124" s="64">
        <f t="shared" si="18"/>
        <v>226581.77900000004</v>
      </c>
      <c r="I124" s="62">
        <f t="shared" si="18"/>
        <v>795.0490000000001</v>
      </c>
      <c r="J124" s="31">
        <f>H124+I124</f>
        <v>227376.82800000004</v>
      </c>
      <c r="K124" s="248">
        <f>K102+K104+K106+K108+K110+K112+K114+K116+K118+K120+K122</f>
        <v>6177.321000000001</v>
      </c>
      <c r="L124" s="6">
        <f t="shared" si="19"/>
        <v>7000.330000000001</v>
      </c>
      <c r="M124" s="6">
        <f t="shared" si="19"/>
        <v>7314.0160000000005</v>
      </c>
      <c r="N124" s="6">
        <f t="shared" si="19"/>
        <v>1512.3010000000002</v>
      </c>
      <c r="O124" s="6">
        <f t="shared" si="19"/>
        <v>4290.655000000001</v>
      </c>
      <c r="P124" s="6">
        <f t="shared" si="19"/>
        <v>750.8199999999999</v>
      </c>
      <c r="Q124" s="7">
        <f t="shared" si="13"/>
        <v>282686.64100000006</v>
      </c>
      <c r="R124" s="10"/>
    </row>
    <row r="125" spans="1:18" ht="18.75">
      <c r="A125" s="218" t="s">
        <v>0</v>
      </c>
      <c r="B125" s="219" t="s">
        <v>87</v>
      </c>
      <c r="C125" s="329" t="s">
        <v>12</v>
      </c>
      <c r="D125" s="117"/>
      <c r="E125" s="50"/>
      <c r="F125" s="148"/>
      <c r="G125" s="59"/>
      <c r="H125" s="59"/>
      <c r="I125" s="59"/>
      <c r="J125" s="11"/>
      <c r="K125" s="221"/>
      <c r="L125" s="4"/>
      <c r="M125" s="4"/>
      <c r="N125" s="4"/>
      <c r="O125" s="4"/>
      <c r="P125" s="4"/>
      <c r="Q125" s="5">
        <f t="shared" si="13"/>
        <v>0</v>
      </c>
      <c r="R125" s="10"/>
    </row>
    <row r="126" spans="1:18" ht="18.75">
      <c r="A126" s="218" t="s">
        <v>0</v>
      </c>
      <c r="B126" s="223"/>
      <c r="C126" s="328" t="s">
        <v>14</v>
      </c>
      <c r="D126" s="118"/>
      <c r="E126" s="51"/>
      <c r="F126" s="149"/>
      <c r="G126" s="60"/>
      <c r="H126" s="60"/>
      <c r="I126" s="60"/>
      <c r="J126" s="31"/>
      <c r="K126" s="225"/>
      <c r="L126" s="6"/>
      <c r="M126" s="6"/>
      <c r="N126" s="6"/>
      <c r="O126" s="6"/>
      <c r="P126" s="6"/>
      <c r="Q126" s="7">
        <f t="shared" si="13"/>
        <v>0</v>
      </c>
      <c r="R126" s="10"/>
    </row>
    <row r="127" spans="1:18" ht="18.75">
      <c r="A127" s="222" t="s">
        <v>88</v>
      </c>
      <c r="B127" s="219" t="s">
        <v>89</v>
      </c>
      <c r="C127" s="329" t="s">
        <v>12</v>
      </c>
      <c r="D127" s="117">
        <v>0.032</v>
      </c>
      <c r="E127" s="50"/>
      <c r="F127" s="148"/>
      <c r="G127" s="59">
        <v>31.07</v>
      </c>
      <c r="H127" s="59"/>
      <c r="I127" s="59"/>
      <c r="J127" s="11"/>
      <c r="K127" s="221">
        <v>1.3754</v>
      </c>
      <c r="L127" s="4">
        <v>0.451</v>
      </c>
      <c r="M127" s="4"/>
      <c r="N127" s="4"/>
      <c r="O127" s="4"/>
      <c r="P127" s="4"/>
      <c r="Q127" s="5">
        <f t="shared" si="13"/>
        <v>32.8964</v>
      </c>
      <c r="R127" s="10"/>
    </row>
    <row r="128" spans="1:18" ht="18.75">
      <c r="A128" s="222"/>
      <c r="B128" s="223"/>
      <c r="C128" s="224" t="s">
        <v>14</v>
      </c>
      <c r="D128" s="51">
        <v>3.675</v>
      </c>
      <c r="E128" s="51"/>
      <c r="F128" s="149"/>
      <c r="G128" s="60">
        <v>5578.1</v>
      </c>
      <c r="H128" s="60"/>
      <c r="I128" s="60"/>
      <c r="J128" s="31"/>
      <c r="K128" s="225">
        <v>374.459</v>
      </c>
      <c r="L128" s="6">
        <v>69.458</v>
      </c>
      <c r="M128" s="6"/>
      <c r="N128" s="6"/>
      <c r="O128" s="6"/>
      <c r="P128" s="6"/>
      <c r="Q128" s="7">
        <f t="shared" si="13"/>
        <v>6022.017</v>
      </c>
      <c r="R128" s="10"/>
    </row>
    <row r="129" spans="1:18" ht="18.75">
      <c r="A129" s="222" t="s">
        <v>90</v>
      </c>
      <c r="B129" s="226" t="s">
        <v>16</v>
      </c>
      <c r="C129" s="226" t="s">
        <v>12</v>
      </c>
      <c r="D129" s="53">
        <v>0.0104</v>
      </c>
      <c r="E129" s="53"/>
      <c r="F129" s="204"/>
      <c r="G129" s="65">
        <v>0.0055</v>
      </c>
      <c r="H129" s="65">
        <v>8.43</v>
      </c>
      <c r="I129" s="65"/>
      <c r="J129" s="180"/>
      <c r="K129" s="250">
        <v>0.0906</v>
      </c>
      <c r="L129" s="13">
        <v>27.259</v>
      </c>
      <c r="M129" s="13"/>
      <c r="N129" s="13">
        <v>0.1016</v>
      </c>
      <c r="O129" s="13"/>
      <c r="P129" s="13"/>
      <c r="Q129" s="14">
        <f t="shared" si="13"/>
        <v>35.8867</v>
      </c>
      <c r="R129" s="10"/>
    </row>
    <row r="130" spans="1:18" ht="18.75">
      <c r="A130" s="222"/>
      <c r="B130" s="226" t="s">
        <v>91</v>
      </c>
      <c r="C130" s="220" t="s">
        <v>92</v>
      </c>
      <c r="D130" s="50"/>
      <c r="E130" s="50"/>
      <c r="F130" s="143"/>
      <c r="G130" s="59"/>
      <c r="H130" s="59"/>
      <c r="I130" s="59"/>
      <c r="J130" s="181"/>
      <c r="K130" s="221"/>
      <c r="L130" s="4"/>
      <c r="M130" s="49">
        <v>333.6</v>
      </c>
      <c r="N130" s="49"/>
      <c r="O130" s="4"/>
      <c r="P130" s="49"/>
      <c r="Q130" s="5">
        <f t="shared" si="13"/>
        <v>333.6</v>
      </c>
      <c r="R130" s="10"/>
    </row>
    <row r="131" spans="1:18" ht="18.75">
      <c r="A131" s="222" t="s">
        <v>19</v>
      </c>
      <c r="B131" s="6"/>
      <c r="C131" s="224" t="s">
        <v>14</v>
      </c>
      <c r="D131" s="51">
        <v>5.462</v>
      </c>
      <c r="E131" s="51"/>
      <c r="F131" s="149"/>
      <c r="G131" s="60">
        <v>10.07</v>
      </c>
      <c r="H131" s="145">
        <v>3918.201</v>
      </c>
      <c r="I131" s="60"/>
      <c r="J131" s="182"/>
      <c r="K131" s="251">
        <v>86.522</v>
      </c>
      <c r="L131" s="41">
        <v>7786.718</v>
      </c>
      <c r="M131" s="6">
        <v>3565.58</v>
      </c>
      <c r="N131" s="6">
        <v>32.004</v>
      </c>
      <c r="O131" s="6"/>
      <c r="P131" s="6"/>
      <c r="Q131" s="7">
        <f t="shared" si="13"/>
        <v>15399.095000000001</v>
      </c>
      <c r="R131" s="10"/>
    </row>
    <row r="132" spans="1:18" ht="18.75">
      <c r="A132" s="10"/>
      <c r="B132" s="252" t="s">
        <v>0</v>
      </c>
      <c r="C132" s="226" t="s">
        <v>12</v>
      </c>
      <c r="D132" s="45">
        <f>D125+D127+D129</f>
        <v>0.0424</v>
      </c>
      <c r="E132" s="45">
        <f>E125+E127+E129</f>
        <v>0</v>
      </c>
      <c r="F132" s="45">
        <f aca="true" t="shared" si="20" ref="F132:K132">F125+F127+F129</f>
        <v>0</v>
      </c>
      <c r="G132" s="131">
        <f t="shared" si="20"/>
        <v>31.0755</v>
      </c>
      <c r="H132" s="131">
        <f t="shared" si="20"/>
        <v>8.43</v>
      </c>
      <c r="I132" s="131">
        <f t="shared" si="20"/>
        <v>0</v>
      </c>
      <c r="J132" s="208">
        <f t="shared" si="20"/>
        <v>0</v>
      </c>
      <c r="K132" s="240">
        <f t="shared" si="20"/>
        <v>1.466</v>
      </c>
      <c r="L132" s="13">
        <f>+L125+L127+L129</f>
        <v>27.71</v>
      </c>
      <c r="M132" s="13">
        <f>M125+M127+M129</f>
        <v>0</v>
      </c>
      <c r="N132" s="45">
        <f>N125+N127+N129</f>
        <v>0.1016</v>
      </c>
      <c r="O132" s="13">
        <f>+O125+O127+O129</f>
        <v>0</v>
      </c>
      <c r="P132" s="13">
        <f>P125+P127+P129</f>
        <v>0</v>
      </c>
      <c r="Q132" s="14">
        <f t="shared" si="13"/>
        <v>68.7831</v>
      </c>
      <c r="R132" s="10"/>
    </row>
    <row r="133" spans="1:18" ht="18.75">
      <c r="A133" s="10"/>
      <c r="B133" s="253" t="s">
        <v>20</v>
      </c>
      <c r="C133" s="220" t="s">
        <v>92</v>
      </c>
      <c r="D133" s="46">
        <f>D130</f>
        <v>0</v>
      </c>
      <c r="E133" s="46">
        <f>E130</f>
        <v>0</v>
      </c>
      <c r="F133" s="46">
        <f aca="true" t="shared" si="21" ref="F133:K133">F130</f>
        <v>0</v>
      </c>
      <c r="G133" s="63">
        <f t="shared" si="21"/>
        <v>0</v>
      </c>
      <c r="H133" s="63">
        <f t="shared" si="21"/>
        <v>0</v>
      </c>
      <c r="I133" s="63">
        <f t="shared" si="21"/>
        <v>0</v>
      </c>
      <c r="J133" s="187">
        <f t="shared" si="21"/>
        <v>0</v>
      </c>
      <c r="K133" s="57">
        <f t="shared" si="21"/>
        <v>0</v>
      </c>
      <c r="L133" s="4">
        <f>L130</f>
        <v>0</v>
      </c>
      <c r="M133" s="4">
        <f>M130</f>
        <v>333.6</v>
      </c>
      <c r="N133" s="46">
        <f>+N130</f>
        <v>0</v>
      </c>
      <c r="O133" s="4">
        <f>O130</f>
        <v>0</v>
      </c>
      <c r="P133" s="4">
        <f>+P130</f>
        <v>0</v>
      </c>
      <c r="Q133" s="5">
        <f t="shared" si="13"/>
        <v>333.6</v>
      </c>
      <c r="R133" s="10"/>
    </row>
    <row r="134" spans="1:18" ht="18.75">
      <c r="A134" s="229"/>
      <c r="B134" s="6"/>
      <c r="C134" s="224" t="s">
        <v>14</v>
      </c>
      <c r="D134" s="47">
        <f>D126+D128+D131</f>
        <v>9.137</v>
      </c>
      <c r="E134" s="47">
        <f>E126+E128+E131</f>
        <v>0</v>
      </c>
      <c r="F134" s="47">
        <f aca="true" t="shared" si="22" ref="F134:K134">F126+F128+F131</f>
        <v>0</v>
      </c>
      <c r="G134" s="62">
        <f t="shared" si="22"/>
        <v>5588.17</v>
      </c>
      <c r="H134" s="62">
        <f t="shared" si="22"/>
        <v>3918.201</v>
      </c>
      <c r="I134" s="62">
        <f t="shared" si="22"/>
        <v>0</v>
      </c>
      <c r="J134" s="188">
        <f t="shared" si="22"/>
        <v>0</v>
      </c>
      <c r="K134" s="58">
        <f t="shared" si="22"/>
        <v>460.981</v>
      </c>
      <c r="L134" s="6">
        <f>+L126+L128+L131</f>
        <v>7856.1759999999995</v>
      </c>
      <c r="M134" s="6">
        <f>M126+M128+M131</f>
        <v>3565.58</v>
      </c>
      <c r="N134" s="47">
        <f>N126+N128+N131</f>
        <v>32.004</v>
      </c>
      <c r="O134" s="6">
        <f>+O126+O128+O131</f>
        <v>0</v>
      </c>
      <c r="P134" s="6">
        <f>+P126+P128+P131</f>
        <v>0</v>
      </c>
      <c r="Q134" s="7">
        <f t="shared" si="13"/>
        <v>21421.112</v>
      </c>
      <c r="R134" s="10"/>
    </row>
    <row r="135" spans="1:18" ht="18.75">
      <c r="A135" s="254"/>
      <c r="B135" s="255" t="s">
        <v>0</v>
      </c>
      <c r="C135" s="256" t="s">
        <v>12</v>
      </c>
      <c r="D135" s="45">
        <f>D132+D123+D99</f>
        <v>382.50840000000005</v>
      </c>
      <c r="E135" s="45">
        <f>E132+E123+E99</f>
        <v>439.97220000000004</v>
      </c>
      <c r="F135" s="45">
        <f aca="true" t="shared" si="23" ref="F135:K135">F132+F123+F99</f>
        <v>822.4382</v>
      </c>
      <c r="G135" s="78">
        <f t="shared" si="23"/>
        <v>1533.1826</v>
      </c>
      <c r="H135" s="131">
        <f t="shared" si="23"/>
        <v>7693.323</v>
      </c>
      <c r="I135" s="78">
        <f t="shared" si="23"/>
        <v>5.1499999999999995</v>
      </c>
      <c r="J135" s="208">
        <f t="shared" si="23"/>
        <v>7690.0430000000015</v>
      </c>
      <c r="K135" s="3">
        <f t="shared" si="23"/>
        <v>294.06570000000005</v>
      </c>
      <c r="L135" s="15">
        <f>L132+L123+L99</f>
        <v>251.54292</v>
      </c>
      <c r="M135" s="15">
        <f>M132+M123+M99</f>
        <v>21.875999999999998</v>
      </c>
      <c r="N135" s="68">
        <f>N99+N123+N132</f>
        <v>19.496910000000003</v>
      </c>
      <c r="O135" s="15">
        <f>O132+O123+O99</f>
        <v>19.818399999999997</v>
      </c>
      <c r="P135" s="15">
        <f>P132+P123+P99</f>
        <v>19.7945</v>
      </c>
      <c r="Q135" s="16">
        <f>+F135+G135+H135+I135+K135+L135+M135+N135+O135+P135</f>
        <v>10680.68823</v>
      </c>
      <c r="R135" s="10"/>
    </row>
    <row r="136" spans="1:18" ht="18.75">
      <c r="A136" s="254"/>
      <c r="B136" s="257" t="s">
        <v>93</v>
      </c>
      <c r="C136" s="258" t="s">
        <v>92</v>
      </c>
      <c r="D136" s="46">
        <f>D133</f>
        <v>0</v>
      </c>
      <c r="E136" s="46">
        <f>E133</f>
        <v>0</v>
      </c>
      <c r="F136" s="46">
        <f aca="true" t="shared" si="24" ref="F136:K136">F133</f>
        <v>0</v>
      </c>
      <c r="G136" s="61">
        <f t="shared" si="24"/>
        <v>0</v>
      </c>
      <c r="H136" s="63">
        <f t="shared" si="24"/>
        <v>0</v>
      </c>
      <c r="I136" s="63">
        <f t="shared" si="24"/>
        <v>0</v>
      </c>
      <c r="J136" s="187">
        <f t="shared" si="24"/>
        <v>0</v>
      </c>
      <c r="K136" s="66">
        <f t="shared" si="24"/>
        <v>0</v>
      </c>
      <c r="L136" s="17">
        <f>L133</f>
        <v>0</v>
      </c>
      <c r="M136" s="17">
        <f>+M130</f>
        <v>333.6</v>
      </c>
      <c r="N136" s="69">
        <f>+N130</f>
        <v>0</v>
      </c>
      <c r="O136" s="17">
        <f>O133</f>
        <v>0</v>
      </c>
      <c r="P136" s="17">
        <f>+P130</f>
        <v>0</v>
      </c>
      <c r="Q136" s="44">
        <f>+F136+G136+H136+I136+K136+L136+M136+N136+O136+P136</f>
        <v>333.6</v>
      </c>
      <c r="R136" s="10"/>
    </row>
    <row r="137" spans="1:18" ht="19.5" thickBot="1">
      <c r="A137" s="259"/>
      <c r="B137" s="29"/>
      <c r="C137" s="260" t="s">
        <v>14</v>
      </c>
      <c r="D137" s="178">
        <f>D134+D124+D100</f>
        <v>202103.09900000005</v>
      </c>
      <c r="E137" s="178">
        <f>E134+E124+E100</f>
        <v>193005.77</v>
      </c>
      <c r="F137" s="178">
        <f aca="true" t="shared" si="25" ref="F137:K137">F134+F124+F100</f>
        <v>395099.7320000001</v>
      </c>
      <c r="G137" s="261">
        <f t="shared" si="25"/>
        <v>613264.093</v>
      </c>
      <c r="H137" s="262">
        <f t="shared" si="25"/>
        <v>739536.26</v>
      </c>
      <c r="I137" s="177">
        <f t="shared" si="25"/>
        <v>4445.701</v>
      </c>
      <c r="J137" s="209">
        <f t="shared" si="25"/>
        <v>740063.76</v>
      </c>
      <c r="K137" s="241">
        <f t="shared" si="25"/>
        <v>33791.047000000006</v>
      </c>
      <c r="L137" s="18">
        <f>L134+L124+L100</f>
        <v>84867.9</v>
      </c>
      <c r="M137" s="18">
        <f>M134+M124+M100</f>
        <v>11363.062000000002</v>
      </c>
      <c r="N137" s="70">
        <f>N100+N124+N134</f>
        <v>8192.757</v>
      </c>
      <c r="O137" s="18">
        <f>O134+O124+O100</f>
        <v>10549.607</v>
      </c>
      <c r="P137" s="18">
        <f>P134+P124+P100</f>
        <v>9018.082999999999</v>
      </c>
      <c r="Q137" s="19">
        <f>+F137+G137+H137+I137+K137+L137+M137+N137+O137+P137</f>
        <v>1910128.2419999999</v>
      </c>
      <c r="R137" s="10"/>
    </row>
    <row r="138" spans="15:17" ht="18.75">
      <c r="O138" s="263"/>
      <c r="Q138" s="264" t="s">
        <v>103</v>
      </c>
    </row>
  </sheetData>
  <sheetProtection/>
  <mergeCells count="51">
    <mergeCell ref="B71:B72"/>
    <mergeCell ref="B73:B74"/>
    <mergeCell ref="B75:B76"/>
    <mergeCell ref="B4:B5"/>
    <mergeCell ref="B8:B9"/>
    <mergeCell ref="B20:B21"/>
    <mergeCell ref="B22:B23"/>
    <mergeCell ref="A38:B39"/>
    <mergeCell ref="A52:B53"/>
    <mergeCell ref="B16:B17"/>
    <mergeCell ref="A10:B11"/>
    <mergeCell ref="B54:B55"/>
    <mergeCell ref="B24:B25"/>
    <mergeCell ref="B28:B29"/>
    <mergeCell ref="B30:B31"/>
    <mergeCell ref="B32:B33"/>
    <mergeCell ref="A50:B51"/>
    <mergeCell ref="B12:B13"/>
    <mergeCell ref="B14:B15"/>
    <mergeCell ref="A46:B47"/>
    <mergeCell ref="B36:B37"/>
    <mergeCell ref="B58:B59"/>
    <mergeCell ref="B60:B61"/>
    <mergeCell ref="B64:B65"/>
    <mergeCell ref="A44:B45"/>
    <mergeCell ref="A40:B41"/>
    <mergeCell ref="A42:B43"/>
    <mergeCell ref="A48:B49"/>
    <mergeCell ref="A97:B98"/>
    <mergeCell ref="B103:B104"/>
    <mergeCell ref="B105:B106"/>
    <mergeCell ref="B123:B124"/>
    <mergeCell ref="B101:B102"/>
    <mergeCell ref="B109:B110"/>
    <mergeCell ref="B111:B112"/>
    <mergeCell ref="B107:B108"/>
    <mergeCell ref="A99:B100"/>
    <mergeCell ref="B79:B80"/>
    <mergeCell ref="B83:B84"/>
    <mergeCell ref="A93:B94"/>
    <mergeCell ref="A95:B96"/>
    <mergeCell ref="A85:B86"/>
    <mergeCell ref="A87:B88"/>
    <mergeCell ref="A89:B90"/>
    <mergeCell ref="A91:B92"/>
    <mergeCell ref="B127:B128"/>
    <mergeCell ref="B113:B114"/>
    <mergeCell ref="B115:B116"/>
    <mergeCell ref="B117:B118"/>
    <mergeCell ref="B119:B120"/>
    <mergeCell ref="B125:B126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255" man="1"/>
  </rowBreaks>
  <ignoredErrors>
    <ignoredError sqref="F8:F59 J8:J59 J71:J128 F71:F12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8"/>
  <sheetViews>
    <sheetView zoomScale="70" zoomScaleNormal="70" zoomScalePageLayoutView="0" workbookViewId="0" topLeftCell="A1">
      <pane xSplit="3" ySplit="3" topLeftCell="D5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71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219" t="s">
        <v>11</v>
      </c>
      <c r="C4" s="220" t="s">
        <v>12</v>
      </c>
      <c r="D4" s="50"/>
      <c r="E4" s="186"/>
      <c r="F4" s="57"/>
      <c r="G4" s="59">
        <v>1.6119</v>
      </c>
      <c r="H4" s="141">
        <v>5.798</v>
      </c>
      <c r="I4" s="167"/>
      <c r="J4" s="11"/>
      <c r="K4" s="143">
        <v>0.6749</v>
      </c>
      <c r="L4" s="4">
        <v>1.2285</v>
      </c>
      <c r="M4" s="4"/>
      <c r="N4" s="4"/>
      <c r="O4" s="4"/>
      <c r="P4" s="4"/>
      <c r="Q4" s="5">
        <f aca="true" t="shared" si="0" ref="Q4:Q67">+F4+G4+H4+I4+K4+L4+M4+N4+O4+P4</f>
        <v>9.313300000000002</v>
      </c>
      <c r="R4" s="3"/>
    </row>
    <row r="5" spans="1:18" ht="18.75">
      <c r="A5" s="222" t="s">
        <v>13</v>
      </c>
      <c r="B5" s="223"/>
      <c r="C5" s="224" t="s">
        <v>14</v>
      </c>
      <c r="D5" s="51"/>
      <c r="E5" s="184"/>
      <c r="F5" s="58"/>
      <c r="G5" s="60">
        <v>194.252</v>
      </c>
      <c r="H5" s="142">
        <v>329.42</v>
      </c>
      <c r="I5" s="60"/>
      <c r="J5" s="31"/>
      <c r="K5" s="142">
        <v>48.642</v>
      </c>
      <c r="L5" s="6">
        <v>42.676</v>
      </c>
      <c r="M5" s="6"/>
      <c r="N5" s="6"/>
      <c r="O5" s="6"/>
      <c r="P5" s="6"/>
      <c r="Q5" s="7">
        <f t="shared" si="0"/>
        <v>614.9900000000001</v>
      </c>
      <c r="R5" s="3"/>
    </row>
    <row r="6" spans="1:18" ht="18.75">
      <c r="A6" s="222" t="s">
        <v>15</v>
      </c>
      <c r="B6" s="226" t="s">
        <v>16</v>
      </c>
      <c r="C6" s="220" t="s">
        <v>12</v>
      </c>
      <c r="D6" s="50"/>
      <c r="E6" s="183">
        <v>0.4</v>
      </c>
      <c r="F6" s="57"/>
      <c r="G6" s="59">
        <v>8.2985</v>
      </c>
      <c r="H6" s="143">
        <v>326.753</v>
      </c>
      <c r="I6" s="59"/>
      <c r="J6" s="30"/>
      <c r="K6" s="143">
        <v>15.7775</v>
      </c>
      <c r="L6" s="4">
        <v>8.814</v>
      </c>
      <c r="M6" s="4"/>
      <c r="N6" s="4"/>
      <c r="O6" s="4"/>
      <c r="P6" s="4"/>
      <c r="Q6" s="5">
        <f t="shared" si="0"/>
        <v>359.643</v>
      </c>
      <c r="R6" s="3"/>
    </row>
    <row r="7" spans="1:18" ht="18.75">
      <c r="A7" s="222" t="s">
        <v>17</v>
      </c>
      <c r="B7" s="224" t="s">
        <v>18</v>
      </c>
      <c r="C7" s="224" t="s">
        <v>14</v>
      </c>
      <c r="D7" s="51"/>
      <c r="E7" s="184">
        <v>141.33</v>
      </c>
      <c r="F7" s="58"/>
      <c r="G7" s="60">
        <v>78.732</v>
      </c>
      <c r="H7" s="142">
        <v>7750.857</v>
      </c>
      <c r="I7" s="60"/>
      <c r="J7" s="31"/>
      <c r="K7" s="142">
        <v>319.935</v>
      </c>
      <c r="L7" s="6">
        <v>146.124</v>
      </c>
      <c r="M7" s="6"/>
      <c r="N7" s="6"/>
      <c r="O7" s="6"/>
      <c r="P7" s="6"/>
      <c r="Q7" s="7">
        <f t="shared" si="0"/>
        <v>8295.648000000001</v>
      </c>
      <c r="R7" s="3"/>
    </row>
    <row r="8" spans="1:18" ht="18.75">
      <c r="A8" s="222" t="s">
        <v>19</v>
      </c>
      <c r="B8" s="227" t="s">
        <v>20</v>
      </c>
      <c r="C8" s="220" t="s">
        <v>12</v>
      </c>
      <c r="D8" s="228">
        <f>D4+D6</f>
        <v>0</v>
      </c>
      <c r="E8" s="166">
        <f>E4+E6</f>
        <v>0.4</v>
      </c>
      <c r="F8" s="201">
        <f>D8+E8</f>
        <v>0.4</v>
      </c>
      <c r="G8" s="202">
        <f aca="true" t="shared" si="1" ref="G8:I9">G4+G6</f>
        <v>9.910400000000001</v>
      </c>
      <c r="H8" s="206">
        <f t="shared" si="1"/>
        <v>332.551</v>
      </c>
      <c r="I8" s="63">
        <f t="shared" si="1"/>
        <v>0</v>
      </c>
      <c r="J8" s="30">
        <f>H8+I8</f>
        <v>332.551</v>
      </c>
      <c r="K8" s="206">
        <f>K4+K6</f>
        <v>16.4524</v>
      </c>
      <c r="L8" s="4">
        <f aca="true" t="shared" si="2" ref="L8:P9">+L4+L6</f>
        <v>10.0425</v>
      </c>
      <c r="M8" s="4">
        <f t="shared" si="2"/>
        <v>0</v>
      </c>
      <c r="N8" s="4">
        <f t="shared" si="2"/>
        <v>0</v>
      </c>
      <c r="O8" s="4">
        <f t="shared" si="2"/>
        <v>0</v>
      </c>
      <c r="P8" s="4">
        <f t="shared" si="2"/>
        <v>0</v>
      </c>
      <c r="Q8" s="5">
        <f t="shared" si="0"/>
        <v>369.35630000000003</v>
      </c>
      <c r="R8" s="3"/>
    </row>
    <row r="9" spans="1:18" ht="18.75">
      <c r="A9" s="229"/>
      <c r="B9" s="230"/>
      <c r="C9" s="224" t="s">
        <v>14</v>
      </c>
      <c r="D9" s="231">
        <f>D5+D7</f>
        <v>0</v>
      </c>
      <c r="E9" s="175">
        <f>E5+E7</f>
        <v>141.33</v>
      </c>
      <c r="F9" s="58">
        <f>D9+E9</f>
        <v>141.33</v>
      </c>
      <c r="G9" s="62">
        <f t="shared" si="1"/>
        <v>272.98400000000004</v>
      </c>
      <c r="H9" s="149">
        <f t="shared" si="1"/>
        <v>8080.277</v>
      </c>
      <c r="I9" s="62">
        <f t="shared" si="1"/>
        <v>0</v>
      </c>
      <c r="J9" s="31">
        <f>H9+I9</f>
        <v>8080.277</v>
      </c>
      <c r="K9" s="149">
        <f>K5+K7</f>
        <v>368.577</v>
      </c>
      <c r="L9" s="6">
        <f t="shared" si="2"/>
        <v>188.8</v>
      </c>
      <c r="M9" s="6">
        <f t="shared" si="2"/>
        <v>0</v>
      </c>
      <c r="N9" s="6">
        <f t="shared" si="2"/>
        <v>0</v>
      </c>
      <c r="O9" s="6">
        <f t="shared" si="2"/>
        <v>0</v>
      </c>
      <c r="P9" s="6">
        <f t="shared" si="2"/>
        <v>0</v>
      </c>
      <c r="Q9" s="7">
        <f t="shared" si="0"/>
        <v>9051.967999999999</v>
      </c>
      <c r="R9" s="3"/>
    </row>
    <row r="10" spans="1:18" ht="18.75">
      <c r="A10" s="232" t="s">
        <v>21</v>
      </c>
      <c r="B10" s="233"/>
      <c r="C10" s="220" t="s">
        <v>12</v>
      </c>
      <c r="D10" s="50">
        <v>3.0317</v>
      </c>
      <c r="E10" s="183">
        <v>3.9628</v>
      </c>
      <c r="F10" s="57"/>
      <c r="G10" s="59">
        <v>5427.2705</v>
      </c>
      <c r="H10" s="143">
        <v>0.08</v>
      </c>
      <c r="I10" s="59"/>
      <c r="J10" s="30"/>
      <c r="K10" s="143">
        <v>67.396</v>
      </c>
      <c r="L10" s="4">
        <v>23.5437</v>
      </c>
      <c r="M10" s="4"/>
      <c r="N10" s="4"/>
      <c r="O10" s="4"/>
      <c r="P10" s="4"/>
      <c r="Q10" s="5">
        <f t="shared" si="0"/>
        <v>5518.2901999999995</v>
      </c>
      <c r="R10" s="3"/>
    </row>
    <row r="11" spans="1:18" ht="18.75">
      <c r="A11" s="234"/>
      <c r="B11" s="235"/>
      <c r="C11" s="224" t="s">
        <v>14</v>
      </c>
      <c r="D11" s="51">
        <v>1420.285</v>
      </c>
      <c r="E11" s="184">
        <v>2389.683</v>
      </c>
      <c r="F11" s="58"/>
      <c r="G11" s="60">
        <v>1497713.89</v>
      </c>
      <c r="H11" s="142">
        <v>74.22</v>
      </c>
      <c r="I11" s="60"/>
      <c r="J11" s="31"/>
      <c r="K11" s="142">
        <v>2097.036</v>
      </c>
      <c r="L11" s="6">
        <v>892.912</v>
      </c>
      <c r="M11" s="6"/>
      <c r="N11" s="6"/>
      <c r="O11" s="6"/>
      <c r="P11" s="6"/>
      <c r="Q11" s="7">
        <f t="shared" si="0"/>
        <v>1500778.058</v>
      </c>
      <c r="R11" s="3"/>
    </row>
    <row r="12" spans="1:18" ht="18.75">
      <c r="A12" s="10"/>
      <c r="B12" s="219" t="s">
        <v>22</v>
      </c>
      <c r="C12" s="220" t="s">
        <v>12</v>
      </c>
      <c r="D12" s="50">
        <v>2.9016</v>
      </c>
      <c r="E12" s="183">
        <v>4.1166</v>
      </c>
      <c r="F12" s="57"/>
      <c r="G12" s="59">
        <v>0.8775</v>
      </c>
      <c r="H12" s="143">
        <v>0.369</v>
      </c>
      <c r="I12" s="59"/>
      <c r="J12" s="30"/>
      <c r="K12" s="143">
        <v>0.042</v>
      </c>
      <c r="L12" s="4">
        <v>0.0315</v>
      </c>
      <c r="M12" s="4"/>
      <c r="N12" s="4"/>
      <c r="O12" s="4"/>
      <c r="P12" s="4"/>
      <c r="Q12" s="5">
        <f t="shared" si="0"/>
        <v>1.32</v>
      </c>
      <c r="R12" s="3"/>
    </row>
    <row r="13" spans="1:18" ht="18.75">
      <c r="A13" s="218" t="s">
        <v>0</v>
      </c>
      <c r="B13" s="223"/>
      <c r="C13" s="224" t="s">
        <v>14</v>
      </c>
      <c r="D13" s="51">
        <v>6229.104</v>
      </c>
      <c r="E13" s="184">
        <v>10762.227</v>
      </c>
      <c r="F13" s="58"/>
      <c r="G13" s="60">
        <v>1400.329</v>
      </c>
      <c r="H13" s="142">
        <v>511.622</v>
      </c>
      <c r="I13" s="60"/>
      <c r="J13" s="31"/>
      <c r="K13" s="142">
        <v>137.548</v>
      </c>
      <c r="L13" s="6">
        <v>60.544</v>
      </c>
      <c r="M13" s="6"/>
      <c r="N13" s="6"/>
      <c r="O13" s="6"/>
      <c r="P13" s="6"/>
      <c r="Q13" s="7">
        <f t="shared" si="0"/>
        <v>2110.0429999999997</v>
      </c>
      <c r="R13" s="3"/>
    </row>
    <row r="14" spans="1:18" ht="18.75">
      <c r="A14" s="222" t="s">
        <v>23</v>
      </c>
      <c r="B14" s="219" t="s">
        <v>24</v>
      </c>
      <c r="C14" s="220" t="s">
        <v>12</v>
      </c>
      <c r="D14" s="50">
        <v>0.7554</v>
      </c>
      <c r="E14" s="183">
        <v>0.115</v>
      </c>
      <c r="F14" s="57"/>
      <c r="G14" s="59">
        <v>2.6699</v>
      </c>
      <c r="H14" s="143">
        <v>0.778</v>
      </c>
      <c r="I14" s="59"/>
      <c r="J14" s="30"/>
      <c r="K14" s="143">
        <v>1.1584</v>
      </c>
      <c r="L14" s="4">
        <v>1.1369</v>
      </c>
      <c r="M14" s="4"/>
      <c r="N14" s="4">
        <v>0.0111</v>
      </c>
      <c r="O14" s="4"/>
      <c r="P14" s="4"/>
      <c r="Q14" s="5">
        <f t="shared" si="0"/>
        <v>5.7543</v>
      </c>
      <c r="R14" s="3"/>
    </row>
    <row r="15" spans="1:18" ht="18.75">
      <c r="A15" s="222" t="s">
        <v>0</v>
      </c>
      <c r="B15" s="223"/>
      <c r="C15" s="224" t="s">
        <v>14</v>
      </c>
      <c r="D15" s="51">
        <v>179.08</v>
      </c>
      <c r="E15" s="184">
        <v>62.554</v>
      </c>
      <c r="F15" s="58"/>
      <c r="G15" s="60">
        <v>2950.81</v>
      </c>
      <c r="H15" s="142">
        <v>1352.612</v>
      </c>
      <c r="I15" s="60"/>
      <c r="J15" s="31"/>
      <c r="K15" s="142">
        <v>1819.801</v>
      </c>
      <c r="L15" s="6">
        <v>724.44</v>
      </c>
      <c r="M15" s="6"/>
      <c r="N15" s="6">
        <v>17.483</v>
      </c>
      <c r="O15" s="6"/>
      <c r="P15" s="6"/>
      <c r="Q15" s="7">
        <f t="shared" si="0"/>
        <v>6865.146000000001</v>
      </c>
      <c r="R15" s="3"/>
    </row>
    <row r="16" spans="1:18" ht="18.75">
      <c r="A16" s="222" t="s">
        <v>25</v>
      </c>
      <c r="B16" s="219" t="s">
        <v>26</v>
      </c>
      <c r="C16" s="220" t="s">
        <v>12</v>
      </c>
      <c r="D16" s="50">
        <v>385.1925</v>
      </c>
      <c r="E16" s="183">
        <v>363.7627</v>
      </c>
      <c r="F16" s="57"/>
      <c r="G16" s="59">
        <v>165.3676</v>
      </c>
      <c r="H16" s="143"/>
      <c r="I16" s="59"/>
      <c r="J16" s="30"/>
      <c r="K16" s="143"/>
      <c r="L16" s="4">
        <v>0.33955</v>
      </c>
      <c r="M16" s="4"/>
      <c r="N16" s="4"/>
      <c r="O16" s="4"/>
      <c r="P16" s="4"/>
      <c r="Q16" s="5">
        <f t="shared" si="0"/>
        <v>165.70715</v>
      </c>
      <c r="R16" s="3"/>
    </row>
    <row r="17" spans="1:18" ht="18.75">
      <c r="A17" s="222"/>
      <c r="B17" s="223"/>
      <c r="C17" s="224" t="s">
        <v>14</v>
      </c>
      <c r="D17" s="51">
        <v>482242.543</v>
      </c>
      <c r="E17" s="184">
        <v>437592.665</v>
      </c>
      <c r="F17" s="58"/>
      <c r="G17" s="60">
        <v>181051.004</v>
      </c>
      <c r="H17" s="142"/>
      <c r="I17" s="60"/>
      <c r="J17" s="31"/>
      <c r="K17" s="142"/>
      <c r="L17" s="6">
        <v>699.356</v>
      </c>
      <c r="M17" s="6"/>
      <c r="N17" s="6"/>
      <c r="O17" s="6"/>
      <c r="P17" s="6"/>
      <c r="Q17" s="7">
        <f t="shared" si="0"/>
        <v>181750.36</v>
      </c>
      <c r="R17" s="3"/>
    </row>
    <row r="18" spans="1:18" ht="18.75">
      <c r="A18" s="222" t="s">
        <v>27</v>
      </c>
      <c r="B18" s="226" t="s">
        <v>28</v>
      </c>
      <c r="C18" s="220" t="s">
        <v>12</v>
      </c>
      <c r="D18" s="50">
        <v>7.6794</v>
      </c>
      <c r="E18" s="183">
        <v>7.2424</v>
      </c>
      <c r="F18" s="57"/>
      <c r="G18" s="59">
        <v>2.9308</v>
      </c>
      <c r="H18" s="143">
        <v>0.032</v>
      </c>
      <c r="I18" s="59"/>
      <c r="J18" s="30"/>
      <c r="K18" s="143"/>
      <c r="L18" s="4"/>
      <c r="M18" s="4"/>
      <c r="N18" s="4"/>
      <c r="O18" s="4"/>
      <c r="P18" s="4"/>
      <c r="Q18" s="5">
        <f t="shared" si="0"/>
        <v>2.9628</v>
      </c>
      <c r="R18" s="3"/>
    </row>
    <row r="19" spans="1:18" ht="18.75">
      <c r="A19" s="222"/>
      <c r="B19" s="224" t="s">
        <v>29</v>
      </c>
      <c r="C19" s="224" t="s">
        <v>14</v>
      </c>
      <c r="D19" s="51">
        <v>9775.054</v>
      </c>
      <c r="E19" s="184">
        <v>6933.099</v>
      </c>
      <c r="F19" s="58"/>
      <c r="G19" s="60">
        <v>2837.396</v>
      </c>
      <c r="H19" s="142">
        <v>8.4</v>
      </c>
      <c r="I19" s="60"/>
      <c r="J19" s="31"/>
      <c r="K19" s="142"/>
      <c r="L19" s="6"/>
      <c r="M19" s="6"/>
      <c r="N19" s="6"/>
      <c r="O19" s="6"/>
      <c r="P19" s="6"/>
      <c r="Q19" s="7">
        <f t="shared" si="0"/>
        <v>2845.7960000000003</v>
      </c>
      <c r="R19" s="3"/>
    </row>
    <row r="20" spans="1:18" ht="18.75">
      <c r="A20" s="222" t="s">
        <v>19</v>
      </c>
      <c r="B20" s="219" t="s">
        <v>30</v>
      </c>
      <c r="C20" s="220" t="s">
        <v>12</v>
      </c>
      <c r="D20" s="50">
        <v>74.2318</v>
      </c>
      <c r="E20" s="183">
        <v>78.4974</v>
      </c>
      <c r="F20" s="57"/>
      <c r="G20" s="59">
        <v>19.7401</v>
      </c>
      <c r="H20" s="143"/>
      <c r="I20" s="59"/>
      <c r="J20" s="30"/>
      <c r="K20" s="143"/>
      <c r="L20" s="4"/>
      <c r="M20" s="4"/>
      <c r="N20" s="4"/>
      <c r="O20" s="4"/>
      <c r="P20" s="4"/>
      <c r="Q20" s="5">
        <f t="shared" si="0"/>
        <v>19.7401</v>
      </c>
      <c r="R20" s="3"/>
    </row>
    <row r="21" spans="1:18" ht="18.75">
      <c r="A21" s="10"/>
      <c r="B21" s="223"/>
      <c r="C21" s="224" t="s">
        <v>14</v>
      </c>
      <c r="D21" s="51">
        <v>38441.072</v>
      </c>
      <c r="E21" s="184">
        <v>43375.797</v>
      </c>
      <c r="F21" s="58"/>
      <c r="G21" s="60">
        <v>9797.589</v>
      </c>
      <c r="H21" s="142"/>
      <c r="I21" s="60"/>
      <c r="J21" s="31"/>
      <c r="K21" s="142"/>
      <c r="L21" s="6"/>
      <c r="M21" s="6"/>
      <c r="N21" s="6"/>
      <c r="O21" s="6"/>
      <c r="P21" s="6"/>
      <c r="Q21" s="7">
        <f t="shared" si="0"/>
        <v>9797.589</v>
      </c>
      <c r="R21" s="3"/>
    </row>
    <row r="22" spans="1:18" ht="18.75">
      <c r="A22" s="10"/>
      <c r="B22" s="227" t="s">
        <v>20</v>
      </c>
      <c r="C22" s="220" t="s">
        <v>12</v>
      </c>
      <c r="D22" s="46">
        <f>D12+D14+D16+D18+D20</f>
        <v>470.7607</v>
      </c>
      <c r="E22" s="187">
        <f>E12+E14+E16+E18+E20</f>
        <v>453.7341</v>
      </c>
      <c r="F22" s="57">
        <f>D22+E22</f>
        <v>924.4947999999999</v>
      </c>
      <c r="G22" s="63">
        <f aca="true" t="shared" si="3" ref="G22:I23">G12+G14+G16+G18+G20</f>
        <v>191.58590000000004</v>
      </c>
      <c r="H22" s="148">
        <f t="shared" si="3"/>
        <v>1.179</v>
      </c>
      <c r="I22" s="63">
        <f t="shared" si="3"/>
        <v>0</v>
      </c>
      <c r="J22" s="30">
        <f aca="true" t="shared" si="4" ref="J22:J29">H22+I22</f>
        <v>1.179</v>
      </c>
      <c r="K22" s="148">
        <f>K12+K14+K16+K18+K20</f>
        <v>1.2004000000000001</v>
      </c>
      <c r="L22" s="4">
        <f aca="true" t="shared" si="5" ref="L22:P23">+L12+L14+L16+L18+L20</f>
        <v>1.5079500000000001</v>
      </c>
      <c r="M22" s="4">
        <f t="shared" si="5"/>
        <v>0</v>
      </c>
      <c r="N22" s="4">
        <f t="shared" si="5"/>
        <v>0.0111</v>
      </c>
      <c r="O22" s="4">
        <f t="shared" si="5"/>
        <v>0</v>
      </c>
      <c r="P22" s="4">
        <f t="shared" si="5"/>
        <v>0</v>
      </c>
      <c r="Q22" s="5">
        <f t="shared" si="0"/>
        <v>1119.97915</v>
      </c>
      <c r="R22" s="3"/>
    </row>
    <row r="23" spans="1:18" ht="18.75">
      <c r="A23" s="229"/>
      <c r="B23" s="230"/>
      <c r="C23" s="224" t="s">
        <v>14</v>
      </c>
      <c r="D23" s="47">
        <f>D13+D15+D17+D19+D21</f>
        <v>536866.853</v>
      </c>
      <c r="E23" s="188">
        <f>E13+E15+E17+E19+E21</f>
        <v>498726.342</v>
      </c>
      <c r="F23" s="58">
        <f>D23+E23</f>
        <v>1035593.1950000001</v>
      </c>
      <c r="G23" s="62">
        <f t="shared" si="3"/>
        <v>198037.128</v>
      </c>
      <c r="H23" s="149">
        <f t="shared" si="3"/>
        <v>1872.6340000000002</v>
      </c>
      <c r="I23" s="62">
        <f t="shared" si="3"/>
        <v>0</v>
      </c>
      <c r="J23" s="31">
        <f t="shared" si="4"/>
        <v>1872.6340000000002</v>
      </c>
      <c r="K23" s="149">
        <f>K13+K15+K17+K19+K21</f>
        <v>1957.349</v>
      </c>
      <c r="L23" s="6">
        <f t="shared" si="5"/>
        <v>1484.3400000000001</v>
      </c>
      <c r="M23" s="6">
        <f t="shared" si="5"/>
        <v>0</v>
      </c>
      <c r="N23" s="6">
        <f t="shared" si="5"/>
        <v>17.483</v>
      </c>
      <c r="O23" s="6">
        <f t="shared" si="5"/>
        <v>0</v>
      </c>
      <c r="P23" s="6">
        <f t="shared" si="5"/>
        <v>0</v>
      </c>
      <c r="Q23" s="7">
        <f t="shared" si="0"/>
        <v>1238962.1290000002</v>
      </c>
      <c r="R23" s="3"/>
    </row>
    <row r="24" spans="1:18" ht="18.75">
      <c r="A24" s="218" t="s">
        <v>0</v>
      </c>
      <c r="B24" s="219" t="s">
        <v>31</v>
      </c>
      <c r="C24" s="220" t="s">
        <v>12</v>
      </c>
      <c r="D24" s="50">
        <v>14.229</v>
      </c>
      <c r="E24" s="183">
        <v>9.212</v>
      </c>
      <c r="F24" s="57"/>
      <c r="G24" s="59">
        <v>356.4018</v>
      </c>
      <c r="H24" s="143">
        <v>0.45</v>
      </c>
      <c r="I24" s="59"/>
      <c r="J24" s="30"/>
      <c r="K24" s="143">
        <v>0.0055</v>
      </c>
      <c r="L24" s="4">
        <v>0.0998</v>
      </c>
      <c r="M24" s="4"/>
      <c r="N24" s="4"/>
      <c r="O24" s="4"/>
      <c r="P24" s="4"/>
      <c r="Q24" s="5">
        <f t="shared" si="0"/>
        <v>356.95709999999997</v>
      </c>
      <c r="R24" s="3"/>
    </row>
    <row r="25" spans="1:18" ht="18.75">
      <c r="A25" s="222" t="s">
        <v>32</v>
      </c>
      <c r="B25" s="223"/>
      <c r="C25" s="224" t="s">
        <v>14</v>
      </c>
      <c r="D25" s="51">
        <v>11388.457</v>
      </c>
      <c r="E25" s="184">
        <v>7017.29</v>
      </c>
      <c r="F25" s="58"/>
      <c r="G25" s="60">
        <v>278109.889</v>
      </c>
      <c r="H25" s="142">
        <v>315.756</v>
      </c>
      <c r="I25" s="60"/>
      <c r="J25" s="31"/>
      <c r="K25" s="142">
        <v>3.754</v>
      </c>
      <c r="L25" s="6">
        <v>94.241</v>
      </c>
      <c r="M25" s="6"/>
      <c r="N25" s="6"/>
      <c r="O25" s="6"/>
      <c r="P25" s="6"/>
      <c r="Q25" s="7">
        <f t="shared" si="0"/>
        <v>278523.64</v>
      </c>
      <c r="R25" s="3"/>
    </row>
    <row r="26" spans="1:18" ht="18.75">
      <c r="A26" s="222" t="s">
        <v>33</v>
      </c>
      <c r="B26" s="226" t="s">
        <v>16</v>
      </c>
      <c r="C26" s="220" t="s">
        <v>12</v>
      </c>
      <c r="D26" s="50">
        <v>34.662</v>
      </c>
      <c r="E26" s="183">
        <v>33.735</v>
      </c>
      <c r="F26" s="57"/>
      <c r="G26" s="59">
        <v>37.4274</v>
      </c>
      <c r="H26" s="143"/>
      <c r="I26" s="59"/>
      <c r="J26" s="30"/>
      <c r="K26" s="143"/>
      <c r="L26" s="4"/>
      <c r="M26" s="4"/>
      <c r="N26" s="4"/>
      <c r="O26" s="4"/>
      <c r="P26" s="4"/>
      <c r="Q26" s="5">
        <f t="shared" si="0"/>
        <v>37.4274</v>
      </c>
      <c r="R26" s="3"/>
    </row>
    <row r="27" spans="1:18" ht="18.75">
      <c r="A27" s="222" t="s">
        <v>34</v>
      </c>
      <c r="B27" s="224" t="s">
        <v>35</v>
      </c>
      <c r="C27" s="224" t="s">
        <v>14</v>
      </c>
      <c r="D27" s="51">
        <v>13710.942</v>
      </c>
      <c r="E27" s="184">
        <v>12888.209</v>
      </c>
      <c r="F27" s="58"/>
      <c r="G27" s="60">
        <v>22722.597</v>
      </c>
      <c r="H27" s="142"/>
      <c r="I27" s="60"/>
      <c r="J27" s="31"/>
      <c r="K27" s="142"/>
      <c r="L27" s="6"/>
      <c r="M27" s="6"/>
      <c r="N27" s="6"/>
      <c r="O27" s="6"/>
      <c r="P27" s="6"/>
      <c r="Q27" s="7">
        <f t="shared" si="0"/>
        <v>22722.597</v>
      </c>
      <c r="R27" s="3"/>
    </row>
    <row r="28" spans="1:18" ht="18.75">
      <c r="A28" s="222" t="s">
        <v>19</v>
      </c>
      <c r="B28" s="227" t="s">
        <v>20</v>
      </c>
      <c r="C28" s="220" t="s">
        <v>12</v>
      </c>
      <c r="D28" s="46">
        <f>D24+D26</f>
        <v>48.891</v>
      </c>
      <c r="E28" s="187">
        <f>E24+E26</f>
        <v>42.947</v>
      </c>
      <c r="F28" s="57">
        <f>D28+E28</f>
        <v>91.838</v>
      </c>
      <c r="G28" s="202">
        <f>G26+G24</f>
        <v>393.82919999999996</v>
      </c>
      <c r="H28" s="236">
        <f>H24+H26</f>
        <v>0.45</v>
      </c>
      <c r="I28" s="61">
        <f>I24+I26</f>
        <v>0</v>
      </c>
      <c r="J28" s="30">
        <f t="shared" si="4"/>
        <v>0.45</v>
      </c>
      <c r="K28" s="304">
        <f>K26+K24</f>
        <v>0.0055</v>
      </c>
      <c r="L28" s="4">
        <f aca="true" t="shared" si="6" ref="L28:P29">+L24+L26</f>
        <v>0.0998</v>
      </c>
      <c r="M28" s="11">
        <f t="shared" si="6"/>
        <v>0</v>
      </c>
      <c r="N28" s="11">
        <f t="shared" si="6"/>
        <v>0</v>
      </c>
      <c r="O28" s="4">
        <f t="shared" si="6"/>
        <v>0</v>
      </c>
      <c r="P28" s="4">
        <f t="shared" si="6"/>
        <v>0</v>
      </c>
      <c r="Q28" s="5">
        <f t="shared" si="0"/>
        <v>486.22249999999997</v>
      </c>
      <c r="R28" s="3"/>
    </row>
    <row r="29" spans="1:18" ht="18.75">
      <c r="A29" s="229"/>
      <c r="B29" s="230"/>
      <c r="C29" s="224" t="s">
        <v>14</v>
      </c>
      <c r="D29" s="47">
        <f>D25+D27</f>
        <v>25099.398999999998</v>
      </c>
      <c r="E29" s="188">
        <f>E25+E27</f>
        <v>19905.499</v>
      </c>
      <c r="F29" s="58">
        <f>D29+E29</f>
        <v>45004.898</v>
      </c>
      <c r="G29" s="62">
        <f>G27+G25</f>
        <v>300832.48600000003</v>
      </c>
      <c r="H29" s="147">
        <f>H25+H27</f>
        <v>315.756</v>
      </c>
      <c r="I29" s="64">
        <f>I25+I27</f>
        <v>0</v>
      </c>
      <c r="J29" s="31">
        <f t="shared" si="4"/>
        <v>315.756</v>
      </c>
      <c r="K29" s="307">
        <f>K27+K25</f>
        <v>3.754</v>
      </c>
      <c r="L29" s="6">
        <f t="shared" si="6"/>
        <v>94.241</v>
      </c>
      <c r="M29" s="31">
        <f t="shared" si="6"/>
        <v>0</v>
      </c>
      <c r="N29" s="31">
        <f t="shared" si="6"/>
        <v>0</v>
      </c>
      <c r="O29" s="6">
        <f t="shared" si="6"/>
        <v>0</v>
      </c>
      <c r="P29" s="6">
        <f t="shared" si="6"/>
        <v>0</v>
      </c>
      <c r="Q29" s="7">
        <f t="shared" si="0"/>
        <v>346251.135</v>
      </c>
      <c r="R29" s="3"/>
    </row>
    <row r="30" spans="1:18" ht="18.75">
      <c r="A30" s="218" t="s">
        <v>0</v>
      </c>
      <c r="B30" s="219" t="s">
        <v>36</v>
      </c>
      <c r="C30" s="220" t="s">
        <v>12</v>
      </c>
      <c r="D30" s="50">
        <v>0.1519</v>
      </c>
      <c r="E30" s="183">
        <v>0.0199</v>
      </c>
      <c r="F30" s="57"/>
      <c r="G30" s="59">
        <v>1.3585</v>
      </c>
      <c r="H30" s="143">
        <v>463.87</v>
      </c>
      <c r="I30" s="59"/>
      <c r="J30" s="30"/>
      <c r="K30" s="143">
        <v>7.8872</v>
      </c>
      <c r="L30" s="4">
        <v>0.0828</v>
      </c>
      <c r="M30" s="4">
        <v>0.044</v>
      </c>
      <c r="N30" s="4"/>
      <c r="O30" s="4"/>
      <c r="P30" s="4"/>
      <c r="Q30" s="5">
        <f t="shared" si="0"/>
        <v>473.2425</v>
      </c>
      <c r="R30" s="3"/>
    </row>
    <row r="31" spans="1:18" ht="18.75">
      <c r="A31" s="222" t="s">
        <v>37</v>
      </c>
      <c r="B31" s="223"/>
      <c r="C31" s="224" t="s">
        <v>14</v>
      </c>
      <c r="D31" s="51">
        <v>62.463</v>
      </c>
      <c r="E31" s="184">
        <v>8.064</v>
      </c>
      <c r="F31" s="58"/>
      <c r="G31" s="60">
        <v>672.962</v>
      </c>
      <c r="H31" s="142">
        <v>132550.957</v>
      </c>
      <c r="I31" s="60"/>
      <c r="J31" s="31"/>
      <c r="K31" s="142">
        <v>2504.598</v>
      </c>
      <c r="L31" s="6">
        <v>34.698</v>
      </c>
      <c r="M31" s="6">
        <v>5.775</v>
      </c>
      <c r="N31" s="6"/>
      <c r="O31" s="6"/>
      <c r="P31" s="6"/>
      <c r="Q31" s="7">
        <f t="shared" si="0"/>
        <v>135768.99</v>
      </c>
      <c r="R31" s="3"/>
    </row>
    <row r="32" spans="1:18" ht="18.75">
      <c r="A32" s="222" t="s">
        <v>0</v>
      </c>
      <c r="B32" s="219" t="s">
        <v>38</v>
      </c>
      <c r="C32" s="220" t="s">
        <v>12</v>
      </c>
      <c r="D32" s="50">
        <v>0.0232</v>
      </c>
      <c r="E32" s="183">
        <v>0.4634</v>
      </c>
      <c r="F32" s="57"/>
      <c r="G32" s="59">
        <v>0.1211</v>
      </c>
      <c r="H32" s="143">
        <v>165.6</v>
      </c>
      <c r="I32" s="59"/>
      <c r="J32" s="30"/>
      <c r="K32" s="143">
        <v>0.2781</v>
      </c>
      <c r="L32" s="4">
        <v>0.0367</v>
      </c>
      <c r="M32" s="4">
        <v>0.012</v>
      </c>
      <c r="N32" s="4"/>
      <c r="O32" s="4"/>
      <c r="P32" s="4"/>
      <c r="Q32" s="5">
        <f t="shared" si="0"/>
        <v>166.0479</v>
      </c>
      <c r="R32" s="3"/>
    </row>
    <row r="33" spans="1:18" ht="18.75">
      <c r="A33" s="222" t="s">
        <v>39</v>
      </c>
      <c r="B33" s="223"/>
      <c r="C33" s="224" t="s">
        <v>14</v>
      </c>
      <c r="D33" s="51">
        <v>5.076</v>
      </c>
      <c r="E33" s="184">
        <v>100.767</v>
      </c>
      <c r="F33" s="58"/>
      <c r="G33" s="60">
        <v>58.087</v>
      </c>
      <c r="H33" s="142">
        <v>8867.423</v>
      </c>
      <c r="I33" s="60"/>
      <c r="J33" s="31"/>
      <c r="K33" s="142">
        <v>17.928</v>
      </c>
      <c r="L33" s="6">
        <v>30.934</v>
      </c>
      <c r="M33" s="6">
        <v>2.205</v>
      </c>
      <c r="N33" s="6"/>
      <c r="O33" s="6"/>
      <c r="P33" s="6"/>
      <c r="Q33" s="7">
        <f t="shared" si="0"/>
        <v>8976.577</v>
      </c>
      <c r="R33" s="3"/>
    </row>
    <row r="34" spans="1:18" ht="18.75">
      <c r="A34" s="222"/>
      <c r="B34" s="226" t="s">
        <v>16</v>
      </c>
      <c r="C34" s="220" t="s">
        <v>12</v>
      </c>
      <c r="D34" s="50"/>
      <c r="E34" s="183"/>
      <c r="F34" s="57"/>
      <c r="G34" s="59"/>
      <c r="H34" s="143">
        <v>807.051</v>
      </c>
      <c r="I34" s="59"/>
      <c r="J34" s="30"/>
      <c r="K34" s="143">
        <v>216.756</v>
      </c>
      <c r="L34" s="4">
        <v>0.003</v>
      </c>
      <c r="M34" s="4"/>
      <c r="N34" s="4">
        <v>0.0237</v>
      </c>
      <c r="O34" s="4"/>
      <c r="P34" s="4"/>
      <c r="Q34" s="5">
        <f t="shared" si="0"/>
        <v>1023.8337</v>
      </c>
      <c r="R34" s="3"/>
    </row>
    <row r="35" spans="1:18" ht="18.75">
      <c r="A35" s="222" t="s">
        <v>19</v>
      </c>
      <c r="B35" s="224" t="s">
        <v>40</v>
      </c>
      <c r="C35" s="224" t="s">
        <v>14</v>
      </c>
      <c r="D35" s="51"/>
      <c r="E35" s="184"/>
      <c r="F35" s="58"/>
      <c r="G35" s="60"/>
      <c r="H35" s="142">
        <v>31661.094</v>
      </c>
      <c r="I35" s="60"/>
      <c r="J35" s="31"/>
      <c r="K35" s="142">
        <v>8461.352</v>
      </c>
      <c r="L35" s="6">
        <v>3.465</v>
      </c>
      <c r="M35" s="6"/>
      <c r="N35" s="6">
        <v>7.353</v>
      </c>
      <c r="O35" s="6"/>
      <c r="P35" s="6"/>
      <c r="Q35" s="7">
        <f t="shared" si="0"/>
        <v>40133.264</v>
      </c>
      <c r="R35" s="3"/>
    </row>
    <row r="36" spans="1:18" ht="18.75">
      <c r="A36" s="10"/>
      <c r="B36" s="227" t="s">
        <v>20</v>
      </c>
      <c r="C36" s="220" t="s">
        <v>12</v>
      </c>
      <c r="D36" s="46">
        <f>D30+D32+D34</f>
        <v>0.1751</v>
      </c>
      <c r="E36" s="187">
        <f>E30+E32+E34</f>
        <v>0.48329999999999995</v>
      </c>
      <c r="F36" s="205">
        <f>D36+E36</f>
        <v>0.6584</v>
      </c>
      <c r="G36" s="63">
        <f aca="true" t="shared" si="7" ref="G36:I37">G30+G32+G34</f>
        <v>1.4796</v>
      </c>
      <c r="H36" s="148">
        <f t="shared" si="7"/>
        <v>1436.5210000000002</v>
      </c>
      <c r="I36" s="63">
        <f t="shared" si="7"/>
        <v>0</v>
      </c>
      <c r="J36" s="30">
        <f>H36+I36</f>
        <v>1436.5210000000002</v>
      </c>
      <c r="K36" s="148">
        <f>K30+K32+K34</f>
        <v>224.9213</v>
      </c>
      <c r="L36" s="4">
        <f aca="true" t="shared" si="8" ref="L36:P37">+L30+L32+L34</f>
        <v>0.1225</v>
      </c>
      <c r="M36" s="4">
        <f t="shared" si="8"/>
        <v>0.055999999999999994</v>
      </c>
      <c r="N36" s="4">
        <f t="shared" si="8"/>
        <v>0.0237</v>
      </c>
      <c r="O36" s="4">
        <f t="shared" si="8"/>
        <v>0</v>
      </c>
      <c r="P36" s="4">
        <f t="shared" si="8"/>
        <v>0</v>
      </c>
      <c r="Q36" s="5">
        <f t="shared" si="0"/>
        <v>1663.7825</v>
      </c>
      <c r="R36" s="3"/>
    </row>
    <row r="37" spans="1:18" ht="18.75">
      <c r="A37" s="229"/>
      <c r="B37" s="230"/>
      <c r="C37" s="224" t="s">
        <v>14</v>
      </c>
      <c r="D37" s="47">
        <f>D31+D33+D35</f>
        <v>67.539</v>
      </c>
      <c r="E37" s="188">
        <f>E31+E33+E35</f>
        <v>108.83099999999999</v>
      </c>
      <c r="F37" s="67">
        <f>D37+E37</f>
        <v>176.37</v>
      </c>
      <c r="G37" s="62">
        <f t="shared" si="7"/>
        <v>731.049</v>
      </c>
      <c r="H37" s="149">
        <f t="shared" si="7"/>
        <v>173079.47400000002</v>
      </c>
      <c r="I37" s="62">
        <f t="shared" si="7"/>
        <v>0</v>
      </c>
      <c r="J37" s="31">
        <f>H37+I37</f>
        <v>173079.47400000002</v>
      </c>
      <c r="K37" s="149">
        <f>K31+K33+K35</f>
        <v>10983.878</v>
      </c>
      <c r="L37" s="6">
        <f t="shared" si="8"/>
        <v>69.09700000000001</v>
      </c>
      <c r="M37" s="6">
        <f t="shared" si="8"/>
        <v>7.98</v>
      </c>
      <c r="N37" s="6">
        <f t="shared" si="8"/>
        <v>7.353</v>
      </c>
      <c r="O37" s="6">
        <f t="shared" si="8"/>
        <v>0</v>
      </c>
      <c r="P37" s="6">
        <f t="shared" si="8"/>
        <v>0</v>
      </c>
      <c r="Q37" s="7">
        <f t="shared" si="0"/>
        <v>185055.20100000003</v>
      </c>
      <c r="R37" s="3"/>
    </row>
    <row r="38" spans="1:18" ht="18.75">
      <c r="A38" s="232" t="s">
        <v>41</v>
      </c>
      <c r="B38" s="233"/>
      <c r="C38" s="220" t="s">
        <v>12</v>
      </c>
      <c r="D38" s="50">
        <v>0.044</v>
      </c>
      <c r="E38" s="183">
        <v>0.7443</v>
      </c>
      <c r="F38" s="57"/>
      <c r="G38" s="59">
        <v>5.4381</v>
      </c>
      <c r="H38" s="143">
        <v>23.477</v>
      </c>
      <c r="I38" s="59">
        <v>0.004</v>
      </c>
      <c r="J38" s="30"/>
      <c r="K38" s="143">
        <v>8.0551</v>
      </c>
      <c r="L38" s="4">
        <v>4.8643</v>
      </c>
      <c r="M38" s="4">
        <v>0.42</v>
      </c>
      <c r="N38" s="4">
        <v>0.1652</v>
      </c>
      <c r="O38" s="4"/>
      <c r="P38" s="4"/>
      <c r="Q38" s="5">
        <f t="shared" si="0"/>
        <v>42.423700000000004</v>
      </c>
      <c r="R38" s="3"/>
    </row>
    <row r="39" spans="1:18" ht="18.75">
      <c r="A39" s="234"/>
      <c r="B39" s="235"/>
      <c r="C39" s="224" t="s">
        <v>14</v>
      </c>
      <c r="D39" s="51">
        <v>5.297</v>
      </c>
      <c r="E39" s="184">
        <v>191.681</v>
      </c>
      <c r="F39" s="58"/>
      <c r="G39" s="60">
        <v>1144.991</v>
      </c>
      <c r="H39" s="142">
        <v>2409.12</v>
      </c>
      <c r="I39" s="60">
        <v>0.42</v>
      </c>
      <c r="J39" s="31"/>
      <c r="K39" s="142">
        <v>1252.928</v>
      </c>
      <c r="L39" s="6">
        <v>485.006</v>
      </c>
      <c r="M39" s="6">
        <v>70.511</v>
      </c>
      <c r="N39" s="6">
        <v>33.544</v>
      </c>
      <c r="O39" s="6"/>
      <c r="P39" s="6"/>
      <c r="Q39" s="7">
        <f t="shared" si="0"/>
        <v>5396.52</v>
      </c>
      <c r="R39" s="3"/>
    </row>
    <row r="40" spans="1:18" ht="18.75">
      <c r="A40" s="232" t="s">
        <v>42</v>
      </c>
      <c r="B40" s="233"/>
      <c r="C40" s="220" t="s">
        <v>12</v>
      </c>
      <c r="D40" s="50">
        <v>0.8667</v>
      </c>
      <c r="E40" s="183">
        <v>0.2362</v>
      </c>
      <c r="F40" s="57"/>
      <c r="G40" s="59">
        <v>128.9841</v>
      </c>
      <c r="H40" s="143">
        <v>204.147</v>
      </c>
      <c r="I40" s="59"/>
      <c r="J40" s="30"/>
      <c r="K40" s="143">
        <v>235.166</v>
      </c>
      <c r="L40" s="4">
        <v>14.9123</v>
      </c>
      <c r="M40" s="4">
        <v>0.23</v>
      </c>
      <c r="N40" s="4">
        <v>0.6532</v>
      </c>
      <c r="O40" s="4"/>
      <c r="P40" s="4"/>
      <c r="Q40" s="5">
        <f t="shared" si="0"/>
        <v>584.0926</v>
      </c>
      <c r="R40" s="3"/>
    </row>
    <row r="41" spans="1:18" ht="18.75">
      <c r="A41" s="234"/>
      <c r="B41" s="235"/>
      <c r="C41" s="224" t="s">
        <v>14</v>
      </c>
      <c r="D41" s="51">
        <v>284.172</v>
      </c>
      <c r="E41" s="184">
        <v>131.057</v>
      </c>
      <c r="F41" s="58"/>
      <c r="G41" s="60">
        <v>12655.627</v>
      </c>
      <c r="H41" s="142">
        <v>30100.627</v>
      </c>
      <c r="I41" s="60"/>
      <c r="J41" s="31"/>
      <c r="K41" s="142">
        <v>25859.999</v>
      </c>
      <c r="L41" s="6">
        <v>764.783</v>
      </c>
      <c r="M41" s="6">
        <v>35.385</v>
      </c>
      <c r="N41" s="6">
        <v>57.516</v>
      </c>
      <c r="O41" s="6"/>
      <c r="P41" s="6"/>
      <c r="Q41" s="7">
        <f t="shared" si="0"/>
        <v>69473.93699999999</v>
      </c>
      <c r="R41" s="3"/>
    </row>
    <row r="42" spans="1:18" ht="18.75">
      <c r="A42" s="232" t="s">
        <v>43</v>
      </c>
      <c r="B42" s="233"/>
      <c r="C42" s="220" t="s">
        <v>12</v>
      </c>
      <c r="D42" s="50"/>
      <c r="E42" s="183"/>
      <c r="F42" s="57"/>
      <c r="G42" s="59"/>
      <c r="H42" s="143">
        <v>0.076</v>
      </c>
      <c r="I42" s="59"/>
      <c r="J42" s="30"/>
      <c r="K42" s="143"/>
      <c r="L42" s="4"/>
      <c r="M42" s="4"/>
      <c r="N42" s="4"/>
      <c r="O42" s="4"/>
      <c r="P42" s="4"/>
      <c r="Q42" s="5">
        <f t="shared" si="0"/>
        <v>0.076</v>
      </c>
      <c r="R42" s="3"/>
    </row>
    <row r="43" spans="1:18" ht="18.75">
      <c r="A43" s="234"/>
      <c r="B43" s="235"/>
      <c r="C43" s="224" t="s">
        <v>14</v>
      </c>
      <c r="D43" s="51"/>
      <c r="E43" s="184"/>
      <c r="F43" s="58"/>
      <c r="G43" s="60"/>
      <c r="H43" s="142">
        <v>87.087</v>
      </c>
      <c r="I43" s="60"/>
      <c r="J43" s="31"/>
      <c r="K43" s="142"/>
      <c r="L43" s="6"/>
      <c r="M43" s="6"/>
      <c r="N43" s="6"/>
      <c r="O43" s="6"/>
      <c r="P43" s="6"/>
      <c r="Q43" s="7">
        <f t="shared" si="0"/>
        <v>87.087</v>
      </c>
      <c r="R43" s="3"/>
    </row>
    <row r="44" spans="1:18" ht="18.75">
      <c r="A44" s="232" t="s">
        <v>44</v>
      </c>
      <c r="B44" s="233"/>
      <c r="C44" s="220" t="s">
        <v>12</v>
      </c>
      <c r="D44" s="50"/>
      <c r="E44" s="183"/>
      <c r="F44" s="57"/>
      <c r="G44" s="59"/>
      <c r="H44" s="143">
        <v>0.001</v>
      </c>
      <c r="I44" s="59"/>
      <c r="J44" s="30"/>
      <c r="K44" s="143"/>
      <c r="L44" s="4"/>
      <c r="M44" s="4"/>
      <c r="N44" s="4"/>
      <c r="O44" s="4"/>
      <c r="P44" s="4"/>
      <c r="Q44" s="5">
        <f t="shared" si="0"/>
        <v>0.001</v>
      </c>
      <c r="R44" s="3"/>
    </row>
    <row r="45" spans="1:18" ht="18.75">
      <c r="A45" s="234"/>
      <c r="B45" s="235"/>
      <c r="C45" s="224" t="s">
        <v>14</v>
      </c>
      <c r="D45" s="51"/>
      <c r="E45" s="184"/>
      <c r="F45" s="58"/>
      <c r="G45" s="60"/>
      <c r="H45" s="142">
        <v>2.121</v>
      </c>
      <c r="I45" s="60"/>
      <c r="J45" s="31"/>
      <c r="K45" s="142"/>
      <c r="L45" s="6"/>
      <c r="M45" s="6"/>
      <c r="N45" s="6"/>
      <c r="O45" s="6"/>
      <c r="P45" s="6"/>
      <c r="Q45" s="7">
        <f t="shared" si="0"/>
        <v>2.121</v>
      </c>
      <c r="R45" s="3"/>
    </row>
    <row r="46" spans="1:18" ht="18.75">
      <c r="A46" s="232" t="s">
        <v>45</v>
      </c>
      <c r="B46" s="233"/>
      <c r="C46" s="220" t="s">
        <v>12</v>
      </c>
      <c r="D46" s="50">
        <v>0.0005</v>
      </c>
      <c r="E46" s="183"/>
      <c r="F46" s="57"/>
      <c r="G46" s="59"/>
      <c r="H46" s="143">
        <v>0.138</v>
      </c>
      <c r="I46" s="59"/>
      <c r="J46" s="30"/>
      <c r="K46" s="143">
        <v>0.001</v>
      </c>
      <c r="L46" s="4"/>
      <c r="M46" s="4"/>
      <c r="N46" s="4"/>
      <c r="O46" s="4"/>
      <c r="P46" s="4"/>
      <c r="Q46" s="5">
        <f t="shared" si="0"/>
        <v>0.139</v>
      </c>
      <c r="R46" s="3"/>
    </row>
    <row r="47" spans="1:18" ht="18.75">
      <c r="A47" s="234"/>
      <c r="B47" s="235"/>
      <c r="C47" s="224" t="s">
        <v>14</v>
      </c>
      <c r="D47" s="51">
        <v>0.84</v>
      </c>
      <c r="E47" s="184"/>
      <c r="F47" s="58"/>
      <c r="G47" s="60"/>
      <c r="H47" s="142">
        <v>69.69</v>
      </c>
      <c r="I47" s="60"/>
      <c r="J47" s="31"/>
      <c r="K47" s="142">
        <v>1.155</v>
      </c>
      <c r="L47" s="6"/>
      <c r="M47" s="6"/>
      <c r="N47" s="6"/>
      <c r="O47" s="6"/>
      <c r="P47" s="6"/>
      <c r="Q47" s="7">
        <f t="shared" si="0"/>
        <v>70.845</v>
      </c>
      <c r="R47" s="3"/>
    </row>
    <row r="48" spans="1:18" ht="18.75">
      <c r="A48" s="232" t="s">
        <v>46</v>
      </c>
      <c r="B48" s="233"/>
      <c r="C48" s="220" t="s">
        <v>12</v>
      </c>
      <c r="D48" s="50">
        <v>0.0548</v>
      </c>
      <c r="E48" s="183">
        <v>7.9025</v>
      </c>
      <c r="F48" s="57"/>
      <c r="G48" s="59">
        <v>1495.5837</v>
      </c>
      <c r="H48" s="143">
        <v>7618.734</v>
      </c>
      <c r="I48" s="59"/>
      <c r="J48" s="30"/>
      <c r="K48" s="143">
        <v>174.149</v>
      </c>
      <c r="L48" s="4">
        <v>20.6127</v>
      </c>
      <c r="M48" s="4">
        <v>0.074</v>
      </c>
      <c r="N48" s="4">
        <v>1.6399</v>
      </c>
      <c r="O48" s="4">
        <v>1.0618</v>
      </c>
      <c r="P48" s="4">
        <v>8.224</v>
      </c>
      <c r="Q48" s="5">
        <f t="shared" si="0"/>
        <v>9320.079099999999</v>
      </c>
      <c r="R48" s="3"/>
    </row>
    <row r="49" spans="1:18" ht="18.75">
      <c r="A49" s="234"/>
      <c r="B49" s="235"/>
      <c r="C49" s="224" t="s">
        <v>14</v>
      </c>
      <c r="D49" s="51">
        <v>25.592</v>
      </c>
      <c r="E49" s="184">
        <v>1071.957</v>
      </c>
      <c r="F49" s="58"/>
      <c r="G49" s="60">
        <v>145226.375</v>
      </c>
      <c r="H49" s="142">
        <v>709433.745</v>
      </c>
      <c r="I49" s="60"/>
      <c r="J49" s="31"/>
      <c r="K49" s="142">
        <v>17997.929</v>
      </c>
      <c r="L49" s="6">
        <v>3993.609</v>
      </c>
      <c r="M49" s="6">
        <v>11.918</v>
      </c>
      <c r="N49" s="6">
        <v>626.638</v>
      </c>
      <c r="O49" s="6">
        <v>49.587</v>
      </c>
      <c r="P49" s="6">
        <v>3276.461</v>
      </c>
      <c r="Q49" s="7">
        <f t="shared" si="0"/>
        <v>880616.2620000001</v>
      </c>
      <c r="R49" s="3"/>
    </row>
    <row r="50" spans="1:18" ht="18.75">
      <c r="A50" s="232" t="s">
        <v>47</v>
      </c>
      <c r="B50" s="233"/>
      <c r="C50" s="220" t="s">
        <v>12</v>
      </c>
      <c r="D50" s="50">
        <v>15.865</v>
      </c>
      <c r="E50" s="183">
        <v>20.987</v>
      </c>
      <c r="F50" s="57"/>
      <c r="G50" s="59">
        <v>11384.4865</v>
      </c>
      <c r="H50" s="143">
        <v>4.686</v>
      </c>
      <c r="I50" s="59"/>
      <c r="J50" s="30"/>
      <c r="K50" s="143">
        <v>9415.9606</v>
      </c>
      <c r="L50" s="4">
        <v>45.31</v>
      </c>
      <c r="M50" s="4"/>
      <c r="N50" s="4"/>
      <c r="O50" s="4"/>
      <c r="P50" s="4"/>
      <c r="Q50" s="5">
        <f t="shared" si="0"/>
        <v>20850.4431</v>
      </c>
      <c r="R50" s="3"/>
    </row>
    <row r="51" spans="1:18" ht="18.75">
      <c r="A51" s="234"/>
      <c r="B51" s="235"/>
      <c r="C51" s="224" t="s">
        <v>14</v>
      </c>
      <c r="D51" s="51">
        <v>5418.021</v>
      </c>
      <c r="E51" s="184">
        <v>8021.202</v>
      </c>
      <c r="F51" s="58"/>
      <c r="G51" s="60">
        <v>1206956.182</v>
      </c>
      <c r="H51" s="142">
        <v>1655.804</v>
      </c>
      <c r="I51" s="60"/>
      <c r="J51" s="31"/>
      <c r="K51" s="142">
        <v>1100416.471</v>
      </c>
      <c r="L51" s="6">
        <v>4949.402</v>
      </c>
      <c r="M51" s="6"/>
      <c r="N51" s="6"/>
      <c r="O51" s="6"/>
      <c r="P51" s="6"/>
      <c r="Q51" s="7">
        <f t="shared" si="0"/>
        <v>2313977.8589999997</v>
      </c>
      <c r="R51" s="3"/>
    </row>
    <row r="52" spans="1:18" ht="18.75">
      <c r="A52" s="232" t="s">
        <v>48</v>
      </c>
      <c r="B52" s="233"/>
      <c r="C52" s="220" t="s">
        <v>12</v>
      </c>
      <c r="D52" s="50">
        <v>0.5346</v>
      </c>
      <c r="E52" s="183">
        <v>8.783</v>
      </c>
      <c r="F52" s="57"/>
      <c r="G52" s="59">
        <v>326.3528</v>
      </c>
      <c r="H52" s="143">
        <v>755.713</v>
      </c>
      <c r="I52" s="59">
        <v>0.057</v>
      </c>
      <c r="J52" s="30"/>
      <c r="K52" s="143">
        <v>50.3016</v>
      </c>
      <c r="L52" s="4">
        <v>766.1233</v>
      </c>
      <c r="M52" s="4">
        <v>0.327</v>
      </c>
      <c r="N52" s="4">
        <v>103.2566</v>
      </c>
      <c r="O52" s="4">
        <v>1.216</v>
      </c>
      <c r="P52" s="4">
        <v>0.6296</v>
      </c>
      <c r="Q52" s="5">
        <f t="shared" si="0"/>
        <v>2003.9768999999997</v>
      </c>
      <c r="R52" s="3"/>
    </row>
    <row r="53" spans="1:18" ht="18.75">
      <c r="A53" s="234"/>
      <c r="B53" s="235"/>
      <c r="C53" s="224" t="s">
        <v>14</v>
      </c>
      <c r="D53" s="51">
        <v>175.794</v>
      </c>
      <c r="E53" s="184">
        <v>2076.624</v>
      </c>
      <c r="F53" s="58"/>
      <c r="G53" s="60">
        <v>103638.155</v>
      </c>
      <c r="H53" s="142">
        <v>249822.136</v>
      </c>
      <c r="I53" s="60">
        <v>13.136</v>
      </c>
      <c r="J53" s="31"/>
      <c r="K53" s="142">
        <v>16396.7</v>
      </c>
      <c r="L53" s="6">
        <v>279548.719</v>
      </c>
      <c r="M53" s="6">
        <v>98.123</v>
      </c>
      <c r="N53" s="6">
        <v>34042.009</v>
      </c>
      <c r="O53" s="6">
        <v>119.324</v>
      </c>
      <c r="P53" s="6">
        <v>118.435</v>
      </c>
      <c r="Q53" s="7">
        <f t="shared" si="0"/>
        <v>683796.737</v>
      </c>
      <c r="R53" s="3"/>
    </row>
    <row r="54" spans="1:18" ht="18.75">
      <c r="A54" s="218" t="s">
        <v>0</v>
      </c>
      <c r="B54" s="219" t="s">
        <v>49</v>
      </c>
      <c r="C54" s="220" t="s">
        <v>12</v>
      </c>
      <c r="D54" s="50">
        <v>0.3674</v>
      </c>
      <c r="E54" s="183"/>
      <c r="F54" s="57"/>
      <c r="G54" s="59">
        <v>0.016</v>
      </c>
      <c r="H54" s="143">
        <v>34.519</v>
      </c>
      <c r="I54" s="59">
        <v>0.035</v>
      </c>
      <c r="J54" s="30"/>
      <c r="K54" s="143">
        <v>1.4313</v>
      </c>
      <c r="L54" s="4">
        <v>0.0423</v>
      </c>
      <c r="M54" s="4">
        <v>0.016</v>
      </c>
      <c r="N54" s="4">
        <v>0.0044</v>
      </c>
      <c r="O54" s="4">
        <v>0.0656</v>
      </c>
      <c r="P54" s="4"/>
      <c r="Q54" s="5">
        <f t="shared" si="0"/>
        <v>36.12959999999999</v>
      </c>
      <c r="R54" s="3"/>
    </row>
    <row r="55" spans="1:18" ht="18.75">
      <c r="A55" s="222" t="s">
        <v>37</v>
      </c>
      <c r="B55" s="223"/>
      <c r="C55" s="224" t="s">
        <v>14</v>
      </c>
      <c r="D55" s="51">
        <v>266.871</v>
      </c>
      <c r="E55" s="184"/>
      <c r="F55" s="58"/>
      <c r="G55" s="60">
        <v>23.258</v>
      </c>
      <c r="H55" s="142">
        <v>11183.428</v>
      </c>
      <c r="I55" s="60">
        <v>31.878</v>
      </c>
      <c r="J55" s="31"/>
      <c r="K55" s="142">
        <v>765.616</v>
      </c>
      <c r="L55" s="6">
        <v>50.081</v>
      </c>
      <c r="M55" s="6">
        <v>1.68</v>
      </c>
      <c r="N55" s="6">
        <v>4.62</v>
      </c>
      <c r="O55" s="6">
        <v>32.08</v>
      </c>
      <c r="P55" s="6"/>
      <c r="Q55" s="7">
        <f t="shared" si="0"/>
        <v>12092.641000000001</v>
      </c>
      <c r="R55" s="3"/>
    </row>
    <row r="56" spans="1:18" ht="18.75">
      <c r="A56" s="222" t="s">
        <v>13</v>
      </c>
      <c r="B56" s="226" t="s">
        <v>16</v>
      </c>
      <c r="C56" s="220" t="s">
        <v>12</v>
      </c>
      <c r="D56" s="50">
        <v>21.705</v>
      </c>
      <c r="E56" s="183">
        <v>0.5348</v>
      </c>
      <c r="F56" s="57"/>
      <c r="G56" s="59">
        <v>0.6789</v>
      </c>
      <c r="H56" s="143">
        <v>0.107</v>
      </c>
      <c r="I56" s="59">
        <v>0.001</v>
      </c>
      <c r="J56" s="30"/>
      <c r="K56" s="143">
        <v>0.9891</v>
      </c>
      <c r="L56" s="4">
        <v>0.4209</v>
      </c>
      <c r="M56" s="4">
        <v>0.055</v>
      </c>
      <c r="N56" s="4">
        <v>0.213</v>
      </c>
      <c r="O56" s="4">
        <v>0.0879</v>
      </c>
      <c r="P56" s="4">
        <v>1.0225</v>
      </c>
      <c r="Q56" s="5">
        <f t="shared" si="0"/>
        <v>3.5753</v>
      </c>
      <c r="R56" s="3"/>
    </row>
    <row r="57" spans="1:18" ht="18.75">
      <c r="A57" s="222" t="s">
        <v>19</v>
      </c>
      <c r="B57" s="224" t="s">
        <v>50</v>
      </c>
      <c r="C57" s="224" t="s">
        <v>14</v>
      </c>
      <c r="D57" s="51">
        <v>1288.021</v>
      </c>
      <c r="E57" s="184">
        <v>237.79</v>
      </c>
      <c r="F57" s="58"/>
      <c r="G57" s="60">
        <v>130.082</v>
      </c>
      <c r="H57" s="142">
        <v>63.785</v>
      </c>
      <c r="I57" s="60">
        <v>0.378</v>
      </c>
      <c r="J57" s="31"/>
      <c r="K57" s="142">
        <v>222.894</v>
      </c>
      <c r="L57" s="6">
        <v>142.545</v>
      </c>
      <c r="M57" s="6">
        <v>5.25</v>
      </c>
      <c r="N57" s="6">
        <v>114.656</v>
      </c>
      <c r="O57" s="6">
        <v>91.743</v>
      </c>
      <c r="P57" s="6">
        <v>412.099</v>
      </c>
      <c r="Q57" s="7">
        <f t="shared" si="0"/>
        <v>1183.4319999999998</v>
      </c>
      <c r="R57" s="3"/>
    </row>
    <row r="58" spans="1:18" ht="18.75">
      <c r="A58" s="10"/>
      <c r="B58" s="227" t="s">
        <v>20</v>
      </c>
      <c r="C58" s="220" t="s">
        <v>12</v>
      </c>
      <c r="D58" s="46">
        <f>D54+D56</f>
        <v>22.0724</v>
      </c>
      <c r="E58" s="187">
        <f>E54+E56</f>
        <v>0.5348</v>
      </c>
      <c r="F58" s="57">
        <f>D58+E58</f>
        <v>22.6072</v>
      </c>
      <c r="G58" s="63">
        <f aca="true" t="shared" si="9" ref="G58:I59">G54+G56</f>
        <v>0.6949</v>
      </c>
      <c r="H58" s="148">
        <f t="shared" si="9"/>
        <v>34.626</v>
      </c>
      <c r="I58" s="63">
        <f t="shared" si="9"/>
        <v>0.036000000000000004</v>
      </c>
      <c r="J58" s="30">
        <f>H58+I58</f>
        <v>34.662</v>
      </c>
      <c r="K58" s="148">
        <f>K54+K56</f>
        <v>2.4204</v>
      </c>
      <c r="L58" s="4">
        <f aca="true" t="shared" si="10" ref="L58:P59">+L54+L56</f>
        <v>0.4632</v>
      </c>
      <c r="M58" s="4">
        <f t="shared" si="10"/>
        <v>0.07100000000000001</v>
      </c>
      <c r="N58" s="4">
        <f t="shared" si="10"/>
        <v>0.21739999999999998</v>
      </c>
      <c r="O58" s="4">
        <f t="shared" si="10"/>
        <v>0.15350000000000003</v>
      </c>
      <c r="P58" s="4">
        <f t="shared" si="10"/>
        <v>1.0225</v>
      </c>
      <c r="Q58" s="5">
        <f t="shared" si="0"/>
        <v>62.3121</v>
      </c>
      <c r="R58" s="3"/>
    </row>
    <row r="59" spans="1:18" ht="18.75">
      <c r="A59" s="229"/>
      <c r="B59" s="230"/>
      <c r="C59" s="224" t="s">
        <v>14</v>
      </c>
      <c r="D59" s="47">
        <f>D55+D57</f>
        <v>1554.8919999999998</v>
      </c>
      <c r="E59" s="188">
        <f>E55+E57</f>
        <v>237.79</v>
      </c>
      <c r="F59" s="58">
        <f>D59+E59</f>
        <v>1792.6819999999998</v>
      </c>
      <c r="G59" s="62">
        <f t="shared" si="9"/>
        <v>153.34</v>
      </c>
      <c r="H59" s="149">
        <f t="shared" si="9"/>
        <v>11247.213</v>
      </c>
      <c r="I59" s="62">
        <f t="shared" si="9"/>
        <v>32.256</v>
      </c>
      <c r="J59" s="31">
        <f>H59+I59</f>
        <v>11279.469</v>
      </c>
      <c r="K59" s="149">
        <f>K55+K57</f>
        <v>988.51</v>
      </c>
      <c r="L59" s="6">
        <f t="shared" si="10"/>
        <v>192.62599999999998</v>
      </c>
      <c r="M59" s="6">
        <f t="shared" si="10"/>
        <v>6.93</v>
      </c>
      <c r="N59" s="6">
        <f t="shared" si="10"/>
        <v>119.27600000000001</v>
      </c>
      <c r="O59" s="6">
        <f t="shared" si="10"/>
        <v>123.823</v>
      </c>
      <c r="P59" s="6">
        <f t="shared" si="10"/>
        <v>412.099</v>
      </c>
      <c r="Q59" s="7">
        <f t="shared" si="0"/>
        <v>15068.755</v>
      </c>
      <c r="R59" s="3"/>
    </row>
    <row r="60" spans="1:18" ht="18.75">
      <c r="A60" s="218" t="s">
        <v>0</v>
      </c>
      <c r="B60" s="219" t="s">
        <v>51</v>
      </c>
      <c r="C60" s="220" t="s">
        <v>12</v>
      </c>
      <c r="D60" s="50">
        <v>0.9975</v>
      </c>
      <c r="E60" s="183">
        <v>0.1095</v>
      </c>
      <c r="F60" s="57"/>
      <c r="G60" s="59">
        <v>0.273</v>
      </c>
      <c r="H60" s="143">
        <v>0.248</v>
      </c>
      <c r="I60" s="59"/>
      <c r="J60" s="11"/>
      <c r="K60" s="143"/>
      <c r="L60" s="4">
        <v>0.011</v>
      </c>
      <c r="M60" s="4"/>
      <c r="N60" s="4"/>
      <c r="O60" s="4"/>
      <c r="P60" s="4"/>
      <c r="Q60" s="5">
        <f t="shared" si="0"/>
        <v>0.532</v>
      </c>
      <c r="R60" s="3"/>
    </row>
    <row r="61" spans="1:18" ht="18.75">
      <c r="A61" s="222" t="s">
        <v>52</v>
      </c>
      <c r="B61" s="223"/>
      <c r="C61" s="224" t="s">
        <v>14</v>
      </c>
      <c r="D61" s="51">
        <v>83.79</v>
      </c>
      <c r="E61" s="184">
        <v>13.315</v>
      </c>
      <c r="F61" s="58"/>
      <c r="G61" s="60">
        <v>21.236</v>
      </c>
      <c r="H61" s="142">
        <v>4.729</v>
      </c>
      <c r="I61" s="60"/>
      <c r="J61" s="31"/>
      <c r="K61" s="142"/>
      <c r="L61" s="6">
        <v>0.231</v>
      </c>
      <c r="M61" s="6"/>
      <c r="N61" s="6"/>
      <c r="O61" s="6"/>
      <c r="P61" s="6"/>
      <c r="Q61" s="7">
        <f t="shared" si="0"/>
        <v>26.196</v>
      </c>
      <c r="R61" s="3"/>
    </row>
    <row r="62" spans="1:18" ht="18.75">
      <c r="A62" s="222" t="s">
        <v>0</v>
      </c>
      <c r="B62" s="226" t="s">
        <v>53</v>
      </c>
      <c r="C62" s="220" t="s">
        <v>12</v>
      </c>
      <c r="D62" s="50">
        <v>24.902</v>
      </c>
      <c r="E62" s="183">
        <v>47.95</v>
      </c>
      <c r="F62" s="57"/>
      <c r="G62" s="59">
        <v>854.4121</v>
      </c>
      <c r="H62" s="143"/>
      <c r="I62" s="59"/>
      <c r="J62" s="30"/>
      <c r="K62" s="143"/>
      <c r="L62" s="4"/>
      <c r="M62" s="4"/>
      <c r="N62" s="4"/>
      <c r="O62" s="4"/>
      <c r="P62" s="4"/>
      <c r="Q62" s="5">
        <f t="shared" si="0"/>
        <v>854.4121</v>
      </c>
      <c r="R62" s="3"/>
    </row>
    <row r="63" spans="1:18" ht="18.75">
      <c r="A63" s="222" t="s">
        <v>54</v>
      </c>
      <c r="B63" s="224" t="s">
        <v>55</v>
      </c>
      <c r="C63" s="224" t="s">
        <v>14</v>
      </c>
      <c r="D63" s="51">
        <v>2619.96</v>
      </c>
      <c r="E63" s="184">
        <v>5211.992</v>
      </c>
      <c r="F63" s="58"/>
      <c r="G63" s="60">
        <v>138815.454</v>
      </c>
      <c r="H63" s="142"/>
      <c r="I63" s="60"/>
      <c r="J63" s="31"/>
      <c r="K63" s="142"/>
      <c r="L63" s="6"/>
      <c r="M63" s="6"/>
      <c r="N63" s="6"/>
      <c r="O63" s="6"/>
      <c r="P63" s="6"/>
      <c r="Q63" s="7">
        <f t="shared" si="0"/>
        <v>138815.454</v>
      </c>
      <c r="R63" s="3"/>
    </row>
    <row r="64" spans="1:18" ht="18.75">
      <c r="A64" s="222" t="s">
        <v>0</v>
      </c>
      <c r="B64" s="219" t="s">
        <v>56</v>
      </c>
      <c r="C64" s="220" t="s">
        <v>12</v>
      </c>
      <c r="D64" s="50"/>
      <c r="E64" s="183"/>
      <c r="F64" s="57"/>
      <c r="G64" s="59">
        <v>309.869</v>
      </c>
      <c r="H64" s="143">
        <v>0.055</v>
      </c>
      <c r="I64" s="59"/>
      <c r="J64" s="30"/>
      <c r="K64" s="143"/>
      <c r="L64" s="4"/>
      <c r="M64" s="4"/>
      <c r="N64" s="4"/>
      <c r="O64" s="4"/>
      <c r="P64" s="4"/>
      <c r="Q64" s="5">
        <f t="shared" si="0"/>
        <v>309.92400000000004</v>
      </c>
      <c r="R64" s="3"/>
    </row>
    <row r="65" spans="1:18" ht="18.75">
      <c r="A65" s="222" t="s">
        <v>19</v>
      </c>
      <c r="B65" s="223"/>
      <c r="C65" s="224" t="s">
        <v>14</v>
      </c>
      <c r="D65" s="51"/>
      <c r="E65" s="184"/>
      <c r="F65" s="58"/>
      <c r="G65" s="60">
        <v>39736.088</v>
      </c>
      <c r="H65" s="142">
        <v>12.285</v>
      </c>
      <c r="I65" s="60"/>
      <c r="J65" s="31"/>
      <c r="K65" s="142"/>
      <c r="L65" s="6"/>
      <c r="M65" s="6"/>
      <c r="N65" s="6"/>
      <c r="O65" s="6"/>
      <c r="P65" s="6"/>
      <c r="Q65" s="7">
        <f t="shared" si="0"/>
        <v>39748.37300000001</v>
      </c>
      <c r="R65" s="3"/>
    </row>
    <row r="66" spans="1:18" ht="18.75">
      <c r="A66" s="10"/>
      <c r="B66" s="226" t="s">
        <v>16</v>
      </c>
      <c r="C66" s="220" t="s">
        <v>12</v>
      </c>
      <c r="D66" s="50">
        <v>3.609</v>
      </c>
      <c r="E66" s="183">
        <v>4.7867</v>
      </c>
      <c r="F66" s="57"/>
      <c r="G66" s="59">
        <v>65.2589</v>
      </c>
      <c r="H66" s="143"/>
      <c r="I66" s="59"/>
      <c r="J66" s="30"/>
      <c r="K66" s="143">
        <v>0.005</v>
      </c>
      <c r="L66" s="4">
        <v>0.064</v>
      </c>
      <c r="M66" s="4"/>
      <c r="N66" s="4"/>
      <c r="O66" s="4"/>
      <c r="P66" s="4"/>
      <c r="Q66" s="5">
        <f t="shared" si="0"/>
        <v>65.32789999999999</v>
      </c>
      <c r="R66" s="3"/>
    </row>
    <row r="67" spans="1:18" ht="19.5" thickBot="1">
      <c r="A67" s="237" t="s">
        <v>0</v>
      </c>
      <c r="B67" s="238" t="s">
        <v>55</v>
      </c>
      <c r="C67" s="238" t="s">
        <v>14</v>
      </c>
      <c r="D67" s="52">
        <v>133.98</v>
      </c>
      <c r="E67" s="185">
        <v>194.554</v>
      </c>
      <c r="F67" s="203"/>
      <c r="G67" s="129">
        <v>8798.391</v>
      </c>
      <c r="H67" s="144"/>
      <c r="I67" s="129"/>
      <c r="J67" s="32"/>
      <c r="K67" s="144">
        <v>0.284</v>
      </c>
      <c r="L67" s="8">
        <v>11.116</v>
      </c>
      <c r="M67" s="8"/>
      <c r="N67" s="8"/>
      <c r="O67" s="8"/>
      <c r="P67" s="8"/>
      <c r="Q67" s="9">
        <f t="shared" si="0"/>
        <v>8809.791</v>
      </c>
      <c r="R67" s="3"/>
    </row>
    <row r="68" spans="4:17" ht="18.75">
      <c r="D68" s="3"/>
      <c r="E68" s="3"/>
      <c r="F68" s="240"/>
      <c r="G68" s="240"/>
      <c r="H68" s="240"/>
      <c r="I68" s="240"/>
      <c r="K68" s="240"/>
      <c r="Q68" s="1"/>
    </row>
    <row r="69" spans="1:17" ht="19.5" thickBot="1">
      <c r="A69" s="2"/>
      <c r="B69" s="212" t="s">
        <v>131</v>
      </c>
      <c r="C69" s="2"/>
      <c r="D69" s="241"/>
      <c r="E69" s="241"/>
      <c r="F69" s="242"/>
      <c r="G69" s="242"/>
      <c r="H69" s="242"/>
      <c r="I69" s="242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9"/>
      <c r="B70" s="26"/>
      <c r="C70" s="26"/>
      <c r="D70" s="37" t="s">
        <v>1</v>
      </c>
      <c r="E70" s="37" t="s">
        <v>2</v>
      </c>
      <c r="F70" s="271" t="s">
        <v>3</v>
      </c>
      <c r="G70" s="216" t="s">
        <v>100</v>
      </c>
      <c r="H70" s="39" t="s">
        <v>4</v>
      </c>
      <c r="I70" s="37" t="s">
        <v>5</v>
      </c>
      <c r="J70" s="37" t="s">
        <v>132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2" t="s">
        <v>52</v>
      </c>
      <c r="B71" s="227" t="s">
        <v>20</v>
      </c>
      <c r="C71" s="220" t="s">
        <v>12</v>
      </c>
      <c r="D71" s="46">
        <f>D60+D62+D64+D66</f>
        <v>29.508499999999998</v>
      </c>
      <c r="E71" s="46">
        <f>E60+E62+E64+E66</f>
        <v>52.846199999999996</v>
      </c>
      <c r="F71" s="148">
        <f>D71+E71</f>
        <v>82.3547</v>
      </c>
      <c r="G71" s="243">
        <f aca="true" t="shared" si="11" ref="G71:I72">G60+G62+G64+G66</f>
        <v>1229.813</v>
      </c>
      <c r="H71" s="63">
        <f t="shared" si="11"/>
        <v>0.303</v>
      </c>
      <c r="I71" s="63">
        <f t="shared" si="11"/>
        <v>0</v>
      </c>
      <c r="J71" s="11">
        <f>H71+I71</f>
        <v>0.303</v>
      </c>
      <c r="K71" s="63">
        <f>K60+K62+K64+K66</f>
        <v>0.005</v>
      </c>
      <c r="L71" s="4">
        <f>+L60+L62+L64+L66</f>
        <v>0.075</v>
      </c>
      <c r="M71" s="4">
        <f>+M60+M62+M64+M66</f>
        <v>0</v>
      </c>
      <c r="N71" s="4">
        <f>N60+N62+N64+N66</f>
        <v>0</v>
      </c>
      <c r="O71" s="4">
        <f>+O60+O62+O64+O66</f>
        <v>0</v>
      </c>
      <c r="P71" s="4">
        <f>+P60+P62+P64+P66</f>
        <v>0</v>
      </c>
      <c r="Q71" s="5">
        <f aca="true" t="shared" si="12" ref="Q71:Q134">+F71+G71+H71+I71+K71+L71+M71+N71+O71+P71</f>
        <v>1312.5507000000005</v>
      </c>
      <c r="R71" s="10"/>
    </row>
    <row r="72" spans="1:18" ht="18.75">
      <c r="A72" s="213" t="s">
        <v>54</v>
      </c>
      <c r="B72" s="230"/>
      <c r="C72" s="224" t="s">
        <v>14</v>
      </c>
      <c r="D72" s="47">
        <f>D61+D63+D65+D67</f>
        <v>2837.73</v>
      </c>
      <c r="E72" s="47">
        <f>E61+E63+E65+E67</f>
        <v>5419.861</v>
      </c>
      <c r="F72" s="149">
        <f>D72+E72</f>
        <v>8257.591</v>
      </c>
      <c r="G72" s="62">
        <f t="shared" si="11"/>
        <v>187371.169</v>
      </c>
      <c r="H72" s="62">
        <f t="shared" si="11"/>
        <v>17.014</v>
      </c>
      <c r="I72" s="62">
        <f t="shared" si="11"/>
        <v>0</v>
      </c>
      <c r="J72" s="31">
        <f>H72+I72</f>
        <v>17.014</v>
      </c>
      <c r="K72" s="62">
        <f>K61+K63+K65+K67</f>
        <v>0.284</v>
      </c>
      <c r="L72" s="13">
        <f>+L61+L63+L65+L67</f>
        <v>11.347</v>
      </c>
      <c r="M72" s="6">
        <f>+M61+M63+M65+M67</f>
        <v>0</v>
      </c>
      <c r="N72" s="6">
        <f>N61+N63+N65+N67</f>
        <v>0</v>
      </c>
      <c r="O72" s="41">
        <f>+O61+O63+O65+O67</f>
        <v>0</v>
      </c>
      <c r="P72" s="13">
        <f>+P61+P63+P65+P67</f>
        <v>0</v>
      </c>
      <c r="Q72" s="7">
        <f t="shared" si="12"/>
        <v>195657.40500000003</v>
      </c>
      <c r="R72" s="10"/>
    </row>
    <row r="73" spans="1:18" ht="18.75">
      <c r="A73" s="222" t="s">
        <v>0</v>
      </c>
      <c r="B73" s="219" t="s">
        <v>57</v>
      </c>
      <c r="C73" s="220" t="s">
        <v>12</v>
      </c>
      <c r="D73" s="50">
        <v>2.5962</v>
      </c>
      <c r="E73" s="50">
        <v>1.7653</v>
      </c>
      <c r="F73" s="148"/>
      <c r="G73" s="59">
        <v>0.9796</v>
      </c>
      <c r="H73" s="59">
        <v>7.544</v>
      </c>
      <c r="I73" s="59">
        <v>1.415</v>
      </c>
      <c r="J73" s="11"/>
      <c r="K73" s="59">
        <v>0.3954</v>
      </c>
      <c r="L73" s="11">
        <v>0.8126</v>
      </c>
      <c r="M73" s="4">
        <v>0.158</v>
      </c>
      <c r="N73" s="4">
        <v>0.648</v>
      </c>
      <c r="O73" s="4">
        <v>1.1988</v>
      </c>
      <c r="P73" s="11">
        <v>1.3695</v>
      </c>
      <c r="Q73" s="5">
        <f t="shared" si="12"/>
        <v>14.520900000000001</v>
      </c>
      <c r="R73" s="10"/>
    </row>
    <row r="74" spans="1:18" ht="18.75">
      <c r="A74" s="222" t="s">
        <v>32</v>
      </c>
      <c r="B74" s="223"/>
      <c r="C74" s="224" t="s">
        <v>14</v>
      </c>
      <c r="D74" s="51">
        <v>4598.13</v>
      </c>
      <c r="E74" s="51">
        <v>3117.6</v>
      </c>
      <c r="F74" s="149"/>
      <c r="G74" s="60">
        <v>1377.485</v>
      </c>
      <c r="H74" s="60">
        <v>5777.817</v>
      </c>
      <c r="I74" s="60">
        <v>1742.655</v>
      </c>
      <c r="J74" s="31"/>
      <c r="K74" s="60">
        <v>478.362</v>
      </c>
      <c r="L74" s="6">
        <v>1004.813</v>
      </c>
      <c r="M74" s="6">
        <v>70.245</v>
      </c>
      <c r="N74" s="6">
        <v>1189.447</v>
      </c>
      <c r="O74" s="6">
        <v>2112.8</v>
      </c>
      <c r="P74" s="6">
        <v>2893.785</v>
      </c>
      <c r="Q74" s="7">
        <f t="shared" si="12"/>
        <v>16647.409</v>
      </c>
      <c r="R74" s="10"/>
    </row>
    <row r="75" spans="1:18" ht="18.75">
      <c r="A75" s="222" t="s">
        <v>0</v>
      </c>
      <c r="B75" s="219" t="s">
        <v>58</v>
      </c>
      <c r="C75" s="220" t="s">
        <v>12</v>
      </c>
      <c r="D75" s="50"/>
      <c r="E75" s="50">
        <v>0.036</v>
      </c>
      <c r="F75" s="148"/>
      <c r="G75" s="59"/>
      <c r="H75" s="59">
        <v>1.06</v>
      </c>
      <c r="I75" s="59"/>
      <c r="J75" s="11"/>
      <c r="K75" s="59">
        <v>0.051</v>
      </c>
      <c r="L75" s="4"/>
      <c r="M75" s="4"/>
      <c r="N75" s="4"/>
      <c r="O75" s="4"/>
      <c r="P75" s="4"/>
      <c r="Q75" s="5">
        <f t="shared" si="12"/>
        <v>1.111</v>
      </c>
      <c r="R75" s="10"/>
    </row>
    <row r="76" spans="1:18" ht="18.75">
      <c r="A76" s="222" t="s">
        <v>0</v>
      </c>
      <c r="B76" s="223"/>
      <c r="C76" s="224" t="s">
        <v>14</v>
      </c>
      <c r="D76" s="51"/>
      <c r="E76" s="51">
        <v>6.301</v>
      </c>
      <c r="F76" s="149"/>
      <c r="G76" s="60"/>
      <c r="H76" s="60">
        <v>149.371</v>
      </c>
      <c r="I76" s="60"/>
      <c r="J76" s="31"/>
      <c r="K76" s="60">
        <v>9.714</v>
      </c>
      <c r="L76" s="6"/>
      <c r="M76" s="6"/>
      <c r="N76" s="6"/>
      <c r="O76" s="6"/>
      <c r="P76" s="6"/>
      <c r="Q76" s="7">
        <f t="shared" si="12"/>
        <v>159.085</v>
      </c>
      <c r="R76" s="10"/>
    </row>
    <row r="77" spans="1:18" ht="18.75">
      <c r="A77" s="222" t="s">
        <v>59</v>
      </c>
      <c r="B77" s="226" t="s">
        <v>60</v>
      </c>
      <c r="C77" s="220" t="s">
        <v>12</v>
      </c>
      <c r="D77" s="50"/>
      <c r="E77" s="50"/>
      <c r="F77" s="148"/>
      <c r="G77" s="59"/>
      <c r="H77" s="59"/>
      <c r="I77" s="59"/>
      <c r="J77" s="11"/>
      <c r="K77" s="59"/>
      <c r="L77" s="4">
        <v>0.01</v>
      </c>
      <c r="M77" s="4"/>
      <c r="N77" s="4"/>
      <c r="O77" s="4"/>
      <c r="P77" s="4"/>
      <c r="Q77" s="5">
        <f t="shared" si="12"/>
        <v>0.01</v>
      </c>
      <c r="R77" s="10"/>
    </row>
    <row r="78" spans="1:18" ht="18.75">
      <c r="A78" s="222"/>
      <c r="B78" s="224" t="s">
        <v>61</v>
      </c>
      <c r="C78" s="224" t="s">
        <v>14</v>
      </c>
      <c r="D78" s="51"/>
      <c r="E78" s="51"/>
      <c r="F78" s="149"/>
      <c r="G78" s="60"/>
      <c r="H78" s="60"/>
      <c r="I78" s="60"/>
      <c r="J78" s="31"/>
      <c r="K78" s="60"/>
      <c r="L78" s="6">
        <v>13.65</v>
      </c>
      <c r="M78" s="6"/>
      <c r="N78" s="6"/>
      <c r="O78" s="6"/>
      <c r="P78" s="6"/>
      <c r="Q78" s="7">
        <f t="shared" si="12"/>
        <v>13.65</v>
      </c>
      <c r="R78" s="10"/>
    </row>
    <row r="79" spans="1:18" ht="18.75">
      <c r="A79" s="222"/>
      <c r="B79" s="219" t="s">
        <v>62</v>
      </c>
      <c r="C79" s="220" t="s">
        <v>12</v>
      </c>
      <c r="D79" s="50"/>
      <c r="E79" s="50"/>
      <c r="F79" s="148"/>
      <c r="G79" s="59"/>
      <c r="H79" s="59"/>
      <c r="I79" s="59"/>
      <c r="J79" s="11"/>
      <c r="K79" s="59"/>
      <c r="L79" s="4"/>
      <c r="M79" s="4"/>
      <c r="N79" s="4"/>
      <c r="O79" s="4"/>
      <c r="P79" s="4"/>
      <c r="Q79" s="5">
        <f t="shared" si="12"/>
        <v>0</v>
      </c>
      <c r="R79" s="10"/>
    </row>
    <row r="80" spans="1:18" ht="18.75">
      <c r="A80" s="222" t="s">
        <v>13</v>
      </c>
      <c r="B80" s="223"/>
      <c r="C80" s="224" t="s">
        <v>14</v>
      </c>
      <c r="D80" s="51"/>
      <c r="E80" s="51"/>
      <c r="F80" s="149"/>
      <c r="G80" s="60"/>
      <c r="H80" s="60"/>
      <c r="I80" s="60"/>
      <c r="J80" s="31"/>
      <c r="K80" s="60"/>
      <c r="L80" s="6"/>
      <c r="M80" s="6"/>
      <c r="N80" s="6"/>
      <c r="O80" s="6"/>
      <c r="P80" s="6"/>
      <c r="Q80" s="7">
        <f t="shared" si="12"/>
        <v>0</v>
      </c>
      <c r="R80" s="10"/>
    </row>
    <row r="81" spans="1:18" ht="18.75">
      <c r="A81" s="222"/>
      <c r="B81" s="226" t="s">
        <v>16</v>
      </c>
      <c r="C81" s="220" t="s">
        <v>12</v>
      </c>
      <c r="D81" s="50">
        <v>5.4008</v>
      </c>
      <c r="E81" s="50">
        <v>6.6299</v>
      </c>
      <c r="F81" s="148"/>
      <c r="G81" s="59">
        <v>0.67</v>
      </c>
      <c r="H81" s="59">
        <v>91.386</v>
      </c>
      <c r="I81" s="59">
        <v>0.218</v>
      </c>
      <c r="J81" s="11"/>
      <c r="K81" s="59">
        <v>1.8606</v>
      </c>
      <c r="L81" s="4">
        <v>0.8819</v>
      </c>
      <c r="M81" s="4">
        <v>2.426</v>
      </c>
      <c r="N81" s="4">
        <v>14.6065</v>
      </c>
      <c r="O81" s="4">
        <v>2.8367</v>
      </c>
      <c r="P81" s="4">
        <v>1.5429</v>
      </c>
      <c r="Q81" s="5">
        <f t="shared" si="12"/>
        <v>116.4286</v>
      </c>
      <c r="R81" s="10"/>
    </row>
    <row r="82" spans="1:18" ht="18.75">
      <c r="A82" s="222"/>
      <c r="B82" s="224" t="s">
        <v>63</v>
      </c>
      <c r="C82" s="224" t="s">
        <v>14</v>
      </c>
      <c r="D82" s="51">
        <v>3117.685</v>
      </c>
      <c r="E82" s="51">
        <v>2892.112</v>
      </c>
      <c r="F82" s="149"/>
      <c r="G82" s="60">
        <v>805.293</v>
      </c>
      <c r="H82" s="60">
        <v>25175.485</v>
      </c>
      <c r="I82" s="60">
        <v>390.381</v>
      </c>
      <c r="J82" s="31"/>
      <c r="K82" s="152">
        <v>697.492</v>
      </c>
      <c r="L82" s="6">
        <v>705.393</v>
      </c>
      <c r="M82" s="6">
        <v>341.085</v>
      </c>
      <c r="N82" s="6">
        <v>11260.041</v>
      </c>
      <c r="O82" s="6">
        <v>2449.256</v>
      </c>
      <c r="P82" s="6">
        <v>1794.729</v>
      </c>
      <c r="Q82" s="7">
        <f t="shared" si="12"/>
        <v>43619.155</v>
      </c>
      <c r="R82" s="10"/>
    </row>
    <row r="83" spans="1:18" ht="18.75">
      <c r="A83" s="222" t="s">
        <v>19</v>
      </c>
      <c r="B83" s="227" t="s">
        <v>20</v>
      </c>
      <c r="C83" s="220" t="s">
        <v>12</v>
      </c>
      <c r="D83" s="46">
        <f>D73+D75+D77+D79+D81</f>
        <v>7.997</v>
      </c>
      <c r="E83" s="46">
        <f>E73+E75+E77+E79+E81</f>
        <v>8.4312</v>
      </c>
      <c r="F83" s="148">
        <f>D83+E83</f>
        <v>16.4282</v>
      </c>
      <c r="G83" s="63">
        <f aca="true" t="shared" si="13" ref="G83:I84">G73+G75+G77+G79+G81</f>
        <v>1.6496</v>
      </c>
      <c r="H83" s="61">
        <f t="shared" si="13"/>
        <v>99.99</v>
      </c>
      <c r="I83" s="63">
        <f t="shared" si="13"/>
        <v>1.633</v>
      </c>
      <c r="J83" s="30">
        <f>H83+I83</f>
        <v>101.62299999999999</v>
      </c>
      <c r="K83" s="308">
        <f>K73+K75+K77+K79+K81</f>
        <v>2.307</v>
      </c>
      <c r="L83" s="4">
        <f aca="true" t="shared" si="14" ref="L83:P84">+L73+L75+L77+L79+L81</f>
        <v>1.7045</v>
      </c>
      <c r="M83" s="4">
        <f t="shared" si="14"/>
        <v>2.584</v>
      </c>
      <c r="N83" s="4">
        <f t="shared" si="14"/>
        <v>15.2545</v>
      </c>
      <c r="O83" s="4">
        <f t="shared" si="14"/>
        <v>4.0355</v>
      </c>
      <c r="P83" s="4">
        <f t="shared" si="14"/>
        <v>2.9124</v>
      </c>
      <c r="Q83" s="5">
        <f t="shared" si="12"/>
        <v>148.49869999999999</v>
      </c>
      <c r="R83" s="10"/>
    </row>
    <row r="84" spans="1:18" ht="18.75">
      <c r="A84" s="229"/>
      <c r="B84" s="230"/>
      <c r="C84" s="224" t="s">
        <v>14</v>
      </c>
      <c r="D84" s="47">
        <f>D74+D76+D78+D80+D82</f>
        <v>7715.8150000000005</v>
      </c>
      <c r="E84" s="47">
        <f>E74+E76+E78+E80+E82</f>
        <v>6016.013</v>
      </c>
      <c r="F84" s="149">
        <f>D84+E84</f>
        <v>13731.828000000001</v>
      </c>
      <c r="G84" s="62">
        <f t="shared" si="13"/>
        <v>2182.778</v>
      </c>
      <c r="H84" s="62">
        <f t="shared" si="13"/>
        <v>31102.673000000003</v>
      </c>
      <c r="I84" s="62">
        <f t="shared" si="13"/>
        <v>2133.036</v>
      </c>
      <c r="J84" s="31">
        <f>H84+I84</f>
        <v>33235.709</v>
      </c>
      <c r="K84" s="62">
        <f>K74+K76+K78+K80+K82</f>
        <v>1185.568</v>
      </c>
      <c r="L84" s="6">
        <f t="shared" si="14"/>
        <v>1723.856</v>
      </c>
      <c r="M84" s="6">
        <f t="shared" si="14"/>
        <v>411.33</v>
      </c>
      <c r="N84" s="6">
        <f t="shared" si="14"/>
        <v>12449.488</v>
      </c>
      <c r="O84" s="6">
        <f t="shared" si="14"/>
        <v>4562.0560000000005</v>
      </c>
      <c r="P84" s="6">
        <f t="shared" si="14"/>
        <v>4688.514</v>
      </c>
      <c r="Q84" s="7">
        <f t="shared" si="12"/>
        <v>74171.127</v>
      </c>
      <c r="R84" s="10"/>
    </row>
    <row r="85" spans="1:18" ht="18.75">
      <c r="A85" s="232" t="s">
        <v>64</v>
      </c>
      <c r="B85" s="233"/>
      <c r="C85" s="220" t="s">
        <v>12</v>
      </c>
      <c r="D85" s="50"/>
      <c r="E85" s="50">
        <v>1.2611</v>
      </c>
      <c r="F85" s="148"/>
      <c r="G85" s="59">
        <v>4.4067</v>
      </c>
      <c r="H85" s="59">
        <v>8.372</v>
      </c>
      <c r="I85" s="59">
        <v>7.214</v>
      </c>
      <c r="J85" s="11"/>
      <c r="K85" s="59">
        <v>0.9515</v>
      </c>
      <c r="L85" s="4">
        <v>2.1979</v>
      </c>
      <c r="M85" s="4">
        <v>0.114</v>
      </c>
      <c r="N85" s="4">
        <v>0.5805</v>
      </c>
      <c r="O85" s="4"/>
      <c r="P85" s="4">
        <v>0.359</v>
      </c>
      <c r="Q85" s="5">
        <f t="shared" si="12"/>
        <v>24.1956</v>
      </c>
      <c r="R85" s="10"/>
    </row>
    <row r="86" spans="1:18" ht="18.75">
      <c r="A86" s="234"/>
      <c r="B86" s="235"/>
      <c r="C86" s="224" t="s">
        <v>14</v>
      </c>
      <c r="D86" s="51"/>
      <c r="E86" s="51">
        <v>776.204</v>
      </c>
      <c r="F86" s="149"/>
      <c r="G86" s="60">
        <v>2736.844</v>
      </c>
      <c r="H86" s="60">
        <v>4142.892</v>
      </c>
      <c r="I86" s="60">
        <v>6450.946</v>
      </c>
      <c r="J86" s="31"/>
      <c r="K86" s="60">
        <v>416.952</v>
      </c>
      <c r="L86" s="6">
        <v>1230.274</v>
      </c>
      <c r="M86" s="6">
        <v>28.56</v>
      </c>
      <c r="N86" s="6">
        <v>357.964</v>
      </c>
      <c r="O86" s="6"/>
      <c r="P86" s="6">
        <v>291.053</v>
      </c>
      <c r="Q86" s="7">
        <f t="shared" si="12"/>
        <v>15655.484999999999</v>
      </c>
      <c r="R86" s="10"/>
    </row>
    <row r="87" spans="1:18" ht="18.75">
      <c r="A87" s="232" t="s">
        <v>65</v>
      </c>
      <c r="B87" s="233"/>
      <c r="C87" s="220" t="s">
        <v>12</v>
      </c>
      <c r="D87" s="50"/>
      <c r="E87" s="50"/>
      <c r="F87" s="148"/>
      <c r="G87" s="59"/>
      <c r="H87" s="59"/>
      <c r="I87" s="59"/>
      <c r="J87" s="11"/>
      <c r="K87" s="59"/>
      <c r="L87" s="4">
        <v>0.206</v>
      </c>
      <c r="M87" s="4"/>
      <c r="N87" s="4"/>
      <c r="O87" s="4"/>
      <c r="P87" s="4"/>
      <c r="Q87" s="5">
        <f t="shared" si="12"/>
        <v>0.206</v>
      </c>
      <c r="R87" s="10"/>
    </row>
    <row r="88" spans="1:18" ht="18.75">
      <c r="A88" s="234"/>
      <c r="B88" s="235"/>
      <c r="C88" s="224" t="s">
        <v>14</v>
      </c>
      <c r="D88" s="51"/>
      <c r="E88" s="51"/>
      <c r="F88" s="149"/>
      <c r="G88" s="60"/>
      <c r="H88" s="60"/>
      <c r="I88" s="60"/>
      <c r="J88" s="31"/>
      <c r="K88" s="60"/>
      <c r="L88" s="6">
        <v>48.825</v>
      </c>
      <c r="M88" s="6"/>
      <c r="N88" s="6"/>
      <c r="O88" s="6"/>
      <c r="P88" s="6"/>
      <c r="Q88" s="7">
        <f t="shared" si="12"/>
        <v>48.825</v>
      </c>
      <c r="R88" s="10"/>
    </row>
    <row r="89" spans="1:18" ht="18.75">
      <c r="A89" s="232" t="s">
        <v>66</v>
      </c>
      <c r="B89" s="233"/>
      <c r="C89" s="220" t="s">
        <v>12</v>
      </c>
      <c r="D89" s="50"/>
      <c r="E89" s="50">
        <v>0.029</v>
      </c>
      <c r="F89" s="148"/>
      <c r="G89" s="59">
        <v>0</v>
      </c>
      <c r="H89" s="59">
        <v>0.206</v>
      </c>
      <c r="I89" s="59"/>
      <c r="J89" s="11"/>
      <c r="K89" s="59">
        <v>0.0028</v>
      </c>
      <c r="L89" s="4"/>
      <c r="M89" s="4"/>
      <c r="N89" s="4"/>
      <c r="O89" s="4"/>
      <c r="P89" s="4"/>
      <c r="Q89" s="5">
        <f t="shared" si="12"/>
        <v>0.20879999999999999</v>
      </c>
      <c r="R89" s="10"/>
    </row>
    <row r="90" spans="1:18" ht="18.75">
      <c r="A90" s="234"/>
      <c r="B90" s="235"/>
      <c r="C90" s="224" t="s">
        <v>14</v>
      </c>
      <c r="D90" s="51"/>
      <c r="E90" s="51">
        <v>84.956</v>
      </c>
      <c r="F90" s="149"/>
      <c r="G90" s="60">
        <v>4.757</v>
      </c>
      <c r="H90" s="60">
        <v>242.246</v>
      </c>
      <c r="I90" s="60"/>
      <c r="J90" s="31"/>
      <c r="K90" s="60">
        <v>4.358</v>
      </c>
      <c r="L90" s="6"/>
      <c r="M90" s="6"/>
      <c r="N90" s="6"/>
      <c r="O90" s="6"/>
      <c r="P90" s="6"/>
      <c r="Q90" s="7">
        <f t="shared" si="12"/>
        <v>251.36100000000002</v>
      </c>
      <c r="R90" s="10"/>
    </row>
    <row r="91" spans="1:18" ht="18.75">
      <c r="A91" s="232" t="s">
        <v>67</v>
      </c>
      <c r="B91" s="233"/>
      <c r="C91" s="220" t="s">
        <v>12</v>
      </c>
      <c r="D91" s="50"/>
      <c r="E91" s="50">
        <v>0.8682</v>
      </c>
      <c r="F91" s="148"/>
      <c r="G91" s="59">
        <v>0.02</v>
      </c>
      <c r="H91" s="59">
        <v>30.187</v>
      </c>
      <c r="I91" s="59"/>
      <c r="J91" s="11"/>
      <c r="K91" s="59">
        <v>1.5516</v>
      </c>
      <c r="L91" s="4">
        <v>0.001</v>
      </c>
      <c r="M91" s="4">
        <v>0.1</v>
      </c>
      <c r="N91" s="4"/>
      <c r="O91" s="4"/>
      <c r="P91" s="4"/>
      <c r="Q91" s="5">
        <f t="shared" si="12"/>
        <v>31.859600000000004</v>
      </c>
      <c r="R91" s="10"/>
    </row>
    <row r="92" spans="1:18" ht="18.75">
      <c r="A92" s="234"/>
      <c r="B92" s="235"/>
      <c r="C92" s="224" t="s">
        <v>14</v>
      </c>
      <c r="D92" s="51"/>
      <c r="E92" s="51">
        <v>970.789</v>
      </c>
      <c r="F92" s="149"/>
      <c r="G92" s="60">
        <v>46.085</v>
      </c>
      <c r="H92" s="60">
        <v>41594.766</v>
      </c>
      <c r="I92" s="60"/>
      <c r="J92" s="31"/>
      <c r="K92" s="60">
        <v>806.874</v>
      </c>
      <c r="L92" s="6">
        <v>1.47</v>
      </c>
      <c r="M92" s="6">
        <v>26.985</v>
      </c>
      <c r="N92" s="6"/>
      <c r="O92" s="6"/>
      <c r="P92" s="6"/>
      <c r="Q92" s="7">
        <f t="shared" si="12"/>
        <v>42476.18000000001</v>
      </c>
      <c r="R92" s="10"/>
    </row>
    <row r="93" spans="1:18" ht="18.75">
      <c r="A93" s="232" t="s">
        <v>68</v>
      </c>
      <c r="B93" s="233"/>
      <c r="C93" s="220" t="s">
        <v>12</v>
      </c>
      <c r="D93" s="50"/>
      <c r="E93" s="50"/>
      <c r="F93" s="148"/>
      <c r="G93" s="59"/>
      <c r="H93" s="59">
        <v>0.003</v>
      </c>
      <c r="I93" s="59"/>
      <c r="J93" s="11"/>
      <c r="K93" s="59">
        <v>0.0008</v>
      </c>
      <c r="L93" s="4">
        <v>0.014</v>
      </c>
      <c r="M93" s="4"/>
      <c r="N93" s="4"/>
      <c r="O93" s="4"/>
      <c r="P93" s="4"/>
      <c r="Q93" s="5">
        <f t="shared" si="12"/>
        <v>0.0178</v>
      </c>
      <c r="R93" s="10"/>
    </row>
    <row r="94" spans="1:18" ht="18.75">
      <c r="A94" s="234"/>
      <c r="B94" s="235"/>
      <c r="C94" s="224" t="s">
        <v>14</v>
      </c>
      <c r="D94" s="51"/>
      <c r="E94" s="51"/>
      <c r="F94" s="149"/>
      <c r="G94" s="60"/>
      <c r="H94" s="60">
        <v>2.184</v>
      </c>
      <c r="I94" s="60"/>
      <c r="J94" s="31"/>
      <c r="K94" s="60">
        <v>0.84</v>
      </c>
      <c r="L94" s="6">
        <v>7.792</v>
      </c>
      <c r="M94" s="6"/>
      <c r="N94" s="6"/>
      <c r="O94" s="6"/>
      <c r="P94" s="6"/>
      <c r="Q94" s="7">
        <f t="shared" si="12"/>
        <v>10.815999999999999</v>
      </c>
      <c r="R94" s="10"/>
    </row>
    <row r="95" spans="1:18" ht="18.75">
      <c r="A95" s="232" t="s">
        <v>69</v>
      </c>
      <c r="B95" s="233"/>
      <c r="C95" s="220" t="s">
        <v>12</v>
      </c>
      <c r="D95" s="50">
        <v>0.0597</v>
      </c>
      <c r="E95" s="50">
        <v>0.1558</v>
      </c>
      <c r="F95" s="148"/>
      <c r="G95" s="59">
        <v>0.3841</v>
      </c>
      <c r="H95" s="59">
        <v>12.18</v>
      </c>
      <c r="I95" s="59">
        <v>0.03</v>
      </c>
      <c r="J95" s="11"/>
      <c r="K95" s="59">
        <v>0.1033</v>
      </c>
      <c r="L95" s="4">
        <v>0.8408</v>
      </c>
      <c r="M95" s="4">
        <v>0.08</v>
      </c>
      <c r="N95" s="4">
        <v>2.4133</v>
      </c>
      <c r="O95" s="4">
        <v>0.0452</v>
      </c>
      <c r="P95" s="4">
        <v>5.9627</v>
      </c>
      <c r="Q95" s="5">
        <f t="shared" si="12"/>
        <v>22.0394</v>
      </c>
      <c r="R95" s="10"/>
    </row>
    <row r="96" spans="1:18" ht="18.75">
      <c r="A96" s="234"/>
      <c r="B96" s="235"/>
      <c r="C96" s="224" t="s">
        <v>14</v>
      </c>
      <c r="D96" s="51">
        <v>35.311</v>
      </c>
      <c r="E96" s="51">
        <v>107.45</v>
      </c>
      <c r="F96" s="149"/>
      <c r="G96" s="60">
        <v>441.443</v>
      </c>
      <c r="H96" s="60">
        <v>7981.372</v>
      </c>
      <c r="I96" s="60">
        <v>23.898</v>
      </c>
      <c r="J96" s="31"/>
      <c r="K96" s="60">
        <v>62.233</v>
      </c>
      <c r="L96" s="6">
        <v>649.448</v>
      </c>
      <c r="M96" s="6">
        <v>24.465</v>
      </c>
      <c r="N96" s="6">
        <v>1349.63</v>
      </c>
      <c r="O96" s="6">
        <v>38.234</v>
      </c>
      <c r="P96" s="6">
        <v>4293.485</v>
      </c>
      <c r="Q96" s="7">
        <f t="shared" si="12"/>
        <v>14864.208000000002</v>
      </c>
      <c r="R96" s="10"/>
    </row>
    <row r="97" spans="1:18" ht="18.75">
      <c r="A97" s="232" t="s">
        <v>70</v>
      </c>
      <c r="B97" s="233"/>
      <c r="C97" s="220" t="s">
        <v>12</v>
      </c>
      <c r="D97" s="50">
        <v>8.2999</v>
      </c>
      <c r="E97" s="50">
        <v>445.0025</v>
      </c>
      <c r="F97" s="148"/>
      <c r="G97" s="59">
        <v>101.1883</v>
      </c>
      <c r="H97" s="59">
        <v>462.975</v>
      </c>
      <c r="I97" s="59">
        <v>0.796</v>
      </c>
      <c r="J97" s="11"/>
      <c r="K97" s="59">
        <v>34.6973</v>
      </c>
      <c r="L97" s="4">
        <v>6.1287</v>
      </c>
      <c r="M97" s="4">
        <v>0.87</v>
      </c>
      <c r="N97" s="4">
        <v>2.3319</v>
      </c>
      <c r="O97" s="4">
        <v>5.7334</v>
      </c>
      <c r="P97" s="4">
        <v>12.8172</v>
      </c>
      <c r="Q97" s="5">
        <f t="shared" si="12"/>
        <v>627.5378000000001</v>
      </c>
      <c r="R97" s="10"/>
    </row>
    <row r="98" spans="1:18" ht="18.75">
      <c r="A98" s="234"/>
      <c r="B98" s="235"/>
      <c r="C98" s="224" t="s">
        <v>14</v>
      </c>
      <c r="D98" s="51">
        <v>14494.479</v>
      </c>
      <c r="E98" s="51">
        <v>174256.674</v>
      </c>
      <c r="F98" s="149"/>
      <c r="G98" s="60">
        <v>8756.818</v>
      </c>
      <c r="H98" s="60">
        <v>73914.772</v>
      </c>
      <c r="I98" s="60">
        <v>606.487</v>
      </c>
      <c r="J98" s="31"/>
      <c r="K98" s="60">
        <v>15299.819</v>
      </c>
      <c r="L98" s="6">
        <v>3885.118</v>
      </c>
      <c r="M98" s="6">
        <v>184.396</v>
      </c>
      <c r="N98" s="6">
        <v>1188.22</v>
      </c>
      <c r="O98" s="6">
        <v>4193.695</v>
      </c>
      <c r="P98" s="6">
        <v>10049.719</v>
      </c>
      <c r="Q98" s="7">
        <f t="shared" si="12"/>
        <v>118079.04399999998</v>
      </c>
      <c r="R98" s="10"/>
    </row>
    <row r="99" spans="1:18" ht="18.75">
      <c r="A99" s="244" t="s">
        <v>71</v>
      </c>
      <c r="B99" s="245"/>
      <c r="C99" s="220" t="s">
        <v>12</v>
      </c>
      <c r="D99" s="46">
        <f>D8+D10+D22+D28+D36+D38+D40+D42+D44+D46+D48+D50+D52+D58+D71+D83+D85+D87+D89+D91+D93+D95+D97</f>
        <v>608.1616</v>
      </c>
      <c r="E99" s="46">
        <f>E8+E10+E22+E28+E36+E38+E40+E42+E44+E46+E48+E50+E52+E58+E71+E83+E85+E87+E89+E91+E93+E95+E97</f>
        <v>1049.309</v>
      </c>
      <c r="F99" s="148">
        <f>D99+E99</f>
        <v>1657.4706</v>
      </c>
      <c r="G99" s="61">
        <f aca="true" t="shared" si="15" ref="G99:I100">G8+G10+G22+G28+G36+G38+G40+G42+G44+G46+G48+G50+G52+G58+G71+G83+G85+G87+G89+G91+G93+G95+G97</f>
        <v>20703.0774</v>
      </c>
      <c r="H99" s="63">
        <f t="shared" si="15"/>
        <v>11026.595000000001</v>
      </c>
      <c r="I99" s="61">
        <f t="shared" si="15"/>
        <v>9.77</v>
      </c>
      <c r="J99" s="30">
        <f>H99+I99</f>
        <v>11036.365000000002</v>
      </c>
      <c r="K99" s="61">
        <f>K8+K10+K22+K28+K36+K38+K40+K42+K44+K46+K48+K50+K52+K58+K71+K83+K85+K87+K89+K91+K93+K95+K97</f>
        <v>10235.648600000002</v>
      </c>
      <c r="L99" s="4">
        <f aca="true" t="shared" si="16" ref="L99:P100">+L8+L10+L22+L28+L36+L38+L40+L42+L44+L46+L48+L50+L52+L58+L71+L83+L85+L87+L89+L91+L93+L95+L97</f>
        <v>898.7701500000001</v>
      </c>
      <c r="M99" s="4">
        <f t="shared" si="16"/>
        <v>4.926</v>
      </c>
      <c r="N99" s="4">
        <f t="shared" si="16"/>
        <v>126.5473</v>
      </c>
      <c r="O99" s="4">
        <f t="shared" si="16"/>
        <v>12.2454</v>
      </c>
      <c r="P99" s="4">
        <f t="shared" si="16"/>
        <v>31.9274</v>
      </c>
      <c r="Q99" s="5">
        <f t="shared" si="12"/>
        <v>44706.97784999999</v>
      </c>
      <c r="R99" s="10"/>
    </row>
    <row r="100" spans="1:18" ht="18.75">
      <c r="A100" s="246"/>
      <c r="B100" s="247"/>
      <c r="C100" s="224" t="s">
        <v>14</v>
      </c>
      <c r="D100" s="47">
        <f>D9+D11+D23+D29+D37+D39+D41+D43+D45+D47+D49+D51+D53+D59+D72+D84+D86+D88+D90+D92+D94+D96+D98</f>
        <v>596002.0189999999</v>
      </c>
      <c r="E100" s="47">
        <f>E9+E11+E23+E29+E37+E39+E41+E43+E45+E47+E49+E51+E53+E59+E72+E84+E86+E88+E90+E92+E94+E96+E98</f>
        <v>720633.943</v>
      </c>
      <c r="F100" s="149">
        <f>D100+E100</f>
        <v>1316635.9619999998</v>
      </c>
      <c r="G100" s="64">
        <f t="shared" si="15"/>
        <v>3668902.1010000003</v>
      </c>
      <c r="H100" s="62">
        <f t="shared" si="15"/>
        <v>1347247.8229999999</v>
      </c>
      <c r="I100" s="64">
        <f t="shared" si="15"/>
        <v>9260.178999999998</v>
      </c>
      <c r="J100" s="31">
        <f>H100+I100</f>
        <v>1356508.0019999999</v>
      </c>
      <c r="K100" s="64">
        <f>K9+K11+K23+K29+K37+K39+K41+K43+K45+K47+K49+K51+K53+K59+K72+K84+K86+K88+K90+K92+K94+K96+K98</f>
        <v>1196101.214</v>
      </c>
      <c r="L100" s="6">
        <f t="shared" si="16"/>
        <v>300221.665</v>
      </c>
      <c r="M100" s="6">
        <f t="shared" si="16"/>
        <v>906.583</v>
      </c>
      <c r="N100" s="6">
        <f t="shared" si="16"/>
        <v>50249.12099999999</v>
      </c>
      <c r="O100" s="6">
        <f t="shared" si="16"/>
        <v>9086.719000000001</v>
      </c>
      <c r="P100" s="6">
        <f t="shared" si="16"/>
        <v>23129.765999999996</v>
      </c>
      <c r="Q100" s="7">
        <f t="shared" si="12"/>
        <v>7921741.1329999985</v>
      </c>
      <c r="R100" s="10"/>
    </row>
    <row r="101" spans="1:18" ht="18.75">
      <c r="A101" s="218" t="s">
        <v>0</v>
      </c>
      <c r="B101" s="219" t="s">
        <v>72</v>
      </c>
      <c r="C101" s="220" t="s">
        <v>12</v>
      </c>
      <c r="D101" s="50"/>
      <c r="E101" s="50"/>
      <c r="F101" s="143"/>
      <c r="G101" s="59"/>
      <c r="H101" s="59">
        <v>0.115</v>
      </c>
      <c r="I101" s="59"/>
      <c r="J101" s="11"/>
      <c r="K101" s="59">
        <v>0.0559</v>
      </c>
      <c r="L101" s="4"/>
      <c r="M101" s="4"/>
      <c r="N101" s="4"/>
      <c r="O101" s="4">
        <v>0.4951</v>
      </c>
      <c r="P101" s="4"/>
      <c r="Q101" s="5">
        <f t="shared" si="12"/>
        <v>0.6659999999999999</v>
      </c>
      <c r="R101" s="10"/>
    </row>
    <row r="102" spans="1:18" ht="18.75">
      <c r="A102" s="218" t="s">
        <v>0</v>
      </c>
      <c r="B102" s="223"/>
      <c r="C102" s="224" t="s">
        <v>14</v>
      </c>
      <c r="D102" s="51"/>
      <c r="E102" s="51"/>
      <c r="F102" s="142"/>
      <c r="G102" s="60"/>
      <c r="H102" s="60">
        <v>421.305</v>
      </c>
      <c r="I102" s="60"/>
      <c r="J102" s="31"/>
      <c r="K102" s="60">
        <v>232.209</v>
      </c>
      <c r="L102" s="6"/>
      <c r="M102" s="6"/>
      <c r="N102" s="6"/>
      <c r="O102" s="6">
        <v>1515.938</v>
      </c>
      <c r="P102" s="6"/>
      <c r="Q102" s="7">
        <f t="shared" si="12"/>
        <v>2169.452</v>
      </c>
      <c r="R102" s="10"/>
    </row>
    <row r="103" spans="1:18" ht="18.75">
      <c r="A103" s="222" t="s">
        <v>73</v>
      </c>
      <c r="B103" s="219" t="s">
        <v>74</v>
      </c>
      <c r="C103" s="220" t="s">
        <v>12</v>
      </c>
      <c r="D103" s="50">
        <v>4.2444</v>
      </c>
      <c r="E103" s="50">
        <v>0.7853</v>
      </c>
      <c r="F103" s="148"/>
      <c r="G103" s="59">
        <v>2.6613</v>
      </c>
      <c r="H103" s="59">
        <v>88.679</v>
      </c>
      <c r="I103" s="59">
        <v>1.202</v>
      </c>
      <c r="J103" s="11"/>
      <c r="K103" s="59">
        <v>2.6147</v>
      </c>
      <c r="L103" s="4">
        <v>1.2936</v>
      </c>
      <c r="M103" s="4">
        <v>0.138</v>
      </c>
      <c r="N103" s="4">
        <v>0.334</v>
      </c>
      <c r="O103" s="4">
        <v>1.8169</v>
      </c>
      <c r="P103" s="4">
        <v>0.0041</v>
      </c>
      <c r="Q103" s="5">
        <f t="shared" si="12"/>
        <v>98.7436</v>
      </c>
      <c r="R103" s="10"/>
    </row>
    <row r="104" spans="1:18" ht="18.75">
      <c r="A104" s="222" t="s">
        <v>0</v>
      </c>
      <c r="B104" s="223"/>
      <c r="C104" s="224" t="s">
        <v>14</v>
      </c>
      <c r="D104" s="51">
        <v>1237.846</v>
      </c>
      <c r="E104" s="51">
        <v>662.446</v>
      </c>
      <c r="F104" s="149"/>
      <c r="G104" s="60">
        <v>2183.711</v>
      </c>
      <c r="H104" s="60">
        <v>20106.388</v>
      </c>
      <c r="I104" s="60">
        <v>545.372</v>
      </c>
      <c r="J104" s="31"/>
      <c r="K104" s="60">
        <v>354.727</v>
      </c>
      <c r="L104" s="6">
        <v>1167.602</v>
      </c>
      <c r="M104" s="6">
        <v>33.915</v>
      </c>
      <c r="N104" s="6">
        <v>81.269</v>
      </c>
      <c r="O104" s="6">
        <v>1307.015</v>
      </c>
      <c r="P104" s="6">
        <v>3.129</v>
      </c>
      <c r="Q104" s="7">
        <f t="shared" si="12"/>
        <v>25783.127999999997</v>
      </c>
      <c r="R104" s="10"/>
    </row>
    <row r="105" spans="1:18" ht="18.75">
      <c r="A105" s="222" t="s">
        <v>0</v>
      </c>
      <c r="B105" s="219" t="s">
        <v>75</v>
      </c>
      <c r="C105" s="220" t="s">
        <v>12</v>
      </c>
      <c r="D105" s="50">
        <v>7.5463</v>
      </c>
      <c r="E105" s="50">
        <v>9.7685</v>
      </c>
      <c r="F105" s="148"/>
      <c r="G105" s="59">
        <v>23.0672</v>
      </c>
      <c r="H105" s="59">
        <v>2081.266</v>
      </c>
      <c r="I105" s="59"/>
      <c r="J105" s="11"/>
      <c r="K105" s="59">
        <v>199.8006</v>
      </c>
      <c r="L105" s="4">
        <v>4.2355</v>
      </c>
      <c r="M105" s="4">
        <v>0.43</v>
      </c>
      <c r="N105" s="4">
        <v>0.0049</v>
      </c>
      <c r="O105" s="4"/>
      <c r="P105" s="4"/>
      <c r="Q105" s="5">
        <f t="shared" si="12"/>
        <v>2308.8041999999996</v>
      </c>
      <c r="R105" s="10"/>
    </row>
    <row r="106" spans="1:18" ht="18.75">
      <c r="A106" s="222"/>
      <c r="B106" s="223"/>
      <c r="C106" s="224" t="s">
        <v>14</v>
      </c>
      <c r="D106" s="51">
        <v>2445.411</v>
      </c>
      <c r="E106" s="51">
        <v>4933.851</v>
      </c>
      <c r="F106" s="149"/>
      <c r="G106" s="60">
        <v>8763.398</v>
      </c>
      <c r="H106" s="60">
        <v>423052.321</v>
      </c>
      <c r="I106" s="60"/>
      <c r="J106" s="31"/>
      <c r="K106" s="60">
        <v>42672.245</v>
      </c>
      <c r="L106" s="6">
        <v>1777.78</v>
      </c>
      <c r="M106" s="6">
        <v>88.464</v>
      </c>
      <c r="N106" s="6">
        <v>1.733</v>
      </c>
      <c r="O106" s="6"/>
      <c r="P106" s="6"/>
      <c r="Q106" s="7">
        <f t="shared" si="12"/>
        <v>476355.941</v>
      </c>
      <c r="R106" s="10"/>
    </row>
    <row r="107" spans="1:18" ht="18.75">
      <c r="A107" s="222" t="s">
        <v>76</v>
      </c>
      <c r="B107" s="219" t="s">
        <v>77</v>
      </c>
      <c r="C107" s="220" t="s">
        <v>12</v>
      </c>
      <c r="D107" s="50"/>
      <c r="E107" s="50">
        <v>0.218</v>
      </c>
      <c r="F107" s="148"/>
      <c r="G107" s="59">
        <v>0.012</v>
      </c>
      <c r="H107" s="59">
        <v>5.767</v>
      </c>
      <c r="I107" s="59">
        <v>0.188</v>
      </c>
      <c r="J107" s="11"/>
      <c r="K107" s="59">
        <v>0.0103</v>
      </c>
      <c r="L107" s="4">
        <v>0.0135</v>
      </c>
      <c r="M107" s="4">
        <v>0.097</v>
      </c>
      <c r="N107" s="4">
        <v>0.1578</v>
      </c>
      <c r="O107" s="4">
        <v>0.0476</v>
      </c>
      <c r="P107" s="4">
        <v>0.0603</v>
      </c>
      <c r="Q107" s="5">
        <f t="shared" si="12"/>
        <v>6.3534999999999995</v>
      </c>
      <c r="R107" s="10"/>
    </row>
    <row r="108" spans="1:18" ht="18.75">
      <c r="A108" s="222"/>
      <c r="B108" s="223"/>
      <c r="C108" s="224" t="s">
        <v>14</v>
      </c>
      <c r="D108" s="51"/>
      <c r="E108" s="51">
        <v>58.11</v>
      </c>
      <c r="F108" s="149"/>
      <c r="G108" s="60">
        <v>4.977</v>
      </c>
      <c r="H108" s="60">
        <v>6810.063</v>
      </c>
      <c r="I108" s="60">
        <v>146.559</v>
      </c>
      <c r="J108" s="31"/>
      <c r="K108" s="60">
        <v>9.878</v>
      </c>
      <c r="L108" s="6">
        <v>11.393</v>
      </c>
      <c r="M108" s="6">
        <v>60.27</v>
      </c>
      <c r="N108" s="6">
        <v>86.133</v>
      </c>
      <c r="O108" s="6">
        <v>17.081</v>
      </c>
      <c r="P108" s="6">
        <v>29.643</v>
      </c>
      <c r="Q108" s="7">
        <f t="shared" si="12"/>
        <v>7175.997</v>
      </c>
      <c r="R108" s="10"/>
    </row>
    <row r="109" spans="1:18" ht="18.75">
      <c r="A109" s="222"/>
      <c r="B109" s="219" t="s">
        <v>78</v>
      </c>
      <c r="C109" s="220" t="s">
        <v>12</v>
      </c>
      <c r="D109" s="50">
        <v>1.2979</v>
      </c>
      <c r="E109" s="50">
        <v>0.197</v>
      </c>
      <c r="F109" s="148"/>
      <c r="G109" s="59">
        <v>1.9188</v>
      </c>
      <c r="H109" s="59">
        <v>14.487</v>
      </c>
      <c r="I109" s="59"/>
      <c r="J109" s="11"/>
      <c r="K109" s="59">
        <v>0.4498</v>
      </c>
      <c r="L109" s="4">
        <v>0.0322</v>
      </c>
      <c r="M109" s="4">
        <v>0.056</v>
      </c>
      <c r="N109" s="4">
        <v>0.3376</v>
      </c>
      <c r="O109" s="4"/>
      <c r="P109" s="4">
        <v>0.2971</v>
      </c>
      <c r="Q109" s="5">
        <f t="shared" si="12"/>
        <v>17.5785</v>
      </c>
      <c r="R109" s="10"/>
    </row>
    <row r="110" spans="1:18" ht="18.75">
      <c r="A110" s="222"/>
      <c r="B110" s="223"/>
      <c r="C110" s="224" t="s">
        <v>14</v>
      </c>
      <c r="D110" s="51">
        <v>1210.104</v>
      </c>
      <c r="E110" s="51">
        <v>182.142</v>
      </c>
      <c r="F110" s="149"/>
      <c r="G110" s="60">
        <v>1575.752</v>
      </c>
      <c r="H110" s="60">
        <v>7476.415</v>
      </c>
      <c r="I110" s="60"/>
      <c r="J110" s="31"/>
      <c r="K110" s="60">
        <v>311.1</v>
      </c>
      <c r="L110" s="6">
        <v>17.64</v>
      </c>
      <c r="M110" s="6">
        <v>11.183</v>
      </c>
      <c r="N110" s="6">
        <v>152.555</v>
      </c>
      <c r="O110" s="6"/>
      <c r="P110" s="6">
        <v>125.38</v>
      </c>
      <c r="Q110" s="7">
        <f t="shared" si="12"/>
        <v>9670.025</v>
      </c>
      <c r="R110" s="10"/>
    </row>
    <row r="111" spans="1:18" ht="18.75">
      <c r="A111" s="222" t="s">
        <v>79</v>
      </c>
      <c r="B111" s="219" t="s">
        <v>80</v>
      </c>
      <c r="C111" s="220" t="s">
        <v>12</v>
      </c>
      <c r="D111" s="50"/>
      <c r="E111" s="50"/>
      <c r="F111" s="143"/>
      <c r="G111" s="59"/>
      <c r="H111" s="59"/>
      <c r="I111" s="59"/>
      <c r="J111" s="11"/>
      <c r="K111" s="59">
        <v>3.45</v>
      </c>
      <c r="L111" s="4"/>
      <c r="M111" s="4"/>
      <c r="N111" s="4"/>
      <c r="O111" s="4"/>
      <c r="P111" s="4"/>
      <c r="Q111" s="5">
        <f t="shared" si="12"/>
        <v>3.45</v>
      </c>
      <c r="R111" s="10"/>
    </row>
    <row r="112" spans="1:18" ht="18.75">
      <c r="A112" s="222"/>
      <c r="B112" s="223"/>
      <c r="C112" s="224" t="s">
        <v>14</v>
      </c>
      <c r="D112" s="51"/>
      <c r="E112" s="51"/>
      <c r="F112" s="142"/>
      <c r="G112" s="60"/>
      <c r="H112" s="60"/>
      <c r="I112" s="60"/>
      <c r="J112" s="31"/>
      <c r="K112" s="60">
        <v>247.275</v>
      </c>
      <c r="L112" s="6"/>
      <c r="M112" s="6"/>
      <c r="N112" s="6"/>
      <c r="O112" s="6"/>
      <c r="P112" s="6"/>
      <c r="Q112" s="7">
        <f t="shared" si="12"/>
        <v>247.275</v>
      </c>
      <c r="R112" s="10"/>
    </row>
    <row r="113" spans="1:18" ht="18.75">
      <c r="A113" s="222"/>
      <c r="B113" s="219" t="s">
        <v>81</v>
      </c>
      <c r="C113" s="220" t="s">
        <v>12</v>
      </c>
      <c r="D113" s="50"/>
      <c r="E113" s="50">
        <v>0.0041</v>
      </c>
      <c r="F113" s="148"/>
      <c r="G113" s="59"/>
      <c r="H113" s="59"/>
      <c r="I113" s="59"/>
      <c r="J113" s="11"/>
      <c r="K113" s="59"/>
      <c r="L113" s="4"/>
      <c r="M113" s="4"/>
      <c r="N113" s="4"/>
      <c r="O113" s="4"/>
      <c r="P113" s="4"/>
      <c r="Q113" s="5">
        <f t="shared" si="12"/>
        <v>0</v>
      </c>
      <c r="R113" s="10"/>
    </row>
    <row r="114" spans="1:18" ht="18.75">
      <c r="A114" s="222"/>
      <c r="B114" s="223"/>
      <c r="C114" s="224" t="s">
        <v>14</v>
      </c>
      <c r="D114" s="51"/>
      <c r="E114" s="51">
        <v>3.56</v>
      </c>
      <c r="F114" s="149"/>
      <c r="G114" s="60"/>
      <c r="H114" s="60"/>
      <c r="I114" s="60"/>
      <c r="J114" s="31"/>
      <c r="K114" s="60"/>
      <c r="L114" s="6"/>
      <c r="M114" s="6"/>
      <c r="N114" s="6"/>
      <c r="O114" s="6"/>
      <c r="P114" s="6"/>
      <c r="Q114" s="7">
        <f t="shared" si="12"/>
        <v>0</v>
      </c>
      <c r="R114" s="10"/>
    </row>
    <row r="115" spans="1:18" ht="18.75">
      <c r="A115" s="222" t="s">
        <v>82</v>
      </c>
      <c r="B115" s="219" t="s">
        <v>83</v>
      </c>
      <c r="C115" s="220" t="s">
        <v>12</v>
      </c>
      <c r="D115" s="50"/>
      <c r="E115" s="50">
        <v>0.609</v>
      </c>
      <c r="F115" s="148"/>
      <c r="G115" s="59"/>
      <c r="H115" s="59">
        <v>3.78</v>
      </c>
      <c r="I115" s="59"/>
      <c r="J115" s="11"/>
      <c r="K115" s="59"/>
      <c r="L115" s="4">
        <v>0.014</v>
      </c>
      <c r="M115" s="4"/>
      <c r="N115" s="4"/>
      <c r="O115" s="4"/>
      <c r="P115" s="4"/>
      <c r="Q115" s="5">
        <f t="shared" si="12"/>
        <v>3.7939999999999996</v>
      </c>
      <c r="R115" s="10"/>
    </row>
    <row r="116" spans="1:18" ht="18.75">
      <c r="A116" s="222"/>
      <c r="B116" s="223"/>
      <c r="C116" s="224" t="s">
        <v>14</v>
      </c>
      <c r="D116" s="51"/>
      <c r="E116" s="51">
        <v>266.385</v>
      </c>
      <c r="F116" s="149"/>
      <c r="G116" s="60"/>
      <c r="H116" s="60">
        <v>3488.853</v>
      </c>
      <c r="I116" s="60"/>
      <c r="J116" s="31"/>
      <c r="K116" s="60"/>
      <c r="L116" s="6">
        <v>0.735</v>
      </c>
      <c r="M116" s="6"/>
      <c r="N116" s="6"/>
      <c r="O116" s="6"/>
      <c r="P116" s="6"/>
      <c r="Q116" s="7">
        <f t="shared" si="12"/>
        <v>3489.588</v>
      </c>
      <c r="R116" s="10"/>
    </row>
    <row r="117" spans="1:18" ht="18.75">
      <c r="A117" s="222"/>
      <c r="B117" s="219" t="s">
        <v>84</v>
      </c>
      <c r="C117" s="220" t="s">
        <v>12</v>
      </c>
      <c r="D117" s="50">
        <v>1.4997</v>
      </c>
      <c r="E117" s="50">
        <v>2.212</v>
      </c>
      <c r="F117" s="148"/>
      <c r="G117" s="59">
        <v>4.1527</v>
      </c>
      <c r="H117" s="59">
        <v>13.493</v>
      </c>
      <c r="I117" s="59"/>
      <c r="J117" s="11"/>
      <c r="K117" s="59">
        <v>0.225</v>
      </c>
      <c r="L117" s="4">
        <v>2.2955</v>
      </c>
      <c r="M117" s="4">
        <v>13.184</v>
      </c>
      <c r="N117" s="4">
        <v>0.2902</v>
      </c>
      <c r="O117" s="4"/>
      <c r="P117" s="4"/>
      <c r="Q117" s="5">
        <f t="shared" si="12"/>
        <v>33.6404</v>
      </c>
      <c r="R117" s="10"/>
    </row>
    <row r="118" spans="1:18" ht="18.75">
      <c r="A118" s="222"/>
      <c r="B118" s="223"/>
      <c r="C118" s="224" t="s">
        <v>14</v>
      </c>
      <c r="D118" s="51">
        <v>910.728</v>
      </c>
      <c r="E118" s="51">
        <v>1264.872</v>
      </c>
      <c r="F118" s="149"/>
      <c r="G118" s="60">
        <v>4941.63</v>
      </c>
      <c r="H118" s="60">
        <v>8787.303</v>
      </c>
      <c r="I118" s="60"/>
      <c r="J118" s="31"/>
      <c r="K118" s="60">
        <v>177.188</v>
      </c>
      <c r="L118" s="6">
        <v>512.827</v>
      </c>
      <c r="M118" s="6">
        <v>10886.296</v>
      </c>
      <c r="N118" s="6">
        <v>610.832</v>
      </c>
      <c r="O118" s="6"/>
      <c r="P118" s="6"/>
      <c r="Q118" s="7">
        <f t="shared" si="12"/>
        <v>25916.075999999997</v>
      </c>
      <c r="R118" s="10"/>
    </row>
    <row r="119" spans="1:18" ht="18.75">
      <c r="A119" s="222" t="s">
        <v>19</v>
      </c>
      <c r="B119" s="219" t="s">
        <v>85</v>
      </c>
      <c r="C119" s="220" t="s">
        <v>12</v>
      </c>
      <c r="D119" s="50">
        <v>3.0217</v>
      </c>
      <c r="E119" s="50">
        <v>0.6154</v>
      </c>
      <c r="F119" s="148"/>
      <c r="G119" s="59">
        <v>0.2283</v>
      </c>
      <c r="H119" s="59">
        <v>1.766</v>
      </c>
      <c r="I119" s="59"/>
      <c r="J119" s="11"/>
      <c r="K119" s="59">
        <v>0.228</v>
      </c>
      <c r="L119" s="4">
        <v>0.1464</v>
      </c>
      <c r="M119" s="4">
        <v>3.006</v>
      </c>
      <c r="N119" s="4">
        <v>0.0629</v>
      </c>
      <c r="O119" s="4"/>
      <c r="P119" s="4">
        <v>0.1931</v>
      </c>
      <c r="Q119" s="5">
        <f t="shared" si="12"/>
        <v>5.6307</v>
      </c>
      <c r="R119" s="10"/>
    </row>
    <row r="120" spans="1:18" ht="18.75">
      <c r="A120" s="10"/>
      <c r="B120" s="223"/>
      <c r="C120" s="224" t="s">
        <v>14</v>
      </c>
      <c r="D120" s="51">
        <v>1707.41</v>
      </c>
      <c r="E120" s="51">
        <v>242.121</v>
      </c>
      <c r="F120" s="149"/>
      <c r="G120" s="60">
        <v>65.662</v>
      </c>
      <c r="H120" s="60">
        <v>764.724</v>
      </c>
      <c r="I120" s="60">
        <v>6.825</v>
      </c>
      <c r="J120" s="31"/>
      <c r="K120" s="60">
        <v>112.374</v>
      </c>
      <c r="L120" s="6">
        <v>72.912</v>
      </c>
      <c r="M120" s="6">
        <v>583.785</v>
      </c>
      <c r="N120" s="6">
        <v>18.819</v>
      </c>
      <c r="O120" s="6"/>
      <c r="P120" s="6">
        <v>64.859</v>
      </c>
      <c r="Q120" s="7">
        <f t="shared" si="12"/>
        <v>1689.96</v>
      </c>
      <c r="R120" s="10"/>
    </row>
    <row r="121" spans="1:18" ht="18.75">
      <c r="A121" s="10"/>
      <c r="B121" s="226" t="s">
        <v>16</v>
      </c>
      <c r="C121" s="220" t="s">
        <v>12</v>
      </c>
      <c r="D121" s="50">
        <v>0.022</v>
      </c>
      <c r="E121" s="50"/>
      <c r="F121" s="148"/>
      <c r="G121" s="59">
        <v>0.2</v>
      </c>
      <c r="H121" s="59">
        <v>0.276</v>
      </c>
      <c r="I121" s="59"/>
      <c r="J121" s="11"/>
      <c r="K121" s="59"/>
      <c r="L121" s="4">
        <v>0.834</v>
      </c>
      <c r="M121" s="4"/>
      <c r="N121" s="4"/>
      <c r="O121" s="4">
        <v>0.189</v>
      </c>
      <c r="P121" s="4"/>
      <c r="Q121" s="5">
        <f t="shared" si="12"/>
        <v>1.499</v>
      </c>
      <c r="R121" s="10"/>
    </row>
    <row r="122" spans="1:18" ht="18.75">
      <c r="A122" s="10"/>
      <c r="B122" s="224" t="s">
        <v>86</v>
      </c>
      <c r="C122" s="224" t="s">
        <v>14</v>
      </c>
      <c r="D122" s="51">
        <v>5.239</v>
      </c>
      <c r="E122" s="51"/>
      <c r="F122" s="149"/>
      <c r="G122" s="60">
        <v>6.639</v>
      </c>
      <c r="H122" s="60">
        <v>1641.196</v>
      </c>
      <c r="I122" s="60"/>
      <c r="J122" s="31"/>
      <c r="K122" s="60"/>
      <c r="L122" s="6">
        <v>25.722</v>
      </c>
      <c r="M122" s="6"/>
      <c r="N122" s="6"/>
      <c r="O122" s="6">
        <v>26.987</v>
      </c>
      <c r="P122" s="6"/>
      <c r="Q122" s="7">
        <f t="shared" si="12"/>
        <v>1700.5439999999999</v>
      </c>
      <c r="R122" s="10"/>
    </row>
    <row r="123" spans="1:18" ht="18.75">
      <c r="A123" s="10"/>
      <c r="B123" s="227" t="s">
        <v>20</v>
      </c>
      <c r="C123" s="220" t="s">
        <v>12</v>
      </c>
      <c r="D123" s="46">
        <f>D101+D103+D105+D107+D109+D111+D113+D115+D117+D119+D121</f>
        <v>17.631999999999998</v>
      </c>
      <c r="E123" s="46">
        <f>E101+E103+E105+E107+E109+E111+E113+E115+E117+E119+E121</f>
        <v>14.409299999999996</v>
      </c>
      <c r="F123" s="148">
        <f>D123+E123</f>
        <v>32.04129999999999</v>
      </c>
      <c r="G123" s="63">
        <f aca="true" t="shared" si="17" ref="G123:I124">G101+G103+G105+G107+G109+G111+G113+G115+G117+G119+G121</f>
        <v>32.240300000000005</v>
      </c>
      <c r="H123" s="61">
        <f t="shared" si="17"/>
        <v>2209.629</v>
      </c>
      <c r="I123" s="63">
        <f t="shared" si="17"/>
        <v>1.39</v>
      </c>
      <c r="J123" s="11">
        <f>H123+I123</f>
        <v>2211.019</v>
      </c>
      <c r="K123" s="63">
        <f>K101+K103+K105+K107+K109+K111+K113+K115+K117+K119+K121</f>
        <v>206.8343</v>
      </c>
      <c r="L123" s="11">
        <f aca="true" t="shared" si="18" ref="L123:P124">+L101+L103+L105+L107+L109+L111+L113+L115+L117+L119+L121</f>
        <v>8.8647</v>
      </c>
      <c r="M123" s="4">
        <f t="shared" si="18"/>
        <v>16.910999999999998</v>
      </c>
      <c r="N123" s="4">
        <f t="shared" si="18"/>
        <v>1.1874</v>
      </c>
      <c r="O123" s="11">
        <f t="shared" si="18"/>
        <v>2.5486</v>
      </c>
      <c r="P123" s="11">
        <f t="shared" si="18"/>
        <v>0.5546</v>
      </c>
      <c r="Q123" s="43">
        <f t="shared" si="12"/>
        <v>2512.2011999999995</v>
      </c>
      <c r="R123" s="10"/>
    </row>
    <row r="124" spans="1:18" ht="18.75">
      <c r="A124" s="229"/>
      <c r="B124" s="230"/>
      <c r="C124" s="224" t="s">
        <v>14</v>
      </c>
      <c r="D124" s="47">
        <f>D102+D104+D106+D108+D110+D112+D114+D116+D118+D120+D122</f>
        <v>7516.737999999999</v>
      </c>
      <c r="E124" s="47">
        <f>E102+E104+E106+E108+E110+E112+E114+E116+E118+E120+E122</f>
        <v>7613.487</v>
      </c>
      <c r="F124" s="149">
        <f>D124+E124</f>
        <v>15130.224999999999</v>
      </c>
      <c r="G124" s="62">
        <f t="shared" si="17"/>
        <v>17541.769</v>
      </c>
      <c r="H124" s="64">
        <f t="shared" si="17"/>
        <v>472548.56799999997</v>
      </c>
      <c r="I124" s="62">
        <f t="shared" si="17"/>
        <v>698.756</v>
      </c>
      <c r="J124" s="31">
        <f>H124+I124</f>
        <v>473247.32399999996</v>
      </c>
      <c r="K124" s="64">
        <f>K102+K104+K106+K108+K110+K112+K114+K116+K118+K120+K122</f>
        <v>44116.99600000001</v>
      </c>
      <c r="L124" s="6">
        <f t="shared" si="18"/>
        <v>3586.611</v>
      </c>
      <c r="M124" s="6">
        <f t="shared" si="18"/>
        <v>11663.913</v>
      </c>
      <c r="N124" s="6">
        <f t="shared" si="18"/>
        <v>951.3409999999999</v>
      </c>
      <c r="O124" s="6">
        <f t="shared" si="18"/>
        <v>2867.0210000000006</v>
      </c>
      <c r="P124" s="6">
        <f t="shared" si="18"/>
        <v>223.01099999999997</v>
      </c>
      <c r="Q124" s="7">
        <f t="shared" si="12"/>
        <v>569328.211</v>
      </c>
      <c r="R124" s="10"/>
    </row>
    <row r="125" spans="1:18" ht="18.75">
      <c r="A125" s="218" t="s">
        <v>0</v>
      </c>
      <c r="B125" s="219" t="s">
        <v>87</v>
      </c>
      <c r="C125" s="220" t="s">
        <v>12</v>
      </c>
      <c r="D125" s="50"/>
      <c r="E125" s="50"/>
      <c r="F125" s="148"/>
      <c r="G125" s="59"/>
      <c r="H125" s="59"/>
      <c r="I125" s="59"/>
      <c r="J125" s="11"/>
      <c r="K125" s="59"/>
      <c r="L125" s="4"/>
      <c r="M125" s="4"/>
      <c r="N125" s="4"/>
      <c r="O125" s="4"/>
      <c r="P125" s="4"/>
      <c r="Q125" s="5">
        <f t="shared" si="12"/>
        <v>0</v>
      </c>
      <c r="R125" s="10"/>
    </row>
    <row r="126" spans="1:18" ht="18.75">
      <c r="A126" s="218" t="s">
        <v>0</v>
      </c>
      <c r="B126" s="223"/>
      <c r="C126" s="224" t="s">
        <v>14</v>
      </c>
      <c r="D126" s="51"/>
      <c r="E126" s="51"/>
      <c r="F126" s="149"/>
      <c r="G126" s="60"/>
      <c r="H126" s="60"/>
      <c r="I126" s="60"/>
      <c r="J126" s="31"/>
      <c r="K126" s="60"/>
      <c r="L126" s="6"/>
      <c r="M126" s="6"/>
      <c r="N126" s="6"/>
      <c r="O126" s="6"/>
      <c r="P126" s="6"/>
      <c r="Q126" s="7">
        <f t="shared" si="12"/>
        <v>0</v>
      </c>
      <c r="R126" s="10"/>
    </row>
    <row r="127" spans="1:18" ht="18.75">
      <c r="A127" s="222" t="s">
        <v>88</v>
      </c>
      <c r="B127" s="219" t="s">
        <v>89</v>
      </c>
      <c r="C127" s="220" t="s">
        <v>12</v>
      </c>
      <c r="D127" s="50"/>
      <c r="E127" s="50"/>
      <c r="F127" s="148"/>
      <c r="G127" s="59">
        <v>0.236</v>
      </c>
      <c r="H127" s="59"/>
      <c r="I127" s="59"/>
      <c r="J127" s="11"/>
      <c r="K127" s="59"/>
      <c r="L127" s="4"/>
      <c r="M127" s="4"/>
      <c r="N127" s="4"/>
      <c r="O127" s="4"/>
      <c r="P127" s="4"/>
      <c r="Q127" s="5">
        <f t="shared" si="12"/>
        <v>0.236</v>
      </c>
      <c r="R127" s="10"/>
    </row>
    <row r="128" spans="1:18" ht="18.75">
      <c r="A128" s="222"/>
      <c r="B128" s="223"/>
      <c r="C128" s="224" t="s">
        <v>14</v>
      </c>
      <c r="D128" s="51"/>
      <c r="E128" s="51"/>
      <c r="F128" s="149"/>
      <c r="G128" s="60">
        <v>58.653</v>
      </c>
      <c r="H128" s="60"/>
      <c r="I128" s="60"/>
      <c r="J128" s="31"/>
      <c r="K128" s="60"/>
      <c r="L128" s="6"/>
      <c r="M128" s="6"/>
      <c r="N128" s="6"/>
      <c r="O128" s="6"/>
      <c r="P128" s="6"/>
      <c r="Q128" s="7">
        <f t="shared" si="12"/>
        <v>58.653</v>
      </c>
      <c r="R128" s="10"/>
    </row>
    <row r="129" spans="1:18" ht="18.75">
      <c r="A129" s="222" t="s">
        <v>90</v>
      </c>
      <c r="B129" s="226" t="s">
        <v>16</v>
      </c>
      <c r="C129" s="226" t="s">
        <v>12</v>
      </c>
      <c r="D129" s="53">
        <v>0.0104</v>
      </c>
      <c r="E129" s="53">
        <v>0.028</v>
      </c>
      <c r="F129" s="204"/>
      <c r="G129" s="65">
        <v>0.0216</v>
      </c>
      <c r="H129" s="65">
        <v>0.199</v>
      </c>
      <c r="I129" s="65"/>
      <c r="J129" s="42"/>
      <c r="K129" s="65"/>
      <c r="L129" s="13"/>
      <c r="M129" s="13"/>
      <c r="N129" s="13"/>
      <c r="O129" s="13"/>
      <c r="P129" s="13"/>
      <c r="Q129" s="14">
        <f t="shared" si="12"/>
        <v>0.22060000000000002</v>
      </c>
      <c r="R129" s="10"/>
    </row>
    <row r="130" spans="1:18" ht="18.75">
      <c r="A130" s="222"/>
      <c r="B130" s="226" t="s">
        <v>91</v>
      </c>
      <c r="C130" s="220" t="s">
        <v>92</v>
      </c>
      <c r="D130" s="50"/>
      <c r="E130" s="50"/>
      <c r="F130" s="143"/>
      <c r="G130" s="59"/>
      <c r="H130" s="59"/>
      <c r="I130" s="59"/>
      <c r="J130" s="30"/>
      <c r="K130" s="59"/>
      <c r="L130" s="4"/>
      <c r="M130" s="30"/>
      <c r="N130" s="4"/>
      <c r="O130" s="4"/>
      <c r="P130" s="4"/>
      <c r="Q130" s="5">
        <f t="shared" si="12"/>
        <v>0</v>
      </c>
      <c r="R130" s="10"/>
    </row>
    <row r="131" spans="1:18" ht="18.75">
      <c r="A131" s="222" t="s">
        <v>19</v>
      </c>
      <c r="B131" s="6"/>
      <c r="C131" s="224" t="s">
        <v>14</v>
      </c>
      <c r="D131" s="51">
        <v>5.46</v>
      </c>
      <c r="E131" s="51">
        <v>17.64</v>
      </c>
      <c r="F131" s="149"/>
      <c r="G131" s="60">
        <v>6.091</v>
      </c>
      <c r="H131" s="145">
        <v>35.471</v>
      </c>
      <c r="I131" s="60"/>
      <c r="J131" s="41"/>
      <c r="K131" s="145"/>
      <c r="L131" s="6"/>
      <c r="M131" s="6"/>
      <c r="N131" s="6"/>
      <c r="O131" s="6"/>
      <c r="P131" s="6"/>
      <c r="Q131" s="7">
        <f t="shared" si="12"/>
        <v>41.562</v>
      </c>
      <c r="R131" s="10"/>
    </row>
    <row r="132" spans="1:18" ht="18.75">
      <c r="A132" s="10"/>
      <c r="B132" s="252" t="s">
        <v>0</v>
      </c>
      <c r="C132" s="226" t="s">
        <v>12</v>
      </c>
      <c r="D132" s="45">
        <f>D125+D127+D129</f>
        <v>0.0104</v>
      </c>
      <c r="E132" s="45">
        <f>E125+E127+E129</f>
        <v>0.028</v>
      </c>
      <c r="F132" s="45">
        <f aca="true" t="shared" si="19" ref="F132:K132">F125+F127+F129</f>
        <v>0</v>
      </c>
      <c r="G132" s="131">
        <f t="shared" si="19"/>
        <v>0.2576</v>
      </c>
      <c r="H132" s="131">
        <f t="shared" si="19"/>
        <v>0.199</v>
      </c>
      <c r="I132" s="131">
        <f t="shared" si="19"/>
        <v>0</v>
      </c>
      <c r="J132" s="45">
        <f t="shared" si="19"/>
        <v>0</v>
      </c>
      <c r="K132" s="131">
        <f t="shared" si="19"/>
        <v>0</v>
      </c>
      <c r="L132" s="13">
        <f>+L125+L127+L129</f>
        <v>0</v>
      </c>
      <c r="M132" s="45">
        <f>+M125+M127+M129</f>
        <v>0</v>
      </c>
      <c r="N132" s="45">
        <f>N125+N127+N129</f>
        <v>0</v>
      </c>
      <c r="O132" s="13">
        <f>+O125+O127+O129</f>
        <v>0</v>
      </c>
      <c r="P132" s="13">
        <f>P125+P127+P129</f>
        <v>0</v>
      </c>
      <c r="Q132" s="14">
        <f t="shared" si="12"/>
        <v>0.4566</v>
      </c>
      <c r="R132" s="10"/>
    </row>
    <row r="133" spans="1:18" ht="18.75">
      <c r="A133" s="10"/>
      <c r="B133" s="253" t="s">
        <v>20</v>
      </c>
      <c r="C133" s="220" t="s">
        <v>92</v>
      </c>
      <c r="D133" s="46">
        <f>D130</f>
        <v>0</v>
      </c>
      <c r="E133" s="46">
        <f>E130</f>
        <v>0</v>
      </c>
      <c r="F133" s="46">
        <f aca="true" t="shared" si="20" ref="F133:L133">F130</f>
        <v>0</v>
      </c>
      <c r="G133" s="63">
        <f t="shared" si="20"/>
        <v>0</v>
      </c>
      <c r="H133" s="63">
        <f>H130</f>
        <v>0</v>
      </c>
      <c r="I133" s="63">
        <f>I130</f>
        <v>0</v>
      </c>
      <c r="J133" s="46">
        <f t="shared" si="20"/>
        <v>0</v>
      </c>
      <c r="K133" s="63">
        <f t="shared" si="20"/>
        <v>0</v>
      </c>
      <c r="L133" s="4">
        <f t="shared" si="20"/>
        <v>0</v>
      </c>
      <c r="M133" s="46">
        <f>+M130</f>
        <v>0</v>
      </c>
      <c r="N133" s="46">
        <f>+N130</f>
        <v>0</v>
      </c>
      <c r="O133" s="4">
        <f>O130</f>
        <v>0</v>
      </c>
      <c r="P133" s="4">
        <f>+P130</f>
        <v>0</v>
      </c>
      <c r="Q133" s="5">
        <f t="shared" si="12"/>
        <v>0</v>
      </c>
      <c r="R133" s="10"/>
    </row>
    <row r="134" spans="1:18" ht="18.75">
      <c r="A134" s="229"/>
      <c r="B134" s="6"/>
      <c r="C134" s="224" t="s">
        <v>14</v>
      </c>
      <c r="D134" s="47">
        <f>D126+D128+D131</f>
        <v>5.46</v>
      </c>
      <c r="E134" s="47">
        <f>E126+E128+E131</f>
        <v>17.64</v>
      </c>
      <c r="F134" s="47">
        <f aca="true" t="shared" si="21" ref="F134:K134">F126+F128+F131</f>
        <v>0</v>
      </c>
      <c r="G134" s="62">
        <f t="shared" si="21"/>
        <v>64.744</v>
      </c>
      <c r="H134" s="62">
        <f t="shared" si="21"/>
        <v>35.471</v>
      </c>
      <c r="I134" s="62">
        <f t="shared" si="21"/>
        <v>0</v>
      </c>
      <c r="J134" s="47">
        <f t="shared" si="21"/>
        <v>0</v>
      </c>
      <c r="K134" s="62">
        <f t="shared" si="21"/>
        <v>0</v>
      </c>
      <c r="L134" s="6">
        <f>+L126+L128+L131</f>
        <v>0</v>
      </c>
      <c r="M134" s="47">
        <f>+M126+M128+M131</f>
        <v>0</v>
      </c>
      <c r="N134" s="47">
        <f>N126+N128+N131</f>
        <v>0</v>
      </c>
      <c r="O134" s="6">
        <f>+O126+O128+O131</f>
        <v>0</v>
      </c>
      <c r="P134" s="6">
        <f>+P126+P128+P131</f>
        <v>0</v>
      </c>
      <c r="Q134" s="7">
        <f t="shared" si="12"/>
        <v>100.215</v>
      </c>
      <c r="R134" s="10"/>
    </row>
    <row r="135" spans="1:18" ht="18.75">
      <c r="A135" s="254"/>
      <c r="B135" s="255" t="s">
        <v>0</v>
      </c>
      <c r="C135" s="256" t="s">
        <v>12</v>
      </c>
      <c r="D135" s="45">
        <f>D132+D123+D99</f>
        <v>625.804</v>
      </c>
      <c r="E135" s="45">
        <f>E132+E123+E99</f>
        <v>1063.7463</v>
      </c>
      <c r="F135" s="45">
        <f aca="true" t="shared" si="22" ref="F135:M135">F132+F123+F99</f>
        <v>1689.5119000000002</v>
      </c>
      <c r="G135" s="78">
        <f t="shared" si="22"/>
        <v>20735.575299999997</v>
      </c>
      <c r="H135" s="131">
        <f t="shared" si="22"/>
        <v>13236.423</v>
      </c>
      <c r="I135" s="78">
        <f t="shared" si="22"/>
        <v>11.16</v>
      </c>
      <c r="J135" s="45">
        <f t="shared" si="22"/>
        <v>13247.384000000002</v>
      </c>
      <c r="K135" s="78">
        <f t="shared" si="22"/>
        <v>10442.482900000003</v>
      </c>
      <c r="L135" s="15">
        <f t="shared" si="22"/>
        <v>907.63485</v>
      </c>
      <c r="M135" s="68">
        <f t="shared" si="22"/>
        <v>21.836999999999996</v>
      </c>
      <c r="N135" s="45">
        <f>N132+N123+N99</f>
        <v>127.7347</v>
      </c>
      <c r="O135" s="15">
        <f>O132+O123+O99</f>
        <v>14.794</v>
      </c>
      <c r="P135" s="15">
        <f>P132+P123+P99</f>
        <v>32.482</v>
      </c>
      <c r="Q135" s="16">
        <f>+F135+G135+H135+I135+K135+L135+M135+N135+O135+P135</f>
        <v>47219.63565000001</v>
      </c>
      <c r="R135" s="10"/>
    </row>
    <row r="136" spans="1:18" ht="18.75">
      <c r="A136" s="254"/>
      <c r="B136" s="257" t="s">
        <v>93</v>
      </c>
      <c r="C136" s="258" t="s">
        <v>92</v>
      </c>
      <c r="D136" s="46">
        <f>D133</f>
        <v>0</v>
      </c>
      <c r="E136" s="46">
        <f>E133</f>
        <v>0</v>
      </c>
      <c r="F136" s="46">
        <f aca="true" t="shared" si="23" ref="F136:L136">F133</f>
        <v>0</v>
      </c>
      <c r="G136" s="61">
        <f t="shared" si="23"/>
        <v>0</v>
      </c>
      <c r="H136" s="63">
        <f t="shared" si="23"/>
        <v>0</v>
      </c>
      <c r="I136" s="63">
        <f t="shared" si="23"/>
        <v>0</v>
      </c>
      <c r="J136" s="46">
        <f t="shared" si="23"/>
        <v>0</v>
      </c>
      <c r="K136" s="61">
        <f t="shared" si="23"/>
        <v>0</v>
      </c>
      <c r="L136" s="17">
        <f t="shared" si="23"/>
        <v>0</v>
      </c>
      <c r="M136" s="69">
        <f>M133</f>
        <v>0</v>
      </c>
      <c r="N136" s="46">
        <f>N133</f>
        <v>0</v>
      </c>
      <c r="O136" s="17">
        <f>O133</f>
        <v>0</v>
      </c>
      <c r="P136" s="17">
        <f>+P130</f>
        <v>0</v>
      </c>
      <c r="Q136" s="44">
        <f>+F136+G136+H136+I136+K136+L136+M136+N136+O136+P136</f>
        <v>0</v>
      </c>
      <c r="R136" s="10"/>
    </row>
    <row r="137" spans="1:18" ht="19.5" thickBot="1">
      <c r="A137" s="259"/>
      <c r="B137" s="29"/>
      <c r="C137" s="260" t="s">
        <v>14</v>
      </c>
      <c r="D137" s="178">
        <f>D134+D124+D100</f>
        <v>603524.2169999998</v>
      </c>
      <c r="E137" s="178">
        <f>E134+E124+E100</f>
        <v>728265.07</v>
      </c>
      <c r="F137" s="178">
        <f aca="true" t="shared" si="24" ref="F137:M137">F134+F124+F100</f>
        <v>1331766.187</v>
      </c>
      <c r="G137" s="261">
        <f t="shared" si="24"/>
        <v>3686508.614</v>
      </c>
      <c r="H137" s="262">
        <f>H134+H124+H100</f>
        <v>1819831.8619999997</v>
      </c>
      <c r="I137" s="177">
        <f>I134+I124+I100</f>
        <v>9958.934999999998</v>
      </c>
      <c r="J137" s="178">
        <f t="shared" si="24"/>
        <v>1829755.326</v>
      </c>
      <c r="K137" s="177">
        <f t="shared" si="24"/>
        <v>1240218.21</v>
      </c>
      <c r="L137" s="18">
        <f t="shared" si="24"/>
        <v>303808.27599999995</v>
      </c>
      <c r="M137" s="70">
        <f t="shared" si="24"/>
        <v>12570.496000000001</v>
      </c>
      <c r="N137" s="178">
        <f>N134+N124+N100</f>
        <v>51200.46199999999</v>
      </c>
      <c r="O137" s="18">
        <f>O134+O124+O100</f>
        <v>11953.740000000002</v>
      </c>
      <c r="P137" s="18">
        <f>P134+P124+P100</f>
        <v>23352.776999999995</v>
      </c>
      <c r="Q137" s="19">
        <f>+F137+G137+H137+I137+K137+L137+M137+N137+O137+P137</f>
        <v>8491169.558999998</v>
      </c>
      <c r="R137" s="10"/>
    </row>
    <row r="138" spans="15:17" ht="18.75">
      <c r="O138" s="263"/>
      <c r="Q138" s="264" t="s">
        <v>103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5" useFirstPageNumber="1" fitToHeight="2" horizontalDpi="600" verticalDpi="600" orientation="landscape" paperSize="12" scale="50" r:id="rId1"/>
  <rowBreaks count="1" manualBreakCount="1">
    <brk id="68" max="16" man="1"/>
  </rowBreaks>
  <ignoredErrors>
    <ignoredError sqref="F68:F69 F8:F67 J8:J67 F73:F132 J73:J132 J68:J69 F71:F72 J71:J7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8"/>
  <sheetViews>
    <sheetView zoomScale="70" zoomScaleNormal="70" zoomScalePageLayoutView="0" workbookViewId="0" topLeftCell="A1">
      <pane xSplit="3" ySplit="3" topLeftCell="D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112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71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219" t="s">
        <v>11</v>
      </c>
      <c r="C4" s="220" t="s">
        <v>12</v>
      </c>
      <c r="D4" s="50"/>
      <c r="E4" s="186"/>
      <c r="F4" s="57"/>
      <c r="G4" s="59">
        <v>0.3952</v>
      </c>
      <c r="H4" s="141">
        <v>442.374</v>
      </c>
      <c r="I4" s="167"/>
      <c r="J4" s="11"/>
      <c r="K4" s="143">
        <v>0.9003</v>
      </c>
      <c r="L4" s="4">
        <v>0.3094</v>
      </c>
      <c r="M4" s="4"/>
      <c r="N4" s="4"/>
      <c r="O4" s="4"/>
      <c r="P4" s="4"/>
      <c r="Q4" s="5">
        <f aca="true" t="shared" si="0" ref="Q4:Q67">+F4+G4+H4+I4+K4+L4+M4+N4+O4+P4</f>
        <v>443.9789</v>
      </c>
      <c r="R4" s="3"/>
    </row>
    <row r="5" spans="1:18" ht="18.75">
      <c r="A5" s="222" t="s">
        <v>13</v>
      </c>
      <c r="B5" s="223"/>
      <c r="C5" s="224" t="s">
        <v>14</v>
      </c>
      <c r="D5" s="51"/>
      <c r="E5" s="184"/>
      <c r="F5" s="58"/>
      <c r="G5" s="60">
        <v>61.686</v>
      </c>
      <c r="H5" s="142">
        <v>39875.826</v>
      </c>
      <c r="I5" s="60"/>
      <c r="J5" s="31"/>
      <c r="K5" s="142">
        <v>91.234</v>
      </c>
      <c r="L5" s="6">
        <v>8.045</v>
      </c>
      <c r="M5" s="6"/>
      <c r="N5" s="6"/>
      <c r="O5" s="6"/>
      <c r="P5" s="6"/>
      <c r="Q5" s="7">
        <f t="shared" si="0"/>
        <v>40036.791</v>
      </c>
      <c r="R5" s="3"/>
    </row>
    <row r="6" spans="1:18" ht="18.75">
      <c r="A6" s="222" t="s">
        <v>15</v>
      </c>
      <c r="B6" s="226" t="s">
        <v>16</v>
      </c>
      <c r="C6" s="220" t="s">
        <v>12</v>
      </c>
      <c r="D6" s="50"/>
      <c r="E6" s="183">
        <v>0.232</v>
      </c>
      <c r="F6" s="57"/>
      <c r="G6" s="59">
        <v>23.538</v>
      </c>
      <c r="H6" s="143">
        <v>312.211</v>
      </c>
      <c r="I6" s="59"/>
      <c r="J6" s="30"/>
      <c r="K6" s="143">
        <v>473.4312</v>
      </c>
      <c r="L6" s="4">
        <v>0.935</v>
      </c>
      <c r="M6" s="4"/>
      <c r="N6" s="4"/>
      <c r="O6" s="4"/>
      <c r="P6" s="4"/>
      <c r="Q6" s="5">
        <f t="shared" si="0"/>
        <v>810.1152</v>
      </c>
      <c r="R6" s="3"/>
    </row>
    <row r="7" spans="1:18" ht="18.75">
      <c r="A7" s="222" t="s">
        <v>17</v>
      </c>
      <c r="B7" s="224" t="s">
        <v>18</v>
      </c>
      <c r="C7" s="224" t="s">
        <v>14</v>
      </c>
      <c r="D7" s="51"/>
      <c r="E7" s="184">
        <v>69.51</v>
      </c>
      <c r="F7" s="58"/>
      <c r="G7" s="60">
        <v>284.529</v>
      </c>
      <c r="H7" s="142">
        <v>8678.701</v>
      </c>
      <c r="I7" s="60"/>
      <c r="J7" s="31"/>
      <c r="K7" s="142">
        <v>13238.104</v>
      </c>
      <c r="L7" s="6">
        <v>14.726</v>
      </c>
      <c r="M7" s="6"/>
      <c r="N7" s="6"/>
      <c r="O7" s="6"/>
      <c r="P7" s="6"/>
      <c r="Q7" s="7">
        <f t="shared" si="0"/>
        <v>22216.059999999998</v>
      </c>
      <c r="R7" s="3"/>
    </row>
    <row r="8" spans="1:18" ht="18.75">
      <c r="A8" s="222" t="s">
        <v>19</v>
      </c>
      <c r="B8" s="227" t="s">
        <v>20</v>
      </c>
      <c r="C8" s="220" t="s">
        <v>12</v>
      </c>
      <c r="D8" s="228">
        <f>D4+D6</f>
        <v>0</v>
      </c>
      <c r="E8" s="166">
        <f>E4+E6</f>
        <v>0.232</v>
      </c>
      <c r="F8" s="201">
        <f>D8+E8</f>
        <v>0.232</v>
      </c>
      <c r="G8" s="202">
        <f aca="true" t="shared" si="1" ref="G8:I9">G4+G6</f>
        <v>23.9332</v>
      </c>
      <c r="H8" s="206">
        <f t="shared" si="1"/>
        <v>754.585</v>
      </c>
      <c r="I8" s="63">
        <f t="shared" si="1"/>
        <v>0</v>
      </c>
      <c r="J8" s="30">
        <f>H8+I8</f>
        <v>754.585</v>
      </c>
      <c r="K8" s="206">
        <f>K4+K6</f>
        <v>474.3315</v>
      </c>
      <c r="L8" s="4">
        <f>+L4+L6</f>
        <v>1.2444000000000002</v>
      </c>
      <c r="M8" s="4">
        <f>+M4+M6</f>
        <v>0</v>
      </c>
      <c r="N8" s="4">
        <f>N4+N6</f>
        <v>0</v>
      </c>
      <c r="O8" s="4">
        <f>+O4+O6</f>
        <v>0</v>
      </c>
      <c r="P8" s="4">
        <f>+P4+P6</f>
        <v>0</v>
      </c>
      <c r="Q8" s="5">
        <f t="shared" si="0"/>
        <v>1254.3261000000002</v>
      </c>
      <c r="R8" s="3"/>
    </row>
    <row r="9" spans="1:18" ht="18.75">
      <c r="A9" s="229"/>
      <c r="B9" s="230"/>
      <c r="C9" s="224" t="s">
        <v>14</v>
      </c>
      <c r="D9" s="231">
        <f>D5+D7</f>
        <v>0</v>
      </c>
      <c r="E9" s="175">
        <f>E5+E7</f>
        <v>69.51</v>
      </c>
      <c r="F9" s="58">
        <f>D9+E9</f>
        <v>69.51</v>
      </c>
      <c r="G9" s="62">
        <f t="shared" si="1"/>
        <v>346.215</v>
      </c>
      <c r="H9" s="149">
        <f t="shared" si="1"/>
        <v>48554.527</v>
      </c>
      <c r="I9" s="62">
        <f t="shared" si="1"/>
        <v>0</v>
      </c>
      <c r="J9" s="31">
        <f>H9+I9</f>
        <v>48554.527</v>
      </c>
      <c r="K9" s="149">
        <f>K5+K7</f>
        <v>13329.338</v>
      </c>
      <c r="L9" s="6">
        <f>+L5+L7</f>
        <v>22.771</v>
      </c>
      <c r="M9" s="6">
        <f>+M5+M7</f>
        <v>0</v>
      </c>
      <c r="N9" s="6">
        <f>N5+N7</f>
        <v>0</v>
      </c>
      <c r="O9" s="6">
        <f>+O5+O7</f>
        <v>0</v>
      </c>
      <c r="P9" s="6">
        <f>+P5+P7</f>
        <v>0</v>
      </c>
      <c r="Q9" s="7">
        <f t="shared" si="0"/>
        <v>62322.361</v>
      </c>
      <c r="R9" s="3"/>
    </row>
    <row r="10" spans="1:18" ht="18.75">
      <c r="A10" s="232" t="s">
        <v>21</v>
      </c>
      <c r="B10" s="233"/>
      <c r="C10" s="220" t="s">
        <v>12</v>
      </c>
      <c r="D10" s="50">
        <v>1.216</v>
      </c>
      <c r="E10" s="183">
        <v>2.6588</v>
      </c>
      <c r="F10" s="57"/>
      <c r="G10" s="59">
        <v>3165.4111</v>
      </c>
      <c r="H10" s="143">
        <v>0.003</v>
      </c>
      <c r="I10" s="59"/>
      <c r="J10" s="30"/>
      <c r="K10" s="143">
        <v>3.968</v>
      </c>
      <c r="L10" s="4">
        <v>0.734</v>
      </c>
      <c r="M10" s="4"/>
      <c r="N10" s="4"/>
      <c r="O10" s="4"/>
      <c r="P10" s="4"/>
      <c r="Q10" s="5">
        <f t="shared" si="0"/>
        <v>3170.1160999999997</v>
      </c>
      <c r="R10" s="3"/>
    </row>
    <row r="11" spans="1:18" ht="18.75">
      <c r="A11" s="234"/>
      <c r="B11" s="235"/>
      <c r="C11" s="224" t="s">
        <v>14</v>
      </c>
      <c r="D11" s="267">
        <v>659.001</v>
      </c>
      <c r="E11" s="184">
        <v>1655.16</v>
      </c>
      <c r="F11" s="58"/>
      <c r="G11" s="60">
        <v>945948.038</v>
      </c>
      <c r="H11" s="142">
        <v>1.575</v>
      </c>
      <c r="I11" s="60"/>
      <c r="J11" s="31"/>
      <c r="K11" s="142">
        <v>121.103</v>
      </c>
      <c r="L11" s="6">
        <v>358.576</v>
      </c>
      <c r="M11" s="6"/>
      <c r="N11" s="6"/>
      <c r="O11" s="6"/>
      <c r="P11" s="6"/>
      <c r="Q11" s="7">
        <f t="shared" si="0"/>
        <v>946429.2919999999</v>
      </c>
      <c r="R11" s="3"/>
    </row>
    <row r="12" spans="1:18" ht="18.75">
      <c r="A12" s="10"/>
      <c r="B12" s="219" t="s">
        <v>22</v>
      </c>
      <c r="C12" s="220" t="s">
        <v>12</v>
      </c>
      <c r="D12" s="50">
        <v>1.3138</v>
      </c>
      <c r="E12" s="183">
        <v>3.7403</v>
      </c>
      <c r="F12" s="57"/>
      <c r="G12" s="59">
        <v>0.3042</v>
      </c>
      <c r="H12" s="143">
        <v>0.113</v>
      </c>
      <c r="I12" s="59"/>
      <c r="J12" s="30"/>
      <c r="K12" s="143">
        <v>0.079</v>
      </c>
      <c r="L12" s="4"/>
      <c r="M12" s="4"/>
      <c r="N12" s="4"/>
      <c r="O12" s="4"/>
      <c r="P12" s="4"/>
      <c r="Q12" s="5">
        <f t="shared" si="0"/>
        <v>0.49620000000000003</v>
      </c>
      <c r="R12" s="3"/>
    </row>
    <row r="13" spans="1:18" ht="18.75">
      <c r="A13" s="218" t="s">
        <v>0</v>
      </c>
      <c r="B13" s="223"/>
      <c r="C13" s="224" t="s">
        <v>14</v>
      </c>
      <c r="D13" s="51">
        <v>4138.47</v>
      </c>
      <c r="E13" s="184">
        <v>10860.15</v>
      </c>
      <c r="F13" s="58"/>
      <c r="G13" s="60">
        <v>568.003</v>
      </c>
      <c r="H13" s="142">
        <v>244.813</v>
      </c>
      <c r="I13" s="60"/>
      <c r="J13" s="31"/>
      <c r="K13" s="142">
        <v>145.793</v>
      </c>
      <c r="L13" s="6"/>
      <c r="M13" s="6"/>
      <c r="N13" s="6"/>
      <c r="O13" s="6"/>
      <c r="P13" s="6"/>
      <c r="Q13" s="7">
        <f t="shared" si="0"/>
        <v>958.609</v>
      </c>
      <c r="R13" s="3"/>
    </row>
    <row r="14" spans="1:18" ht="18.75">
      <c r="A14" s="222" t="s">
        <v>23</v>
      </c>
      <c r="B14" s="219" t="s">
        <v>24</v>
      </c>
      <c r="C14" s="220" t="s">
        <v>12</v>
      </c>
      <c r="D14" s="50">
        <v>0.9623</v>
      </c>
      <c r="E14" s="183"/>
      <c r="F14" s="57"/>
      <c r="G14" s="59">
        <v>1.7436</v>
      </c>
      <c r="H14" s="143">
        <v>4.072</v>
      </c>
      <c r="I14" s="59"/>
      <c r="J14" s="30"/>
      <c r="K14" s="143">
        <v>3.3123</v>
      </c>
      <c r="L14" s="4">
        <v>0.0592</v>
      </c>
      <c r="M14" s="4"/>
      <c r="N14" s="4"/>
      <c r="O14" s="4"/>
      <c r="P14" s="4"/>
      <c r="Q14" s="5">
        <f t="shared" si="0"/>
        <v>9.187100000000001</v>
      </c>
      <c r="R14" s="3"/>
    </row>
    <row r="15" spans="1:18" ht="18.75">
      <c r="A15" s="222" t="s">
        <v>0</v>
      </c>
      <c r="B15" s="223"/>
      <c r="C15" s="224" t="s">
        <v>14</v>
      </c>
      <c r="D15" s="51">
        <v>310.062</v>
      </c>
      <c r="E15" s="184"/>
      <c r="F15" s="58"/>
      <c r="G15" s="60">
        <v>2631.07</v>
      </c>
      <c r="H15" s="142">
        <v>6616.26</v>
      </c>
      <c r="I15" s="60"/>
      <c r="J15" s="31"/>
      <c r="K15" s="142">
        <v>5297.563</v>
      </c>
      <c r="L15" s="6">
        <v>91.01</v>
      </c>
      <c r="M15" s="6"/>
      <c r="N15" s="6"/>
      <c r="O15" s="6"/>
      <c r="P15" s="6"/>
      <c r="Q15" s="7">
        <f t="shared" si="0"/>
        <v>14635.903</v>
      </c>
      <c r="R15" s="3"/>
    </row>
    <row r="16" spans="1:18" ht="18.75">
      <c r="A16" s="222" t="s">
        <v>25</v>
      </c>
      <c r="B16" s="219" t="s">
        <v>26</v>
      </c>
      <c r="C16" s="220" t="s">
        <v>12</v>
      </c>
      <c r="D16" s="50">
        <v>278.6966</v>
      </c>
      <c r="E16" s="183">
        <v>269.6914</v>
      </c>
      <c r="F16" s="57"/>
      <c r="G16" s="59">
        <v>125.7739</v>
      </c>
      <c r="H16" s="143"/>
      <c r="I16" s="59"/>
      <c r="J16" s="30"/>
      <c r="K16" s="143"/>
      <c r="L16" s="4">
        <v>0.42555</v>
      </c>
      <c r="M16" s="4"/>
      <c r="N16" s="4"/>
      <c r="O16" s="4"/>
      <c r="P16" s="4"/>
      <c r="Q16" s="5">
        <f t="shared" si="0"/>
        <v>126.19945</v>
      </c>
      <c r="R16" s="3"/>
    </row>
    <row r="17" spans="1:18" ht="18.75">
      <c r="A17" s="222"/>
      <c r="B17" s="223"/>
      <c r="C17" s="224" t="s">
        <v>14</v>
      </c>
      <c r="D17" s="51">
        <v>385731.524</v>
      </c>
      <c r="E17" s="184">
        <v>341930.892</v>
      </c>
      <c r="F17" s="58"/>
      <c r="G17" s="60">
        <v>134478.08</v>
      </c>
      <c r="H17" s="142"/>
      <c r="I17" s="60"/>
      <c r="J17" s="31"/>
      <c r="K17" s="142"/>
      <c r="L17" s="6">
        <v>835.803</v>
      </c>
      <c r="M17" s="6"/>
      <c r="N17" s="6"/>
      <c r="O17" s="6"/>
      <c r="P17" s="6"/>
      <c r="Q17" s="7">
        <f t="shared" si="0"/>
        <v>135313.883</v>
      </c>
      <c r="R17" s="3"/>
    </row>
    <row r="18" spans="1:18" ht="18.75">
      <c r="A18" s="222" t="s">
        <v>27</v>
      </c>
      <c r="B18" s="226" t="s">
        <v>28</v>
      </c>
      <c r="C18" s="220" t="s">
        <v>12</v>
      </c>
      <c r="D18" s="50">
        <v>3.447</v>
      </c>
      <c r="E18" s="183">
        <v>4.1298</v>
      </c>
      <c r="F18" s="57"/>
      <c r="G18" s="59">
        <v>3.8282</v>
      </c>
      <c r="H18" s="143"/>
      <c r="I18" s="59"/>
      <c r="J18" s="30"/>
      <c r="K18" s="143"/>
      <c r="L18" s="4"/>
      <c r="M18" s="4"/>
      <c r="N18" s="4"/>
      <c r="O18" s="4"/>
      <c r="P18" s="4"/>
      <c r="Q18" s="5">
        <f t="shared" si="0"/>
        <v>3.8282</v>
      </c>
      <c r="R18" s="3"/>
    </row>
    <row r="19" spans="1:18" ht="18.75">
      <c r="A19" s="222"/>
      <c r="B19" s="224" t="s">
        <v>29</v>
      </c>
      <c r="C19" s="224" t="s">
        <v>14</v>
      </c>
      <c r="D19" s="51">
        <v>4113.512</v>
      </c>
      <c r="E19" s="184">
        <v>3952.981</v>
      </c>
      <c r="F19" s="58"/>
      <c r="G19" s="60">
        <v>2566.715</v>
      </c>
      <c r="H19" s="142"/>
      <c r="I19" s="60"/>
      <c r="J19" s="31"/>
      <c r="K19" s="142"/>
      <c r="L19" s="6"/>
      <c r="M19" s="6"/>
      <c r="N19" s="6"/>
      <c r="O19" s="6"/>
      <c r="P19" s="6"/>
      <c r="Q19" s="7">
        <f t="shared" si="0"/>
        <v>2566.715</v>
      </c>
      <c r="R19" s="3"/>
    </row>
    <row r="20" spans="1:18" ht="18.75">
      <c r="A20" s="222" t="s">
        <v>19</v>
      </c>
      <c r="B20" s="219" t="s">
        <v>30</v>
      </c>
      <c r="C20" s="220" t="s">
        <v>12</v>
      </c>
      <c r="D20" s="50">
        <v>82.7015</v>
      </c>
      <c r="E20" s="183">
        <v>109.672</v>
      </c>
      <c r="F20" s="57"/>
      <c r="G20" s="59">
        <v>374.9168</v>
      </c>
      <c r="H20" s="143"/>
      <c r="I20" s="59"/>
      <c r="J20" s="30"/>
      <c r="K20" s="143"/>
      <c r="L20" s="4">
        <v>0.0957</v>
      </c>
      <c r="M20" s="4"/>
      <c r="N20" s="4"/>
      <c r="O20" s="4"/>
      <c r="P20" s="4"/>
      <c r="Q20" s="5">
        <f t="shared" si="0"/>
        <v>375.01250000000005</v>
      </c>
      <c r="R20" s="3"/>
    </row>
    <row r="21" spans="1:18" ht="18.75">
      <c r="A21" s="10"/>
      <c r="B21" s="223"/>
      <c r="C21" s="224" t="s">
        <v>14</v>
      </c>
      <c r="D21" s="51">
        <v>45619.647</v>
      </c>
      <c r="E21" s="184">
        <v>61820.253</v>
      </c>
      <c r="F21" s="58"/>
      <c r="G21" s="60">
        <v>153772.204</v>
      </c>
      <c r="H21" s="142"/>
      <c r="I21" s="60"/>
      <c r="J21" s="31"/>
      <c r="K21" s="142"/>
      <c r="L21" s="6">
        <v>83.921</v>
      </c>
      <c r="M21" s="6"/>
      <c r="N21" s="6"/>
      <c r="O21" s="6"/>
      <c r="P21" s="6"/>
      <c r="Q21" s="7">
        <f t="shared" si="0"/>
        <v>153856.125</v>
      </c>
      <c r="R21" s="3"/>
    </row>
    <row r="22" spans="1:18" ht="18.75">
      <c r="A22" s="10"/>
      <c r="B22" s="227" t="s">
        <v>20</v>
      </c>
      <c r="C22" s="220" t="s">
        <v>12</v>
      </c>
      <c r="D22" s="46">
        <f>D12+D14+D16+D18+D20</f>
        <v>367.1212</v>
      </c>
      <c r="E22" s="187">
        <f>E12+E14+E16+E18+E20</f>
        <v>387.23349999999994</v>
      </c>
      <c r="F22" s="57">
        <f>D22+E22</f>
        <v>754.3546999999999</v>
      </c>
      <c r="G22" s="63">
        <f aca="true" t="shared" si="2" ref="G22:I23">G12+G14+G16+G18+G20</f>
        <v>506.5667</v>
      </c>
      <c r="H22" s="148">
        <f t="shared" si="2"/>
        <v>4.1850000000000005</v>
      </c>
      <c r="I22" s="63">
        <f t="shared" si="2"/>
        <v>0</v>
      </c>
      <c r="J22" s="30">
        <f aca="true" t="shared" si="3" ref="J22:J29">H22+I22</f>
        <v>4.1850000000000005</v>
      </c>
      <c r="K22" s="148">
        <f>K12+K14+K16+K18+K20</f>
        <v>3.3913</v>
      </c>
      <c r="L22" s="4">
        <f aca="true" t="shared" si="4" ref="L22:P23">+L12+L14+L16+L18+L20</f>
        <v>0.58045</v>
      </c>
      <c r="M22" s="4">
        <f t="shared" si="4"/>
        <v>0</v>
      </c>
      <c r="N22" s="4">
        <f t="shared" si="4"/>
        <v>0</v>
      </c>
      <c r="O22" s="4">
        <f t="shared" si="4"/>
        <v>0</v>
      </c>
      <c r="P22" s="4">
        <f t="shared" si="4"/>
        <v>0</v>
      </c>
      <c r="Q22" s="5">
        <f t="shared" si="0"/>
        <v>1269.0781499999998</v>
      </c>
      <c r="R22" s="3"/>
    </row>
    <row r="23" spans="1:18" ht="18.75">
      <c r="A23" s="229"/>
      <c r="B23" s="230"/>
      <c r="C23" s="224" t="s">
        <v>14</v>
      </c>
      <c r="D23" s="47">
        <f>D13+D15+D17+D19+D21</f>
        <v>439913.21499999997</v>
      </c>
      <c r="E23" s="188">
        <f>E13+E15+E17+E19+E21</f>
        <v>418564.27600000007</v>
      </c>
      <c r="F23" s="58">
        <f>D23+E23</f>
        <v>858477.491</v>
      </c>
      <c r="G23" s="62">
        <f t="shared" si="2"/>
        <v>294016.072</v>
      </c>
      <c r="H23" s="149">
        <f t="shared" si="2"/>
        <v>6861.073</v>
      </c>
      <c r="I23" s="62">
        <f t="shared" si="2"/>
        <v>0</v>
      </c>
      <c r="J23" s="31">
        <f t="shared" si="3"/>
        <v>6861.073</v>
      </c>
      <c r="K23" s="149">
        <f>K13+K15+K17+K19+K21</f>
        <v>5443.356</v>
      </c>
      <c r="L23" s="6">
        <f t="shared" si="4"/>
        <v>1010.734</v>
      </c>
      <c r="M23" s="6">
        <f t="shared" si="4"/>
        <v>0</v>
      </c>
      <c r="N23" s="6">
        <f t="shared" si="4"/>
        <v>0</v>
      </c>
      <c r="O23" s="6">
        <f t="shared" si="4"/>
        <v>0</v>
      </c>
      <c r="P23" s="6">
        <f t="shared" si="4"/>
        <v>0</v>
      </c>
      <c r="Q23" s="7">
        <f t="shared" si="0"/>
        <v>1165808.726</v>
      </c>
      <c r="R23" s="3"/>
    </row>
    <row r="24" spans="1:18" ht="18.75">
      <c r="A24" s="218" t="s">
        <v>0</v>
      </c>
      <c r="B24" s="219" t="s">
        <v>31</v>
      </c>
      <c r="C24" s="220" t="s">
        <v>12</v>
      </c>
      <c r="D24" s="50">
        <v>11.97</v>
      </c>
      <c r="E24" s="183">
        <v>10.8746</v>
      </c>
      <c r="F24" s="57"/>
      <c r="G24" s="59">
        <v>372.5544</v>
      </c>
      <c r="H24" s="143">
        <v>0.351</v>
      </c>
      <c r="I24" s="59"/>
      <c r="J24" s="30"/>
      <c r="K24" s="143"/>
      <c r="L24" s="4">
        <v>0.1462</v>
      </c>
      <c r="M24" s="4"/>
      <c r="N24" s="4"/>
      <c r="O24" s="4"/>
      <c r="P24" s="4"/>
      <c r="Q24" s="5">
        <f t="shared" si="0"/>
        <v>373.0516</v>
      </c>
      <c r="R24" s="3"/>
    </row>
    <row r="25" spans="1:18" ht="18.75">
      <c r="A25" s="222" t="s">
        <v>32</v>
      </c>
      <c r="B25" s="223"/>
      <c r="C25" s="224" t="s">
        <v>14</v>
      </c>
      <c r="D25" s="51">
        <v>8932.298</v>
      </c>
      <c r="E25" s="184">
        <v>7911.141</v>
      </c>
      <c r="F25" s="58"/>
      <c r="G25" s="60">
        <v>313680.982</v>
      </c>
      <c r="H25" s="142">
        <v>386.498</v>
      </c>
      <c r="I25" s="60"/>
      <c r="J25" s="31"/>
      <c r="K25" s="142"/>
      <c r="L25" s="6">
        <v>146.057</v>
      </c>
      <c r="M25" s="6"/>
      <c r="N25" s="6"/>
      <c r="O25" s="6"/>
      <c r="P25" s="6"/>
      <c r="Q25" s="7">
        <f t="shared" si="0"/>
        <v>314213.537</v>
      </c>
      <c r="R25" s="3"/>
    </row>
    <row r="26" spans="1:18" ht="18.75">
      <c r="A26" s="222" t="s">
        <v>33</v>
      </c>
      <c r="B26" s="226" t="s">
        <v>16</v>
      </c>
      <c r="C26" s="220" t="s">
        <v>12</v>
      </c>
      <c r="D26" s="50">
        <v>27.653</v>
      </c>
      <c r="E26" s="183">
        <v>21.671</v>
      </c>
      <c r="F26" s="57"/>
      <c r="G26" s="59">
        <v>17.9209</v>
      </c>
      <c r="H26" s="143"/>
      <c r="I26" s="59"/>
      <c r="J26" s="30"/>
      <c r="K26" s="143">
        <v>0.042</v>
      </c>
      <c r="L26" s="4"/>
      <c r="M26" s="4"/>
      <c r="N26" s="4"/>
      <c r="O26" s="4"/>
      <c r="P26" s="4"/>
      <c r="Q26" s="5">
        <f t="shared" si="0"/>
        <v>17.9629</v>
      </c>
      <c r="R26" s="3"/>
    </row>
    <row r="27" spans="1:18" ht="18.75">
      <c r="A27" s="222" t="s">
        <v>34</v>
      </c>
      <c r="B27" s="224" t="s">
        <v>35</v>
      </c>
      <c r="C27" s="224" t="s">
        <v>14</v>
      </c>
      <c r="D27" s="51">
        <v>11096.81</v>
      </c>
      <c r="E27" s="184">
        <v>8545.956</v>
      </c>
      <c r="F27" s="58"/>
      <c r="G27" s="60">
        <v>15504.01</v>
      </c>
      <c r="H27" s="142"/>
      <c r="I27" s="60"/>
      <c r="J27" s="31"/>
      <c r="K27" s="142">
        <v>9.041</v>
      </c>
      <c r="L27" s="6"/>
      <c r="M27" s="6"/>
      <c r="N27" s="6"/>
      <c r="O27" s="6"/>
      <c r="P27" s="6"/>
      <c r="Q27" s="7">
        <f t="shared" si="0"/>
        <v>15513.051</v>
      </c>
      <c r="R27" s="3"/>
    </row>
    <row r="28" spans="1:18" ht="18.75">
      <c r="A28" s="222" t="s">
        <v>19</v>
      </c>
      <c r="B28" s="227" t="s">
        <v>20</v>
      </c>
      <c r="C28" s="220" t="s">
        <v>12</v>
      </c>
      <c r="D28" s="46">
        <f>D24+D26</f>
        <v>39.623</v>
      </c>
      <c r="E28" s="187">
        <f>E24+E26</f>
        <v>32.5456</v>
      </c>
      <c r="F28" s="57">
        <f>D28+E28</f>
        <v>72.1686</v>
      </c>
      <c r="G28" s="202">
        <f>G26+G24</f>
        <v>390.4753</v>
      </c>
      <c r="H28" s="236">
        <f>H24+H26</f>
        <v>0.351</v>
      </c>
      <c r="I28" s="61">
        <f>I24+I26</f>
        <v>0</v>
      </c>
      <c r="J28" s="30">
        <f t="shared" si="3"/>
        <v>0.351</v>
      </c>
      <c r="K28" s="149">
        <f>K26+K24</f>
        <v>0.042</v>
      </c>
      <c r="L28" s="4">
        <f aca="true" t="shared" si="5" ref="L28:P29">+L24+L26</f>
        <v>0.1462</v>
      </c>
      <c r="M28" s="11">
        <f t="shared" si="5"/>
        <v>0</v>
      </c>
      <c r="N28" s="4">
        <f t="shared" si="5"/>
        <v>0</v>
      </c>
      <c r="O28" s="4">
        <f t="shared" si="5"/>
        <v>0</v>
      </c>
      <c r="P28" s="4">
        <f t="shared" si="5"/>
        <v>0</v>
      </c>
      <c r="Q28" s="5">
        <f t="shared" si="0"/>
        <v>463.1831</v>
      </c>
      <c r="R28" s="3"/>
    </row>
    <row r="29" spans="1:18" ht="18.75">
      <c r="A29" s="229"/>
      <c r="B29" s="230"/>
      <c r="C29" s="224" t="s">
        <v>14</v>
      </c>
      <c r="D29" s="47">
        <f>D25+D27</f>
        <v>20029.108</v>
      </c>
      <c r="E29" s="188">
        <f>E25+E27</f>
        <v>16457.097</v>
      </c>
      <c r="F29" s="58">
        <f>D29+E29</f>
        <v>36486.205</v>
      </c>
      <c r="G29" s="62">
        <f>G27+G25</f>
        <v>329184.992</v>
      </c>
      <c r="H29" s="147">
        <f>H25+H27</f>
        <v>386.498</v>
      </c>
      <c r="I29" s="64">
        <f>I25+I27</f>
        <v>0</v>
      </c>
      <c r="J29" s="31">
        <f t="shared" si="3"/>
        <v>386.498</v>
      </c>
      <c r="K29" s="149">
        <f>K27+K25</f>
        <v>9.041</v>
      </c>
      <c r="L29" s="6">
        <f t="shared" si="5"/>
        <v>146.057</v>
      </c>
      <c r="M29" s="31">
        <f t="shared" si="5"/>
        <v>0</v>
      </c>
      <c r="N29" s="6">
        <f t="shared" si="5"/>
        <v>0</v>
      </c>
      <c r="O29" s="6">
        <f t="shared" si="5"/>
        <v>0</v>
      </c>
      <c r="P29" s="6">
        <f t="shared" si="5"/>
        <v>0</v>
      </c>
      <c r="Q29" s="7">
        <f t="shared" si="0"/>
        <v>366212.79300000006</v>
      </c>
      <c r="R29" s="3"/>
    </row>
    <row r="30" spans="1:18" ht="18.75">
      <c r="A30" s="218" t="s">
        <v>0</v>
      </c>
      <c r="B30" s="219" t="s">
        <v>36</v>
      </c>
      <c r="C30" s="220" t="s">
        <v>12</v>
      </c>
      <c r="D30" s="50">
        <v>0.0273</v>
      </c>
      <c r="E30" s="183">
        <v>1.1302</v>
      </c>
      <c r="F30" s="57"/>
      <c r="G30" s="59">
        <v>3.0349</v>
      </c>
      <c r="H30" s="143">
        <v>349.205</v>
      </c>
      <c r="I30" s="59"/>
      <c r="J30" s="30"/>
      <c r="K30" s="143">
        <v>6.1332</v>
      </c>
      <c r="L30" s="4">
        <v>0.0236</v>
      </c>
      <c r="M30" s="4">
        <v>0.096</v>
      </c>
      <c r="N30" s="4"/>
      <c r="O30" s="4"/>
      <c r="P30" s="4"/>
      <c r="Q30" s="5">
        <f t="shared" si="0"/>
        <v>358.49269999999996</v>
      </c>
      <c r="R30" s="3"/>
    </row>
    <row r="31" spans="1:18" ht="18.75">
      <c r="A31" s="222" t="s">
        <v>37</v>
      </c>
      <c r="B31" s="223"/>
      <c r="C31" s="224" t="s">
        <v>14</v>
      </c>
      <c r="D31" s="51">
        <v>14.236</v>
      </c>
      <c r="E31" s="184">
        <v>806.606</v>
      </c>
      <c r="F31" s="58"/>
      <c r="G31" s="60">
        <v>2229.399</v>
      </c>
      <c r="H31" s="142">
        <v>137179.099</v>
      </c>
      <c r="I31" s="60"/>
      <c r="J31" s="31"/>
      <c r="K31" s="142">
        <v>3301.558</v>
      </c>
      <c r="L31" s="6">
        <v>17.21</v>
      </c>
      <c r="M31" s="6">
        <v>16.958</v>
      </c>
      <c r="N31" s="6"/>
      <c r="O31" s="6"/>
      <c r="P31" s="6"/>
      <c r="Q31" s="7">
        <f t="shared" si="0"/>
        <v>142744.224</v>
      </c>
      <c r="R31" s="3"/>
    </row>
    <row r="32" spans="1:18" ht="18.75">
      <c r="A32" s="222" t="s">
        <v>0</v>
      </c>
      <c r="B32" s="219" t="s">
        <v>38</v>
      </c>
      <c r="C32" s="220" t="s">
        <v>12</v>
      </c>
      <c r="D32" s="50">
        <v>0.0404</v>
      </c>
      <c r="E32" s="183">
        <v>0.9097</v>
      </c>
      <c r="F32" s="57"/>
      <c r="G32" s="59">
        <v>0.27</v>
      </c>
      <c r="H32" s="143">
        <v>47.563</v>
      </c>
      <c r="I32" s="59"/>
      <c r="J32" s="30"/>
      <c r="K32" s="143">
        <v>0.3199</v>
      </c>
      <c r="L32" s="4">
        <v>0.1349</v>
      </c>
      <c r="M32" s="4">
        <v>0.046</v>
      </c>
      <c r="N32" s="4"/>
      <c r="O32" s="4"/>
      <c r="P32" s="4"/>
      <c r="Q32" s="5">
        <f t="shared" si="0"/>
        <v>48.333800000000004</v>
      </c>
      <c r="R32" s="3"/>
    </row>
    <row r="33" spans="1:18" ht="18.75">
      <c r="A33" s="222" t="s">
        <v>39</v>
      </c>
      <c r="B33" s="223"/>
      <c r="C33" s="224" t="s">
        <v>14</v>
      </c>
      <c r="D33" s="51">
        <v>14.472</v>
      </c>
      <c r="E33" s="184">
        <v>193.473</v>
      </c>
      <c r="F33" s="58"/>
      <c r="G33" s="60">
        <v>113.515</v>
      </c>
      <c r="H33" s="142">
        <v>3826.581</v>
      </c>
      <c r="I33" s="60"/>
      <c r="J33" s="31"/>
      <c r="K33" s="142">
        <v>38.425</v>
      </c>
      <c r="L33" s="6">
        <v>100.763</v>
      </c>
      <c r="M33" s="6">
        <v>9.345</v>
      </c>
      <c r="N33" s="6"/>
      <c r="O33" s="6"/>
      <c r="P33" s="6"/>
      <c r="Q33" s="7">
        <f t="shared" si="0"/>
        <v>4088.629</v>
      </c>
      <c r="R33" s="3"/>
    </row>
    <row r="34" spans="1:18" ht="18.75">
      <c r="A34" s="222"/>
      <c r="B34" s="226" t="s">
        <v>16</v>
      </c>
      <c r="C34" s="220" t="s">
        <v>12</v>
      </c>
      <c r="D34" s="50"/>
      <c r="E34" s="183"/>
      <c r="F34" s="57"/>
      <c r="G34" s="59"/>
      <c r="H34" s="143">
        <v>1793.902</v>
      </c>
      <c r="I34" s="59"/>
      <c r="J34" s="30"/>
      <c r="K34" s="143">
        <v>527.137</v>
      </c>
      <c r="L34" s="4"/>
      <c r="M34" s="4"/>
      <c r="N34" s="4">
        <v>0.0563</v>
      </c>
      <c r="O34" s="4"/>
      <c r="P34" s="4"/>
      <c r="Q34" s="5">
        <f t="shared" si="0"/>
        <v>2321.0953</v>
      </c>
      <c r="R34" s="3"/>
    </row>
    <row r="35" spans="1:18" ht="18.75">
      <c r="A35" s="222" t="s">
        <v>19</v>
      </c>
      <c r="B35" s="224" t="s">
        <v>40</v>
      </c>
      <c r="C35" s="224" t="s">
        <v>14</v>
      </c>
      <c r="D35" s="51"/>
      <c r="E35" s="184"/>
      <c r="F35" s="58"/>
      <c r="G35" s="60"/>
      <c r="H35" s="142">
        <v>59275.756</v>
      </c>
      <c r="I35" s="60"/>
      <c r="J35" s="31"/>
      <c r="K35" s="142">
        <v>19058.432</v>
      </c>
      <c r="L35" s="6"/>
      <c r="M35" s="6"/>
      <c r="N35" s="6">
        <v>19.174</v>
      </c>
      <c r="O35" s="6"/>
      <c r="P35" s="6"/>
      <c r="Q35" s="7">
        <f t="shared" si="0"/>
        <v>78353.362</v>
      </c>
      <c r="R35" s="3"/>
    </row>
    <row r="36" spans="1:18" ht="18.75">
      <c r="A36" s="10"/>
      <c r="B36" s="227" t="s">
        <v>20</v>
      </c>
      <c r="C36" s="220" t="s">
        <v>12</v>
      </c>
      <c r="D36" s="46">
        <f>D30+D32+D34</f>
        <v>0.0677</v>
      </c>
      <c r="E36" s="187">
        <f>E30+E32+E34</f>
        <v>2.0399000000000003</v>
      </c>
      <c r="F36" s="205">
        <f>D36+E36</f>
        <v>2.1076</v>
      </c>
      <c r="G36" s="63">
        <f aca="true" t="shared" si="6" ref="G36:I37">G30+G32+G34</f>
        <v>3.3049</v>
      </c>
      <c r="H36" s="148">
        <f t="shared" si="6"/>
        <v>2190.67</v>
      </c>
      <c r="I36" s="63">
        <f t="shared" si="6"/>
        <v>0</v>
      </c>
      <c r="J36" s="30">
        <f>H36+I36</f>
        <v>2190.67</v>
      </c>
      <c r="K36" s="148">
        <f>K30+K32+K34</f>
        <v>533.5900999999999</v>
      </c>
      <c r="L36" s="4">
        <f aca="true" t="shared" si="7" ref="L36:P37">+L30+L32+L34</f>
        <v>0.1585</v>
      </c>
      <c r="M36" s="4">
        <f t="shared" si="7"/>
        <v>0.14200000000000002</v>
      </c>
      <c r="N36" s="4">
        <f t="shared" si="7"/>
        <v>0.0563</v>
      </c>
      <c r="O36" s="4">
        <f t="shared" si="7"/>
        <v>0</v>
      </c>
      <c r="P36" s="4">
        <f t="shared" si="7"/>
        <v>0</v>
      </c>
      <c r="Q36" s="5">
        <f t="shared" si="0"/>
        <v>2730.0294</v>
      </c>
      <c r="R36" s="3"/>
    </row>
    <row r="37" spans="1:18" ht="18.75">
      <c r="A37" s="229"/>
      <c r="B37" s="230"/>
      <c r="C37" s="224" t="s">
        <v>14</v>
      </c>
      <c r="D37" s="47">
        <f>D31+D33+D35</f>
        <v>28.708</v>
      </c>
      <c r="E37" s="188">
        <f>E31+E33+E35</f>
        <v>1000.079</v>
      </c>
      <c r="F37" s="67">
        <f>D37+E37</f>
        <v>1028.787</v>
      </c>
      <c r="G37" s="62">
        <f t="shared" si="6"/>
        <v>2342.9139999999998</v>
      </c>
      <c r="H37" s="149">
        <f t="shared" si="6"/>
        <v>200281.436</v>
      </c>
      <c r="I37" s="62">
        <f t="shared" si="6"/>
        <v>0</v>
      </c>
      <c r="J37" s="31">
        <f>H37+I37</f>
        <v>200281.436</v>
      </c>
      <c r="K37" s="149">
        <f>K31+K33+K35</f>
        <v>22398.415</v>
      </c>
      <c r="L37" s="6">
        <f t="shared" si="7"/>
        <v>117.97300000000001</v>
      </c>
      <c r="M37" s="6">
        <f t="shared" si="7"/>
        <v>26.302999999999997</v>
      </c>
      <c r="N37" s="6">
        <f t="shared" si="7"/>
        <v>19.174</v>
      </c>
      <c r="O37" s="6">
        <f t="shared" si="7"/>
        <v>0</v>
      </c>
      <c r="P37" s="6">
        <f t="shared" si="7"/>
        <v>0</v>
      </c>
      <c r="Q37" s="7">
        <f t="shared" si="0"/>
        <v>226215.002</v>
      </c>
      <c r="R37" s="3"/>
    </row>
    <row r="38" spans="1:18" ht="18.75">
      <c r="A38" s="232" t="s">
        <v>41</v>
      </c>
      <c r="B38" s="233"/>
      <c r="C38" s="220" t="s">
        <v>12</v>
      </c>
      <c r="D38" s="50"/>
      <c r="E38" s="183">
        <v>0.4203</v>
      </c>
      <c r="F38" s="57"/>
      <c r="G38" s="59">
        <v>2.1088</v>
      </c>
      <c r="H38" s="143">
        <v>33.545</v>
      </c>
      <c r="I38" s="59"/>
      <c r="J38" s="30"/>
      <c r="K38" s="143">
        <v>20.4319</v>
      </c>
      <c r="L38" s="4">
        <v>0.8242</v>
      </c>
      <c r="M38" s="4">
        <v>0.236</v>
      </c>
      <c r="N38" s="4">
        <v>0.763</v>
      </c>
      <c r="O38" s="4"/>
      <c r="P38" s="4"/>
      <c r="Q38" s="5">
        <f t="shared" si="0"/>
        <v>57.908899999999996</v>
      </c>
      <c r="R38" s="3"/>
    </row>
    <row r="39" spans="1:18" ht="18.75">
      <c r="A39" s="234"/>
      <c r="B39" s="235"/>
      <c r="C39" s="224" t="s">
        <v>14</v>
      </c>
      <c r="D39" s="51"/>
      <c r="E39" s="184">
        <v>141.312</v>
      </c>
      <c r="F39" s="58"/>
      <c r="G39" s="60">
        <v>89.709</v>
      </c>
      <c r="H39" s="142">
        <v>3395.367</v>
      </c>
      <c r="I39" s="60"/>
      <c r="J39" s="31"/>
      <c r="K39" s="142">
        <v>3324.865</v>
      </c>
      <c r="L39" s="6">
        <v>125.658</v>
      </c>
      <c r="M39" s="6">
        <v>25.83</v>
      </c>
      <c r="N39" s="6">
        <v>91.679</v>
      </c>
      <c r="O39" s="6"/>
      <c r="P39" s="6"/>
      <c r="Q39" s="7">
        <f t="shared" si="0"/>
        <v>7053.108</v>
      </c>
      <c r="R39" s="3"/>
    </row>
    <row r="40" spans="1:18" ht="18.75">
      <c r="A40" s="232" t="s">
        <v>42</v>
      </c>
      <c r="B40" s="233"/>
      <c r="C40" s="220" t="s">
        <v>12</v>
      </c>
      <c r="D40" s="50">
        <v>0.419</v>
      </c>
      <c r="E40" s="183">
        <v>0.7047</v>
      </c>
      <c r="F40" s="57"/>
      <c r="G40" s="59">
        <v>25.6243</v>
      </c>
      <c r="H40" s="143">
        <v>121.878</v>
      </c>
      <c r="I40" s="59">
        <v>0.008</v>
      </c>
      <c r="J40" s="30"/>
      <c r="K40" s="143">
        <v>88.9345</v>
      </c>
      <c r="L40" s="4">
        <v>10.5123</v>
      </c>
      <c r="M40" s="4">
        <v>0.151</v>
      </c>
      <c r="N40" s="4">
        <v>0.1332</v>
      </c>
      <c r="O40" s="4"/>
      <c r="P40" s="4"/>
      <c r="Q40" s="5">
        <f t="shared" si="0"/>
        <v>247.2413</v>
      </c>
      <c r="R40" s="3"/>
    </row>
    <row r="41" spans="1:18" ht="18.75">
      <c r="A41" s="234"/>
      <c r="B41" s="235"/>
      <c r="C41" s="224" t="s">
        <v>14</v>
      </c>
      <c r="D41" s="51">
        <v>184.899</v>
      </c>
      <c r="E41" s="184">
        <v>457.817</v>
      </c>
      <c r="F41" s="58"/>
      <c r="G41" s="60">
        <v>1087.648</v>
      </c>
      <c r="H41" s="142">
        <v>19543.218</v>
      </c>
      <c r="I41" s="60">
        <v>1.922</v>
      </c>
      <c r="J41" s="31"/>
      <c r="K41" s="142">
        <v>7450.084</v>
      </c>
      <c r="L41" s="6">
        <v>554.868</v>
      </c>
      <c r="M41" s="6">
        <v>45.623</v>
      </c>
      <c r="N41" s="6">
        <v>11.604</v>
      </c>
      <c r="O41" s="6"/>
      <c r="P41" s="6"/>
      <c r="Q41" s="7">
        <f t="shared" si="0"/>
        <v>28694.966999999997</v>
      </c>
      <c r="R41" s="3"/>
    </row>
    <row r="42" spans="1:18" ht="18.75">
      <c r="A42" s="232" t="s">
        <v>43</v>
      </c>
      <c r="B42" s="233"/>
      <c r="C42" s="220" t="s">
        <v>12</v>
      </c>
      <c r="D42" s="50"/>
      <c r="E42" s="183"/>
      <c r="F42" s="57"/>
      <c r="G42" s="59"/>
      <c r="H42" s="143">
        <v>0.076</v>
      </c>
      <c r="I42" s="59"/>
      <c r="J42" s="30"/>
      <c r="K42" s="143"/>
      <c r="L42" s="4"/>
      <c r="M42" s="4"/>
      <c r="N42" s="4"/>
      <c r="O42" s="4"/>
      <c r="P42" s="4"/>
      <c r="Q42" s="5">
        <f t="shared" si="0"/>
        <v>0.076</v>
      </c>
      <c r="R42" s="3"/>
    </row>
    <row r="43" spans="1:18" ht="18.75">
      <c r="A43" s="234"/>
      <c r="B43" s="235"/>
      <c r="C43" s="224" t="s">
        <v>14</v>
      </c>
      <c r="D43" s="51"/>
      <c r="E43" s="184"/>
      <c r="F43" s="58"/>
      <c r="G43" s="60"/>
      <c r="H43" s="142">
        <v>79.8</v>
      </c>
      <c r="I43" s="60"/>
      <c r="J43" s="31"/>
      <c r="K43" s="142"/>
      <c r="L43" s="6"/>
      <c r="M43" s="6"/>
      <c r="N43" s="6"/>
      <c r="O43" s="6"/>
      <c r="P43" s="6"/>
      <c r="Q43" s="7">
        <f t="shared" si="0"/>
        <v>79.8</v>
      </c>
      <c r="R43" s="3"/>
    </row>
    <row r="44" spans="1:18" ht="18.75">
      <c r="A44" s="232" t="s">
        <v>44</v>
      </c>
      <c r="B44" s="233"/>
      <c r="C44" s="220" t="s">
        <v>12</v>
      </c>
      <c r="D44" s="50">
        <v>0.0037</v>
      </c>
      <c r="E44" s="183">
        <v>0.14</v>
      </c>
      <c r="F44" s="57"/>
      <c r="G44" s="59">
        <v>0.025</v>
      </c>
      <c r="H44" s="143">
        <v>0.409</v>
      </c>
      <c r="I44" s="59"/>
      <c r="J44" s="30"/>
      <c r="K44" s="143">
        <v>0.0677</v>
      </c>
      <c r="L44" s="4"/>
      <c r="M44" s="4"/>
      <c r="N44" s="4"/>
      <c r="O44" s="4"/>
      <c r="P44" s="4"/>
      <c r="Q44" s="5">
        <f t="shared" si="0"/>
        <v>0.5017</v>
      </c>
      <c r="R44" s="3"/>
    </row>
    <row r="45" spans="1:18" ht="18.75">
      <c r="A45" s="234"/>
      <c r="B45" s="235"/>
      <c r="C45" s="224" t="s">
        <v>14</v>
      </c>
      <c r="D45" s="51">
        <v>1.523</v>
      </c>
      <c r="E45" s="184">
        <v>33.81</v>
      </c>
      <c r="F45" s="58"/>
      <c r="G45" s="60">
        <v>8.808</v>
      </c>
      <c r="H45" s="142">
        <v>136.76</v>
      </c>
      <c r="I45" s="60"/>
      <c r="J45" s="31"/>
      <c r="K45" s="142">
        <v>27.988</v>
      </c>
      <c r="L45" s="6"/>
      <c r="M45" s="6"/>
      <c r="N45" s="6"/>
      <c r="O45" s="6"/>
      <c r="P45" s="6"/>
      <c r="Q45" s="7">
        <f t="shared" si="0"/>
        <v>173.55599999999998</v>
      </c>
      <c r="R45" s="3"/>
    </row>
    <row r="46" spans="1:18" ht="18.75">
      <c r="A46" s="232" t="s">
        <v>45</v>
      </c>
      <c r="B46" s="233"/>
      <c r="C46" s="220" t="s">
        <v>12</v>
      </c>
      <c r="D46" s="50">
        <v>0.044</v>
      </c>
      <c r="E46" s="183"/>
      <c r="F46" s="57"/>
      <c r="G46" s="59"/>
      <c r="H46" s="143">
        <v>0.253</v>
      </c>
      <c r="I46" s="59"/>
      <c r="J46" s="30"/>
      <c r="K46" s="143">
        <v>0.0072</v>
      </c>
      <c r="L46" s="4"/>
      <c r="M46" s="4"/>
      <c r="N46" s="4"/>
      <c r="O46" s="4"/>
      <c r="P46" s="4"/>
      <c r="Q46" s="5">
        <f t="shared" si="0"/>
        <v>0.2602</v>
      </c>
      <c r="R46" s="3"/>
    </row>
    <row r="47" spans="1:18" ht="18.75">
      <c r="A47" s="234"/>
      <c r="B47" s="235"/>
      <c r="C47" s="224" t="s">
        <v>14</v>
      </c>
      <c r="D47" s="51">
        <v>18.48</v>
      </c>
      <c r="E47" s="184"/>
      <c r="F47" s="58"/>
      <c r="G47" s="60"/>
      <c r="H47" s="142">
        <v>63.16</v>
      </c>
      <c r="I47" s="60"/>
      <c r="J47" s="31"/>
      <c r="K47" s="142">
        <v>2.941</v>
      </c>
      <c r="L47" s="6"/>
      <c r="M47" s="6"/>
      <c r="N47" s="6"/>
      <c r="O47" s="6"/>
      <c r="P47" s="6"/>
      <c r="Q47" s="7">
        <f t="shared" si="0"/>
        <v>66.101</v>
      </c>
      <c r="R47" s="3"/>
    </row>
    <row r="48" spans="1:18" ht="18.75">
      <c r="A48" s="232" t="s">
        <v>46</v>
      </c>
      <c r="B48" s="233"/>
      <c r="C48" s="220" t="s">
        <v>12</v>
      </c>
      <c r="D48" s="50">
        <v>0.0538</v>
      </c>
      <c r="E48" s="183">
        <v>33.9278</v>
      </c>
      <c r="F48" s="57"/>
      <c r="G48" s="59">
        <v>283.6298</v>
      </c>
      <c r="H48" s="143">
        <v>7243.664</v>
      </c>
      <c r="I48" s="59"/>
      <c r="J48" s="30"/>
      <c r="K48" s="143">
        <v>253.9682</v>
      </c>
      <c r="L48" s="4">
        <v>13.1401</v>
      </c>
      <c r="M48" s="4">
        <v>0.112</v>
      </c>
      <c r="N48" s="4">
        <v>4.2288</v>
      </c>
      <c r="O48" s="4">
        <v>2.0842</v>
      </c>
      <c r="P48" s="4">
        <v>8.1868</v>
      </c>
      <c r="Q48" s="5">
        <f t="shared" si="0"/>
        <v>7809.0139</v>
      </c>
      <c r="R48" s="3"/>
    </row>
    <row r="49" spans="1:18" ht="18.75">
      <c r="A49" s="234"/>
      <c r="B49" s="235"/>
      <c r="C49" s="224" t="s">
        <v>14</v>
      </c>
      <c r="D49" s="267">
        <v>22.292</v>
      </c>
      <c r="E49" s="184">
        <v>2793.368</v>
      </c>
      <c r="F49" s="58"/>
      <c r="G49" s="60">
        <v>16959.674</v>
      </c>
      <c r="H49" s="142">
        <v>630061.319</v>
      </c>
      <c r="I49" s="60"/>
      <c r="J49" s="31"/>
      <c r="K49" s="142">
        <v>15359.796</v>
      </c>
      <c r="L49" s="6">
        <v>2021.451</v>
      </c>
      <c r="M49" s="6">
        <v>15.383</v>
      </c>
      <c r="N49" s="6">
        <v>1973.051</v>
      </c>
      <c r="O49" s="6">
        <v>84.79</v>
      </c>
      <c r="P49" s="6">
        <v>4547.608</v>
      </c>
      <c r="Q49" s="7">
        <f t="shared" si="0"/>
        <v>671023.072</v>
      </c>
      <c r="R49" s="3"/>
    </row>
    <row r="50" spans="1:18" ht="18.75">
      <c r="A50" s="232" t="s">
        <v>47</v>
      </c>
      <c r="B50" s="233"/>
      <c r="C50" s="220" t="s">
        <v>12</v>
      </c>
      <c r="D50" s="50">
        <v>3.04</v>
      </c>
      <c r="E50" s="183">
        <v>5.2547</v>
      </c>
      <c r="F50" s="57"/>
      <c r="G50" s="59">
        <v>9105.8353</v>
      </c>
      <c r="H50" s="143">
        <v>2.647</v>
      </c>
      <c r="I50" s="59"/>
      <c r="J50" s="30"/>
      <c r="K50" s="143">
        <v>8707.305</v>
      </c>
      <c r="L50" s="4">
        <v>63.437</v>
      </c>
      <c r="M50" s="4"/>
      <c r="N50" s="4"/>
      <c r="O50" s="4"/>
      <c r="P50" s="4"/>
      <c r="Q50" s="5">
        <f t="shared" si="0"/>
        <v>17879.224300000005</v>
      </c>
      <c r="R50" s="3"/>
    </row>
    <row r="51" spans="1:18" ht="18.75">
      <c r="A51" s="234"/>
      <c r="B51" s="235"/>
      <c r="C51" s="224" t="s">
        <v>14</v>
      </c>
      <c r="D51" s="51">
        <v>995.904</v>
      </c>
      <c r="E51" s="184">
        <v>2142.903</v>
      </c>
      <c r="F51" s="58"/>
      <c r="G51" s="60">
        <v>931617.982</v>
      </c>
      <c r="H51" s="142">
        <v>577.198</v>
      </c>
      <c r="I51" s="60"/>
      <c r="J51" s="31"/>
      <c r="K51" s="142">
        <v>903555.038</v>
      </c>
      <c r="L51" s="6">
        <v>5608.943</v>
      </c>
      <c r="M51" s="6"/>
      <c r="N51" s="6"/>
      <c r="O51" s="6"/>
      <c r="P51" s="6"/>
      <c r="Q51" s="7">
        <f t="shared" si="0"/>
        <v>1841359.1609999998</v>
      </c>
      <c r="R51" s="3"/>
    </row>
    <row r="52" spans="1:18" ht="18.75">
      <c r="A52" s="232" t="s">
        <v>48</v>
      </c>
      <c r="B52" s="233"/>
      <c r="C52" s="220" t="s">
        <v>12</v>
      </c>
      <c r="D52" s="50">
        <v>0.3263</v>
      </c>
      <c r="E52" s="183">
        <v>2.8192</v>
      </c>
      <c r="F52" s="57"/>
      <c r="G52" s="59">
        <v>473.5034</v>
      </c>
      <c r="H52" s="143">
        <v>652.375</v>
      </c>
      <c r="I52" s="59">
        <v>0.039</v>
      </c>
      <c r="J52" s="30"/>
      <c r="K52" s="143">
        <v>99.6696</v>
      </c>
      <c r="L52" s="4">
        <v>884.5821</v>
      </c>
      <c r="M52" s="4">
        <v>0.289</v>
      </c>
      <c r="N52" s="4">
        <v>66.3952</v>
      </c>
      <c r="O52" s="4">
        <v>0.0478</v>
      </c>
      <c r="P52" s="4">
        <v>0.1033</v>
      </c>
      <c r="Q52" s="5">
        <f t="shared" si="0"/>
        <v>2177.0044000000003</v>
      </c>
      <c r="R52" s="3"/>
    </row>
    <row r="53" spans="1:18" ht="18.75">
      <c r="A53" s="234"/>
      <c r="B53" s="235"/>
      <c r="C53" s="224" t="s">
        <v>14</v>
      </c>
      <c r="D53" s="267">
        <v>147.855</v>
      </c>
      <c r="E53" s="184">
        <v>926.09</v>
      </c>
      <c r="F53" s="58"/>
      <c r="G53" s="60">
        <v>178625.457</v>
      </c>
      <c r="H53" s="142">
        <v>260305.471</v>
      </c>
      <c r="I53" s="60">
        <v>11.855</v>
      </c>
      <c r="J53" s="31"/>
      <c r="K53" s="142">
        <v>42460.374</v>
      </c>
      <c r="L53" s="6">
        <v>382691.566</v>
      </c>
      <c r="M53" s="6">
        <v>89.67</v>
      </c>
      <c r="N53" s="6">
        <v>24711.835</v>
      </c>
      <c r="O53" s="6">
        <v>6.429</v>
      </c>
      <c r="P53" s="6">
        <v>16.265</v>
      </c>
      <c r="Q53" s="7">
        <f t="shared" si="0"/>
        <v>888918.922</v>
      </c>
      <c r="R53" s="3"/>
    </row>
    <row r="54" spans="1:18" ht="18.75">
      <c r="A54" s="218" t="s">
        <v>0</v>
      </c>
      <c r="B54" s="219" t="s">
        <v>49</v>
      </c>
      <c r="C54" s="220" t="s">
        <v>12</v>
      </c>
      <c r="D54" s="50">
        <v>0.4048</v>
      </c>
      <c r="E54" s="183"/>
      <c r="F54" s="57"/>
      <c r="G54" s="59">
        <v>0.0501</v>
      </c>
      <c r="H54" s="143">
        <v>10.691</v>
      </c>
      <c r="I54" s="59">
        <v>0.063</v>
      </c>
      <c r="J54" s="30"/>
      <c r="K54" s="143">
        <v>1.4539</v>
      </c>
      <c r="L54" s="4">
        <v>0.0793</v>
      </c>
      <c r="M54" s="4">
        <v>0.03</v>
      </c>
      <c r="N54" s="4">
        <v>0.0026</v>
      </c>
      <c r="O54" s="4">
        <v>0.0622</v>
      </c>
      <c r="P54" s="4"/>
      <c r="Q54" s="5">
        <f t="shared" si="0"/>
        <v>12.432100000000002</v>
      </c>
      <c r="R54" s="3"/>
    </row>
    <row r="55" spans="1:18" ht="18.75">
      <c r="A55" s="222" t="s">
        <v>37</v>
      </c>
      <c r="B55" s="223"/>
      <c r="C55" s="224" t="s">
        <v>14</v>
      </c>
      <c r="D55" s="51">
        <v>368.585</v>
      </c>
      <c r="E55" s="184"/>
      <c r="F55" s="58"/>
      <c r="G55" s="60">
        <v>101.758</v>
      </c>
      <c r="H55" s="142">
        <v>5587.766</v>
      </c>
      <c r="I55" s="60">
        <v>121.485</v>
      </c>
      <c r="J55" s="31"/>
      <c r="K55" s="142">
        <v>1016.948</v>
      </c>
      <c r="L55" s="6">
        <v>109.554</v>
      </c>
      <c r="M55" s="6">
        <v>5.251</v>
      </c>
      <c r="N55" s="6">
        <v>3.087</v>
      </c>
      <c r="O55" s="6">
        <v>110.501</v>
      </c>
      <c r="P55" s="6"/>
      <c r="Q55" s="7">
        <f t="shared" si="0"/>
        <v>7056.35</v>
      </c>
      <c r="R55" s="3"/>
    </row>
    <row r="56" spans="1:18" ht="18.75">
      <c r="A56" s="222" t="s">
        <v>13</v>
      </c>
      <c r="B56" s="226" t="s">
        <v>16</v>
      </c>
      <c r="C56" s="220" t="s">
        <v>12</v>
      </c>
      <c r="D56" s="50">
        <v>2.3372</v>
      </c>
      <c r="E56" s="183">
        <v>0.2363</v>
      </c>
      <c r="F56" s="57"/>
      <c r="G56" s="59">
        <v>0.3612</v>
      </c>
      <c r="H56" s="143">
        <v>0.481</v>
      </c>
      <c r="I56" s="59">
        <v>0.001</v>
      </c>
      <c r="J56" s="30"/>
      <c r="K56" s="143">
        <v>1.0819</v>
      </c>
      <c r="L56" s="4">
        <v>0.1281</v>
      </c>
      <c r="M56" s="4">
        <v>0.104</v>
      </c>
      <c r="N56" s="4">
        <v>0.0646</v>
      </c>
      <c r="O56" s="4">
        <v>0.0618</v>
      </c>
      <c r="P56" s="4"/>
      <c r="Q56" s="5">
        <f t="shared" si="0"/>
        <v>2.2836</v>
      </c>
      <c r="R56" s="3"/>
    </row>
    <row r="57" spans="1:18" ht="18.75">
      <c r="A57" s="222" t="s">
        <v>19</v>
      </c>
      <c r="B57" s="224" t="s">
        <v>50</v>
      </c>
      <c r="C57" s="224" t="s">
        <v>14</v>
      </c>
      <c r="D57" s="51">
        <v>162.383</v>
      </c>
      <c r="E57" s="184">
        <v>151.047</v>
      </c>
      <c r="F57" s="58"/>
      <c r="G57" s="60">
        <v>66.496</v>
      </c>
      <c r="H57" s="142">
        <v>52.682</v>
      </c>
      <c r="I57" s="60">
        <v>0.672</v>
      </c>
      <c r="J57" s="31"/>
      <c r="K57" s="142">
        <v>90.042</v>
      </c>
      <c r="L57" s="6">
        <v>51.875</v>
      </c>
      <c r="M57" s="6">
        <v>13.021</v>
      </c>
      <c r="N57" s="6">
        <v>60.44</v>
      </c>
      <c r="O57" s="6">
        <v>35.413</v>
      </c>
      <c r="P57" s="6"/>
      <c r="Q57" s="7">
        <f t="shared" si="0"/>
        <v>370.641</v>
      </c>
      <c r="R57" s="3"/>
    </row>
    <row r="58" spans="1:18" ht="18.75">
      <c r="A58" s="10"/>
      <c r="B58" s="227" t="s">
        <v>20</v>
      </c>
      <c r="C58" s="220" t="s">
        <v>12</v>
      </c>
      <c r="D58" s="46">
        <f>D54+D56</f>
        <v>2.742</v>
      </c>
      <c r="E58" s="166">
        <f>E54+E56</f>
        <v>0.2363</v>
      </c>
      <c r="F58" s="57">
        <f>D58+E58</f>
        <v>2.9783</v>
      </c>
      <c r="G58" s="63">
        <f aca="true" t="shared" si="8" ref="G58:I59">G54+G56</f>
        <v>0.4113</v>
      </c>
      <c r="H58" s="148">
        <f t="shared" si="8"/>
        <v>11.172</v>
      </c>
      <c r="I58" s="63">
        <f t="shared" si="8"/>
        <v>0.064</v>
      </c>
      <c r="J58" s="30">
        <f>H58+I58</f>
        <v>11.236</v>
      </c>
      <c r="K58" s="148">
        <f>K54+K56</f>
        <v>2.5358</v>
      </c>
      <c r="L58" s="4">
        <f aca="true" t="shared" si="9" ref="L58:P59">+L54+L56</f>
        <v>0.20739999999999997</v>
      </c>
      <c r="M58" s="4">
        <f t="shared" si="9"/>
        <v>0.134</v>
      </c>
      <c r="N58" s="4">
        <f t="shared" si="9"/>
        <v>0.06720000000000001</v>
      </c>
      <c r="O58" s="4">
        <f t="shared" si="9"/>
        <v>0.124</v>
      </c>
      <c r="P58" s="4">
        <f t="shared" si="9"/>
        <v>0</v>
      </c>
      <c r="Q58" s="5">
        <f t="shared" si="0"/>
        <v>17.694</v>
      </c>
      <c r="R58" s="3"/>
    </row>
    <row r="59" spans="1:18" ht="18.75">
      <c r="A59" s="229"/>
      <c r="B59" s="230"/>
      <c r="C59" s="224" t="s">
        <v>14</v>
      </c>
      <c r="D59" s="47">
        <f>D55+D57</f>
        <v>530.968</v>
      </c>
      <c r="E59" s="175">
        <f>E55+E57</f>
        <v>151.047</v>
      </c>
      <c r="F59" s="58">
        <f>D59+E59</f>
        <v>682.015</v>
      </c>
      <c r="G59" s="62">
        <f t="shared" si="8"/>
        <v>168.254</v>
      </c>
      <c r="H59" s="149">
        <f t="shared" si="8"/>
        <v>5640.447999999999</v>
      </c>
      <c r="I59" s="62">
        <f t="shared" si="8"/>
        <v>122.157</v>
      </c>
      <c r="J59" s="31">
        <f>H59+I59</f>
        <v>5762.605</v>
      </c>
      <c r="K59" s="149">
        <f>K55+K57</f>
        <v>1106.99</v>
      </c>
      <c r="L59" s="6">
        <f t="shared" si="9"/>
        <v>161.429</v>
      </c>
      <c r="M59" s="6">
        <f t="shared" si="9"/>
        <v>18.272000000000002</v>
      </c>
      <c r="N59" s="6">
        <f t="shared" si="9"/>
        <v>63.527</v>
      </c>
      <c r="O59" s="6">
        <f t="shared" si="9"/>
        <v>145.914</v>
      </c>
      <c r="P59" s="6">
        <f t="shared" si="9"/>
        <v>0</v>
      </c>
      <c r="Q59" s="7">
        <f t="shared" si="0"/>
        <v>8109.005999999999</v>
      </c>
      <c r="R59" s="3"/>
    </row>
    <row r="60" spans="1:18" ht="18.75">
      <c r="A60" s="218" t="s">
        <v>0</v>
      </c>
      <c r="B60" s="219" t="s">
        <v>51</v>
      </c>
      <c r="C60" s="220" t="s">
        <v>12</v>
      </c>
      <c r="D60" s="50">
        <v>4.2085</v>
      </c>
      <c r="E60" s="183">
        <v>0.062</v>
      </c>
      <c r="F60" s="57"/>
      <c r="G60" s="59">
        <v>0.0234</v>
      </c>
      <c r="H60" s="143">
        <v>0.76</v>
      </c>
      <c r="I60" s="59"/>
      <c r="J60" s="11"/>
      <c r="K60" s="143"/>
      <c r="L60" s="4"/>
      <c r="M60" s="4"/>
      <c r="N60" s="4"/>
      <c r="O60" s="4"/>
      <c r="P60" s="4"/>
      <c r="Q60" s="5">
        <f t="shared" si="0"/>
        <v>0.7834</v>
      </c>
      <c r="R60" s="3"/>
    </row>
    <row r="61" spans="1:18" ht="18.75">
      <c r="A61" s="222" t="s">
        <v>52</v>
      </c>
      <c r="B61" s="223"/>
      <c r="C61" s="224" t="s">
        <v>14</v>
      </c>
      <c r="D61" s="51">
        <v>424.436</v>
      </c>
      <c r="E61" s="184">
        <v>8.022</v>
      </c>
      <c r="F61" s="58"/>
      <c r="G61" s="60">
        <v>1.995</v>
      </c>
      <c r="H61" s="142">
        <v>21.979</v>
      </c>
      <c r="I61" s="60"/>
      <c r="J61" s="31"/>
      <c r="K61" s="142"/>
      <c r="L61" s="6"/>
      <c r="M61" s="6"/>
      <c r="N61" s="6"/>
      <c r="O61" s="6"/>
      <c r="P61" s="6"/>
      <c r="Q61" s="7">
        <f t="shared" si="0"/>
        <v>23.974</v>
      </c>
      <c r="R61" s="3"/>
    </row>
    <row r="62" spans="1:18" ht="18.75">
      <c r="A62" s="222" t="s">
        <v>0</v>
      </c>
      <c r="B62" s="226" t="s">
        <v>53</v>
      </c>
      <c r="C62" s="220" t="s">
        <v>12</v>
      </c>
      <c r="D62" s="50">
        <v>13.411</v>
      </c>
      <c r="E62" s="183">
        <v>25.09</v>
      </c>
      <c r="F62" s="57"/>
      <c r="G62" s="59">
        <v>809.0852</v>
      </c>
      <c r="H62" s="143"/>
      <c r="I62" s="59"/>
      <c r="J62" s="30"/>
      <c r="K62" s="143"/>
      <c r="L62" s="4"/>
      <c r="M62" s="4"/>
      <c r="N62" s="4"/>
      <c r="O62" s="4"/>
      <c r="P62" s="4"/>
      <c r="Q62" s="5">
        <f t="shared" si="0"/>
        <v>809.0852</v>
      </c>
      <c r="R62" s="3"/>
    </row>
    <row r="63" spans="1:18" ht="18.75">
      <c r="A63" s="222" t="s">
        <v>54</v>
      </c>
      <c r="B63" s="224" t="s">
        <v>55</v>
      </c>
      <c r="C63" s="224" t="s">
        <v>14</v>
      </c>
      <c r="D63" s="267">
        <v>1423.989</v>
      </c>
      <c r="E63" s="184">
        <v>2774.52</v>
      </c>
      <c r="F63" s="58"/>
      <c r="G63" s="60">
        <v>131863.504</v>
      </c>
      <c r="H63" s="142"/>
      <c r="I63" s="60"/>
      <c r="J63" s="31"/>
      <c r="K63" s="142"/>
      <c r="L63" s="6"/>
      <c r="M63" s="6"/>
      <c r="N63" s="6"/>
      <c r="O63" s="6"/>
      <c r="P63" s="6"/>
      <c r="Q63" s="7">
        <f t="shared" si="0"/>
        <v>131863.504</v>
      </c>
      <c r="R63" s="3"/>
    </row>
    <row r="64" spans="1:18" ht="18.75">
      <c r="A64" s="222" t="s">
        <v>0</v>
      </c>
      <c r="B64" s="219" t="s">
        <v>56</v>
      </c>
      <c r="C64" s="220" t="s">
        <v>12</v>
      </c>
      <c r="D64" s="50"/>
      <c r="E64" s="183"/>
      <c r="F64" s="57"/>
      <c r="G64" s="59">
        <v>155.254</v>
      </c>
      <c r="H64" s="143">
        <v>0.01</v>
      </c>
      <c r="I64" s="59"/>
      <c r="J64" s="30"/>
      <c r="K64" s="143"/>
      <c r="L64" s="4"/>
      <c r="M64" s="4"/>
      <c r="N64" s="4"/>
      <c r="O64" s="4"/>
      <c r="P64" s="4"/>
      <c r="Q64" s="5">
        <f t="shared" si="0"/>
        <v>155.26399999999998</v>
      </c>
      <c r="R64" s="3"/>
    </row>
    <row r="65" spans="1:18" ht="18.75">
      <c r="A65" s="222" t="s">
        <v>19</v>
      </c>
      <c r="B65" s="223"/>
      <c r="C65" s="224" t="s">
        <v>14</v>
      </c>
      <c r="D65" s="267"/>
      <c r="E65" s="184"/>
      <c r="F65" s="58"/>
      <c r="G65" s="60">
        <v>27721.506</v>
      </c>
      <c r="H65" s="142">
        <v>3.15</v>
      </c>
      <c r="I65" s="60"/>
      <c r="J65" s="31"/>
      <c r="K65" s="142"/>
      <c r="L65" s="6"/>
      <c r="M65" s="6"/>
      <c r="N65" s="6"/>
      <c r="O65" s="6"/>
      <c r="P65" s="6"/>
      <c r="Q65" s="7">
        <f t="shared" si="0"/>
        <v>27724.656000000003</v>
      </c>
      <c r="R65" s="3"/>
    </row>
    <row r="66" spans="1:18" ht="18.75">
      <c r="A66" s="10"/>
      <c r="B66" s="226" t="s">
        <v>16</v>
      </c>
      <c r="C66" s="220" t="s">
        <v>12</v>
      </c>
      <c r="D66" s="50">
        <v>0.769</v>
      </c>
      <c r="E66" s="183">
        <v>7.74</v>
      </c>
      <c r="F66" s="57"/>
      <c r="G66" s="59">
        <v>48.0966</v>
      </c>
      <c r="H66" s="143"/>
      <c r="I66" s="59"/>
      <c r="J66" s="30"/>
      <c r="K66" s="143">
        <v>0.0067</v>
      </c>
      <c r="L66" s="4">
        <v>0.0655</v>
      </c>
      <c r="M66" s="4"/>
      <c r="N66" s="4"/>
      <c r="O66" s="4"/>
      <c r="P66" s="4"/>
      <c r="Q66" s="5">
        <f t="shared" si="0"/>
        <v>48.168800000000005</v>
      </c>
      <c r="R66" s="3"/>
    </row>
    <row r="67" spans="1:18" ht="19.5" thickBot="1">
      <c r="A67" s="237" t="s">
        <v>0</v>
      </c>
      <c r="B67" s="238" t="s">
        <v>55</v>
      </c>
      <c r="C67" s="238" t="s">
        <v>14</v>
      </c>
      <c r="D67" s="305">
        <v>39.071</v>
      </c>
      <c r="E67" s="185">
        <v>786.443</v>
      </c>
      <c r="F67" s="203"/>
      <c r="G67" s="129">
        <v>10431.879</v>
      </c>
      <c r="H67" s="144"/>
      <c r="I67" s="129"/>
      <c r="J67" s="32"/>
      <c r="K67" s="144">
        <v>0.962</v>
      </c>
      <c r="L67" s="8">
        <v>7.011</v>
      </c>
      <c r="M67" s="8"/>
      <c r="N67" s="8"/>
      <c r="O67" s="8"/>
      <c r="P67" s="8"/>
      <c r="Q67" s="9">
        <f t="shared" si="0"/>
        <v>10439.852</v>
      </c>
      <c r="R67" s="3"/>
    </row>
    <row r="68" spans="4:17" ht="18.75">
      <c r="D68" s="3"/>
      <c r="E68" s="3"/>
      <c r="F68" s="240"/>
      <c r="G68" s="240"/>
      <c r="H68" s="240"/>
      <c r="I68" s="240"/>
      <c r="K68" s="240"/>
      <c r="Q68" s="1"/>
    </row>
    <row r="69" spans="1:17" ht="19.5" thickBot="1">
      <c r="A69" s="2"/>
      <c r="B69" s="212" t="s">
        <v>133</v>
      </c>
      <c r="C69" s="2"/>
      <c r="D69" s="241"/>
      <c r="E69" s="241"/>
      <c r="F69" s="242"/>
      <c r="G69" s="242"/>
      <c r="H69" s="242"/>
      <c r="I69" s="242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9"/>
      <c r="B70" s="26"/>
      <c r="C70" s="26"/>
      <c r="D70" s="37" t="s">
        <v>1</v>
      </c>
      <c r="E70" s="37" t="s">
        <v>2</v>
      </c>
      <c r="F70" s="271" t="s">
        <v>3</v>
      </c>
      <c r="G70" s="216" t="s">
        <v>100</v>
      </c>
      <c r="H70" s="39" t="s">
        <v>4</v>
      </c>
      <c r="I70" s="37" t="s">
        <v>5</v>
      </c>
      <c r="J70" s="37" t="s">
        <v>121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2" t="s">
        <v>52</v>
      </c>
      <c r="B71" s="227" t="s">
        <v>20</v>
      </c>
      <c r="C71" s="220" t="s">
        <v>12</v>
      </c>
      <c r="D71" s="46">
        <f>D60+D62+D64+D66</f>
        <v>18.388499999999997</v>
      </c>
      <c r="E71" s="46">
        <f>E60+E62+E64+E66</f>
        <v>32.892</v>
      </c>
      <c r="F71" s="148">
        <f>D71+E71</f>
        <v>51.2805</v>
      </c>
      <c r="G71" s="243">
        <f aca="true" t="shared" si="10" ref="G71:I72">G60+G62+G64+G66</f>
        <v>1012.4592</v>
      </c>
      <c r="H71" s="63">
        <f t="shared" si="10"/>
        <v>0.77</v>
      </c>
      <c r="I71" s="63">
        <f t="shared" si="10"/>
        <v>0</v>
      </c>
      <c r="J71" s="11">
        <f>H71+I71</f>
        <v>0.77</v>
      </c>
      <c r="K71" s="63">
        <f>K60+K62+K64+K66</f>
        <v>0.0067</v>
      </c>
      <c r="L71" s="4">
        <f>+L60+L62+L64+L66</f>
        <v>0.0655</v>
      </c>
      <c r="M71" s="4">
        <f>+M60+M62+M64+M66</f>
        <v>0</v>
      </c>
      <c r="N71" s="4">
        <f>N60+N62+N64+N66</f>
        <v>0</v>
      </c>
      <c r="O71" s="4">
        <f>+O60+O62+O64+O66</f>
        <v>0</v>
      </c>
      <c r="P71" s="4">
        <f>+P60+P62+P64+P66</f>
        <v>0</v>
      </c>
      <c r="Q71" s="5">
        <f aca="true" t="shared" si="11" ref="Q71:Q134">+F71+G71+H71+I71+K71+L71+M71+N71+O71+P71</f>
        <v>1064.5819</v>
      </c>
      <c r="R71" s="10"/>
    </row>
    <row r="72" spans="1:18" ht="18.75">
      <c r="A72" s="213" t="s">
        <v>54</v>
      </c>
      <c r="B72" s="230"/>
      <c r="C72" s="224" t="s">
        <v>14</v>
      </c>
      <c r="D72" s="47">
        <f>D61+D63+D65+D67</f>
        <v>1887.4959999999999</v>
      </c>
      <c r="E72" s="47">
        <f>E61+E63+E65+E67</f>
        <v>3568.9849999999997</v>
      </c>
      <c r="F72" s="149">
        <f>D72+E72</f>
        <v>5456.481</v>
      </c>
      <c r="G72" s="62">
        <f t="shared" si="10"/>
        <v>170018.88399999996</v>
      </c>
      <c r="H72" s="62">
        <f t="shared" si="10"/>
        <v>25.128999999999998</v>
      </c>
      <c r="I72" s="62">
        <f t="shared" si="10"/>
        <v>0</v>
      </c>
      <c r="J72" s="31">
        <f>H72+I72</f>
        <v>25.128999999999998</v>
      </c>
      <c r="K72" s="62">
        <f>K61+K63+K65+K67</f>
        <v>0.962</v>
      </c>
      <c r="L72" s="6">
        <f>+L61+L63+L65+L67</f>
        <v>7.011</v>
      </c>
      <c r="M72" s="6">
        <f>+M61+M63+M65+M67</f>
        <v>0</v>
      </c>
      <c r="N72" s="6">
        <f>N61+N63+N65+N67</f>
        <v>0</v>
      </c>
      <c r="O72" s="6">
        <f>+O61+O63+O65+O67</f>
        <v>0</v>
      </c>
      <c r="P72" s="6">
        <f>+P61+P63+P65+P67</f>
        <v>0</v>
      </c>
      <c r="Q72" s="7">
        <f t="shared" si="11"/>
        <v>175508.46699999995</v>
      </c>
      <c r="R72" s="10"/>
    </row>
    <row r="73" spans="1:18" ht="18.75">
      <c r="A73" s="222" t="s">
        <v>0</v>
      </c>
      <c r="B73" s="219" t="s">
        <v>57</v>
      </c>
      <c r="C73" s="220" t="s">
        <v>12</v>
      </c>
      <c r="D73" s="50">
        <v>2.8017</v>
      </c>
      <c r="E73" s="50">
        <v>3.3417</v>
      </c>
      <c r="F73" s="148"/>
      <c r="G73" s="59">
        <v>1.6725</v>
      </c>
      <c r="H73" s="59">
        <v>8.348</v>
      </c>
      <c r="I73" s="59">
        <v>2.48</v>
      </c>
      <c r="J73" s="11"/>
      <c r="K73" s="59">
        <v>0.8497</v>
      </c>
      <c r="L73" s="4">
        <v>1.4176</v>
      </c>
      <c r="M73" s="4">
        <v>0.119</v>
      </c>
      <c r="N73" s="4">
        <v>0.4231</v>
      </c>
      <c r="O73" s="4">
        <v>0.389</v>
      </c>
      <c r="P73" s="4">
        <v>1.3914</v>
      </c>
      <c r="Q73" s="5">
        <f t="shared" si="11"/>
        <v>17.0903</v>
      </c>
      <c r="R73" s="10"/>
    </row>
    <row r="74" spans="1:18" ht="18.75">
      <c r="A74" s="222" t="s">
        <v>32</v>
      </c>
      <c r="B74" s="223"/>
      <c r="C74" s="224" t="s">
        <v>14</v>
      </c>
      <c r="D74" s="267">
        <v>4158.11</v>
      </c>
      <c r="E74" s="51">
        <v>3796.917</v>
      </c>
      <c r="F74" s="149"/>
      <c r="G74" s="60">
        <v>1693.785</v>
      </c>
      <c r="H74" s="60">
        <v>6032.41</v>
      </c>
      <c r="I74" s="60">
        <v>2528.411</v>
      </c>
      <c r="J74" s="31"/>
      <c r="K74" s="60">
        <v>829.386</v>
      </c>
      <c r="L74" s="6">
        <v>1814.114</v>
      </c>
      <c r="M74" s="6">
        <v>52.616</v>
      </c>
      <c r="N74" s="6">
        <v>577.431</v>
      </c>
      <c r="O74" s="6">
        <v>467.691</v>
      </c>
      <c r="P74" s="6">
        <v>1830.358</v>
      </c>
      <c r="Q74" s="7">
        <f t="shared" si="11"/>
        <v>15826.202000000001</v>
      </c>
      <c r="R74" s="10"/>
    </row>
    <row r="75" spans="1:18" ht="18.75">
      <c r="A75" s="222" t="s">
        <v>0</v>
      </c>
      <c r="B75" s="219" t="s">
        <v>58</v>
      </c>
      <c r="C75" s="220" t="s">
        <v>12</v>
      </c>
      <c r="D75" s="50"/>
      <c r="E75" s="50">
        <v>0.012</v>
      </c>
      <c r="F75" s="148"/>
      <c r="G75" s="59">
        <v>0.0088</v>
      </c>
      <c r="H75" s="59">
        <v>0.316</v>
      </c>
      <c r="I75" s="59"/>
      <c r="J75" s="11"/>
      <c r="K75" s="59">
        <v>0.0105</v>
      </c>
      <c r="L75" s="4"/>
      <c r="M75" s="4"/>
      <c r="N75" s="4"/>
      <c r="O75" s="4"/>
      <c r="P75" s="4"/>
      <c r="Q75" s="5">
        <f t="shared" si="11"/>
        <v>0.3353</v>
      </c>
      <c r="R75" s="10"/>
    </row>
    <row r="76" spans="1:18" ht="18.75">
      <c r="A76" s="222" t="s">
        <v>0</v>
      </c>
      <c r="B76" s="223"/>
      <c r="C76" s="224" t="s">
        <v>14</v>
      </c>
      <c r="D76" s="51"/>
      <c r="E76" s="51">
        <v>1.891</v>
      </c>
      <c r="F76" s="149"/>
      <c r="G76" s="60">
        <v>2.886</v>
      </c>
      <c r="H76" s="60">
        <v>65.701</v>
      </c>
      <c r="I76" s="60"/>
      <c r="J76" s="31"/>
      <c r="K76" s="60">
        <v>1.761</v>
      </c>
      <c r="L76" s="6"/>
      <c r="M76" s="6"/>
      <c r="N76" s="6"/>
      <c r="O76" s="6"/>
      <c r="P76" s="6"/>
      <c r="Q76" s="7">
        <f t="shared" si="11"/>
        <v>70.34799999999998</v>
      </c>
      <c r="R76" s="10"/>
    </row>
    <row r="77" spans="1:18" ht="18.75">
      <c r="A77" s="222" t="s">
        <v>59</v>
      </c>
      <c r="B77" s="226" t="s">
        <v>60</v>
      </c>
      <c r="C77" s="220" t="s">
        <v>12</v>
      </c>
      <c r="D77" s="50"/>
      <c r="E77" s="50"/>
      <c r="F77" s="148"/>
      <c r="G77" s="59"/>
      <c r="H77" s="59"/>
      <c r="I77" s="59"/>
      <c r="J77" s="11"/>
      <c r="K77" s="59"/>
      <c r="L77" s="4">
        <v>0.02</v>
      </c>
      <c r="M77" s="4"/>
      <c r="N77" s="4"/>
      <c r="O77" s="4"/>
      <c r="P77" s="4"/>
      <c r="Q77" s="5">
        <f t="shared" si="11"/>
        <v>0.02</v>
      </c>
      <c r="R77" s="10"/>
    </row>
    <row r="78" spans="1:18" ht="18.75">
      <c r="A78" s="222"/>
      <c r="B78" s="224" t="s">
        <v>61</v>
      </c>
      <c r="C78" s="224" t="s">
        <v>14</v>
      </c>
      <c r="D78" s="51"/>
      <c r="E78" s="51"/>
      <c r="F78" s="149"/>
      <c r="G78" s="60"/>
      <c r="H78" s="60"/>
      <c r="I78" s="60"/>
      <c r="J78" s="31"/>
      <c r="K78" s="60"/>
      <c r="L78" s="6">
        <v>27.3</v>
      </c>
      <c r="M78" s="6"/>
      <c r="N78" s="6"/>
      <c r="O78" s="6"/>
      <c r="P78" s="6"/>
      <c r="Q78" s="7">
        <f t="shared" si="11"/>
        <v>27.3</v>
      </c>
      <c r="R78" s="10"/>
    </row>
    <row r="79" spans="1:18" ht="18.75">
      <c r="A79" s="222"/>
      <c r="B79" s="219" t="s">
        <v>62</v>
      </c>
      <c r="C79" s="220" t="s">
        <v>12</v>
      </c>
      <c r="D79" s="50"/>
      <c r="E79" s="50"/>
      <c r="F79" s="148"/>
      <c r="G79" s="59"/>
      <c r="H79" s="59">
        <v>0.108</v>
      </c>
      <c r="I79" s="59"/>
      <c r="J79" s="11"/>
      <c r="K79" s="59"/>
      <c r="L79" s="4"/>
      <c r="M79" s="4"/>
      <c r="N79" s="4"/>
      <c r="O79" s="4"/>
      <c r="P79" s="4"/>
      <c r="Q79" s="5">
        <f t="shared" si="11"/>
        <v>0.108</v>
      </c>
      <c r="R79" s="10"/>
    </row>
    <row r="80" spans="1:18" ht="18.75">
      <c r="A80" s="222" t="s">
        <v>13</v>
      </c>
      <c r="B80" s="223"/>
      <c r="C80" s="224" t="s">
        <v>14</v>
      </c>
      <c r="D80" s="51"/>
      <c r="E80" s="51"/>
      <c r="F80" s="149"/>
      <c r="G80" s="60"/>
      <c r="H80" s="60">
        <v>74.047</v>
      </c>
      <c r="I80" s="60"/>
      <c r="J80" s="31"/>
      <c r="K80" s="60"/>
      <c r="L80" s="6"/>
      <c r="M80" s="6"/>
      <c r="N80" s="6"/>
      <c r="O80" s="6"/>
      <c r="P80" s="6"/>
      <c r="Q80" s="7">
        <f t="shared" si="11"/>
        <v>74.047</v>
      </c>
      <c r="R80" s="10"/>
    </row>
    <row r="81" spans="1:18" ht="18.75">
      <c r="A81" s="222"/>
      <c r="B81" s="226" t="s">
        <v>16</v>
      </c>
      <c r="C81" s="220" t="s">
        <v>12</v>
      </c>
      <c r="D81" s="50">
        <v>5.4089</v>
      </c>
      <c r="E81" s="50">
        <v>5.4613</v>
      </c>
      <c r="F81" s="148"/>
      <c r="G81" s="59">
        <v>0.7754</v>
      </c>
      <c r="H81" s="59">
        <v>51.349</v>
      </c>
      <c r="I81" s="59">
        <v>0.116</v>
      </c>
      <c r="J81" s="11"/>
      <c r="K81" s="59">
        <v>1.398</v>
      </c>
      <c r="L81" s="4">
        <v>0.3135</v>
      </c>
      <c r="M81" s="4">
        <v>1.881</v>
      </c>
      <c r="N81" s="4">
        <v>12.2799</v>
      </c>
      <c r="O81" s="4">
        <v>0.485</v>
      </c>
      <c r="P81" s="4">
        <v>1.5946</v>
      </c>
      <c r="Q81" s="5">
        <f t="shared" si="11"/>
        <v>70.19239999999999</v>
      </c>
      <c r="R81" s="10"/>
    </row>
    <row r="82" spans="1:18" ht="18.75">
      <c r="A82" s="222"/>
      <c r="B82" s="224" t="s">
        <v>63</v>
      </c>
      <c r="C82" s="224" t="s">
        <v>14</v>
      </c>
      <c r="D82" s="267">
        <v>4405.982</v>
      </c>
      <c r="E82" s="51">
        <v>3648.742</v>
      </c>
      <c r="F82" s="149"/>
      <c r="G82" s="60">
        <v>944.876</v>
      </c>
      <c r="H82" s="60">
        <v>15605.848</v>
      </c>
      <c r="I82" s="60">
        <v>168.262</v>
      </c>
      <c r="J82" s="31"/>
      <c r="K82" s="60">
        <v>734.412</v>
      </c>
      <c r="L82" s="6">
        <v>398.358</v>
      </c>
      <c r="M82" s="6">
        <v>358.334</v>
      </c>
      <c r="N82" s="6">
        <v>8017.012</v>
      </c>
      <c r="O82" s="6">
        <v>432.077</v>
      </c>
      <c r="P82" s="6">
        <v>1187.142</v>
      </c>
      <c r="Q82" s="7">
        <f t="shared" si="11"/>
        <v>27846.320999999996</v>
      </c>
      <c r="R82" s="10"/>
    </row>
    <row r="83" spans="1:18" ht="18.75">
      <c r="A83" s="222" t="s">
        <v>19</v>
      </c>
      <c r="B83" s="227" t="s">
        <v>20</v>
      </c>
      <c r="C83" s="220" t="s">
        <v>12</v>
      </c>
      <c r="D83" s="46">
        <f>D73+D75+D77+D79+D81</f>
        <v>8.2106</v>
      </c>
      <c r="E83" s="46">
        <f>E73+E75+E77+E79+E81</f>
        <v>8.815</v>
      </c>
      <c r="F83" s="148">
        <f>D83+E83</f>
        <v>17.025599999999997</v>
      </c>
      <c r="G83" s="63">
        <f aca="true" t="shared" si="12" ref="G83:I84">G73+G75+G77+G79+G81</f>
        <v>2.4567</v>
      </c>
      <c r="H83" s="61">
        <f t="shared" si="12"/>
        <v>60.120999999999995</v>
      </c>
      <c r="I83" s="63">
        <f t="shared" si="12"/>
        <v>2.596</v>
      </c>
      <c r="J83" s="30">
        <f>H83+I83</f>
        <v>62.717</v>
      </c>
      <c r="K83" s="63">
        <f>K73+K75+K77+K79+K81</f>
        <v>2.2582</v>
      </c>
      <c r="L83" s="4">
        <f aca="true" t="shared" si="13" ref="L83:P84">+L73+L75+L77+L79+L81</f>
        <v>1.7511</v>
      </c>
      <c r="M83" s="4">
        <f t="shared" si="13"/>
        <v>2</v>
      </c>
      <c r="N83" s="4">
        <f t="shared" si="13"/>
        <v>12.703</v>
      </c>
      <c r="O83" s="4">
        <f t="shared" si="13"/>
        <v>0.874</v>
      </c>
      <c r="P83" s="4">
        <f t="shared" si="13"/>
        <v>2.9859999999999998</v>
      </c>
      <c r="Q83" s="5">
        <f t="shared" si="11"/>
        <v>104.77159999999999</v>
      </c>
      <c r="R83" s="10"/>
    </row>
    <row r="84" spans="1:18" ht="18.75">
      <c r="A84" s="229"/>
      <c r="B84" s="230"/>
      <c r="C84" s="224" t="s">
        <v>14</v>
      </c>
      <c r="D84" s="47">
        <f>D74+D76+D78+D80+D82</f>
        <v>8564.092</v>
      </c>
      <c r="E84" s="47">
        <f>E74+E76+E78+E80+E82</f>
        <v>7447.55</v>
      </c>
      <c r="F84" s="149">
        <f>D84+E84</f>
        <v>16011.642</v>
      </c>
      <c r="G84" s="62">
        <f t="shared" si="12"/>
        <v>2641.547</v>
      </c>
      <c r="H84" s="62">
        <f t="shared" si="12"/>
        <v>21778.006</v>
      </c>
      <c r="I84" s="62">
        <f t="shared" si="12"/>
        <v>2696.6730000000002</v>
      </c>
      <c r="J84" s="31">
        <f>H84+I84</f>
        <v>24474.679</v>
      </c>
      <c r="K84" s="62">
        <f>K74+K76+K78+K80+K82</f>
        <v>1565.559</v>
      </c>
      <c r="L84" s="6">
        <f t="shared" si="13"/>
        <v>2239.772</v>
      </c>
      <c r="M84" s="6">
        <f t="shared" si="13"/>
        <v>410.95</v>
      </c>
      <c r="N84" s="6">
        <f t="shared" si="13"/>
        <v>8594.443</v>
      </c>
      <c r="O84" s="6">
        <f t="shared" si="13"/>
        <v>899.768</v>
      </c>
      <c r="P84" s="6">
        <f t="shared" si="13"/>
        <v>3017.5</v>
      </c>
      <c r="Q84" s="7">
        <f t="shared" si="11"/>
        <v>59855.86</v>
      </c>
      <c r="R84" s="10"/>
    </row>
    <row r="85" spans="1:18" ht="18.75">
      <c r="A85" s="232" t="s">
        <v>64</v>
      </c>
      <c r="B85" s="233"/>
      <c r="C85" s="220" t="s">
        <v>12</v>
      </c>
      <c r="D85" s="50">
        <v>0.0552</v>
      </c>
      <c r="E85" s="50">
        <v>1.6998</v>
      </c>
      <c r="F85" s="148"/>
      <c r="G85" s="59">
        <v>5.6256</v>
      </c>
      <c r="H85" s="59">
        <v>10.406</v>
      </c>
      <c r="I85" s="59">
        <v>6.334</v>
      </c>
      <c r="J85" s="11"/>
      <c r="K85" s="59">
        <v>2.6925</v>
      </c>
      <c r="L85" s="4">
        <v>1.7454</v>
      </c>
      <c r="M85" s="4">
        <v>0.05</v>
      </c>
      <c r="N85" s="4">
        <v>0.4143</v>
      </c>
      <c r="O85" s="4"/>
      <c r="P85" s="4"/>
      <c r="Q85" s="5">
        <f t="shared" si="11"/>
        <v>27.2678</v>
      </c>
      <c r="R85" s="10"/>
    </row>
    <row r="86" spans="1:18" ht="18.75">
      <c r="A86" s="234"/>
      <c r="B86" s="235"/>
      <c r="C86" s="224" t="s">
        <v>14</v>
      </c>
      <c r="D86" s="267">
        <v>20.858</v>
      </c>
      <c r="E86" s="51">
        <v>972.163</v>
      </c>
      <c r="F86" s="149"/>
      <c r="G86" s="60">
        <v>2443.99</v>
      </c>
      <c r="H86" s="60">
        <v>3575.193</v>
      </c>
      <c r="I86" s="60">
        <v>4285.924</v>
      </c>
      <c r="J86" s="31"/>
      <c r="K86" s="60">
        <v>854.743</v>
      </c>
      <c r="L86" s="6">
        <v>795.773</v>
      </c>
      <c r="M86" s="6">
        <v>16.065</v>
      </c>
      <c r="N86" s="6">
        <v>227.162</v>
      </c>
      <c r="O86" s="6"/>
      <c r="P86" s="6"/>
      <c r="Q86" s="7">
        <f t="shared" si="11"/>
        <v>12198.85</v>
      </c>
      <c r="R86" s="10"/>
    </row>
    <row r="87" spans="1:18" ht="18.75">
      <c r="A87" s="232" t="s">
        <v>65</v>
      </c>
      <c r="B87" s="233"/>
      <c r="C87" s="220" t="s">
        <v>12</v>
      </c>
      <c r="D87" s="50"/>
      <c r="E87" s="50"/>
      <c r="F87" s="148"/>
      <c r="G87" s="59"/>
      <c r="H87" s="59"/>
      <c r="I87" s="59"/>
      <c r="J87" s="11"/>
      <c r="K87" s="59"/>
      <c r="L87" s="4">
        <v>0.058</v>
      </c>
      <c r="M87" s="4"/>
      <c r="N87" s="4"/>
      <c r="O87" s="4"/>
      <c r="P87" s="4"/>
      <c r="Q87" s="5">
        <f t="shared" si="11"/>
        <v>0.058</v>
      </c>
      <c r="R87" s="10"/>
    </row>
    <row r="88" spans="1:18" ht="18.75">
      <c r="A88" s="234"/>
      <c r="B88" s="235"/>
      <c r="C88" s="224" t="s">
        <v>14</v>
      </c>
      <c r="D88" s="51"/>
      <c r="E88" s="51"/>
      <c r="F88" s="149"/>
      <c r="G88" s="60"/>
      <c r="H88" s="60"/>
      <c r="I88" s="60"/>
      <c r="J88" s="31"/>
      <c r="K88" s="60"/>
      <c r="L88" s="6">
        <v>72.975</v>
      </c>
      <c r="M88" s="6"/>
      <c r="N88" s="6"/>
      <c r="O88" s="6"/>
      <c r="P88" s="6"/>
      <c r="Q88" s="7">
        <f t="shared" si="11"/>
        <v>72.975</v>
      </c>
      <c r="R88" s="10"/>
    </row>
    <row r="89" spans="1:18" ht="18.75">
      <c r="A89" s="232" t="s">
        <v>66</v>
      </c>
      <c r="B89" s="233"/>
      <c r="C89" s="220" t="s">
        <v>12</v>
      </c>
      <c r="D89" s="50"/>
      <c r="E89" s="50"/>
      <c r="F89" s="148"/>
      <c r="G89" s="59"/>
      <c r="H89" s="59">
        <v>0.25</v>
      </c>
      <c r="I89" s="59"/>
      <c r="J89" s="11"/>
      <c r="K89" s="59">
        <v>0.0017</v>
      </c>
      <c r="L89" s="4"/>
      <c r="M89" s="4"/>
      <c r="N89" s="4"/>
      <c r="O89" s="4"/>
      <c r="P89" s="4"/>
      <c r="Q89" s="5">
        <f t="shared" si="11"/>
        <v>0.2517</v>
      </c>
      <c r="R89" s="10"/>
    </row>
    <row r="90" spans="1:18" ht="18.75">
      <c r="A90" s="234"/>
      <c r="B90" s="235"/>
      <c r="C90" s="224" t="s">
        <v>14</v>
      </c>
      <c r="D90" s="51"/>
      <c r="E90" s="51"/>
      <c r="F90" s="149"/>
      <c r="G90" s="60"/>
      <c r="H90" s="60">
        <v>271.678</v>
      </c>
      <c r="I90" s="60"/>
      <c r="J90" s="31"/>
      <c r="K90" s="60">
        <v>4.998</v>
      </c>
      <c r="L90" s="6"/>
      <c r="M90" s="6"/>
      <c r="N90" s="6"/>
      <c r="O90" s="6"/>
      <c r="P90" s="6"/>
      <c r="Q90" s="7">
        <f t="shared" si="11"/>
        <v>276.676</v>
      </c>
      <c r="R90" s="10"/>
    </row>
    <row r="91" spans="1:18" ht="18.75">
      <c r="A91" s="232" t="s">
        <v>67</v>
      </c>
      <c r="B91" s="233"/>
      <c r="C91" s="220" t="s">
        <v>12</v>
      </c>
      <c r="D91" s="50">
        <v>0.01</v>
      </c>
      <c r="E91" s="50">
        <v>1.0146</v>
      </c>
      <c r="F91" s="148"/>
      <c r="G91" s="59">
        <v>0.075</v>
      </c>
      <c r="H91" s="59">
        <v>14.269</v>
      </c>
      <c r="I91" s="59"/>
      <c r="J91" s="11"/>
      <c r="K91" s="59">
        <v>0.4401</v>
      </c>
      <c r="L91" s="4">
        <v>0.001</v>
      </c>
      <c r="M91" s="4">
        <v>0.03</v>
      </c>
      <c r="N91" s="4"/>
      <c r="O91" s="4"/>
      <c r="P91" s="4"/>
      <c r="Q91" s="5">
        <f t="shared" si="11"/>
        <v>14.815099999999997</v>
      </c>
      <c r="R91" s="10"/>
    </row>
    <row r="92" spans="1:18" ht="18.75">
      <c r="A92" s="234"/>
      <c r="B92" s="235"/>
      <c r="C92" s="224" t="s">
        <v>14</v>
      </c>
      <c r="D92" s="267">
        <v>42</v>
      </c>
      <c r="E92" s="51">
        <v>1107.267</v>
      </c>
      <c r="F92" s="149"/>
      <c r="G92" s="60">
        <v>229.606</v>
      </c>
      <c r="H92" s="60">
        <v>24703.798</v>
      </c>
      <c r="I92" s="60"/>
      <c r="J92" s="31"/>
      <c r="K92" s="60">
        <v>369.736</v>
      </c>
      <c r="L92" s="6">
        <v>1.575</v>
      </c>
      <c r="M92" s="6">
        <v>9.03</v>
      </c>
      <c r="N92" s="6"/>
      <c r="O92" s="6"/>
      <c r="P92" s="6"/>
      <c r="Q92" s="7">
        <f t="shared" si="11"/>
        <v>25313.745</v>
      </c>
      <c r="R92" s="10"/>
    </row>
    <row r="93" spans="1:18" ht="18.75">
      <c r="A93" s="232" t="s">
        <v>68</v>
      </c>
      <c r="B93" s="233"/>
      <c r="C93" s="220" t="s">
        <v>12</v>
      </c>
      <c r="D93" s="50">
        <v>0.0005</v>
      </c>
      <c r="E93" s="50"/>
      <c r="F93" s="148"/>
      <c r="G93" s="59"/>
      <c r="H93" s="59">
        <v>0.001</v>
      </c>
      <c r="I93" s="59"/>
      <c r="J93" s="11"/>
      <c r="K93" s="59">
        <v>0.001</v>
      </c>
      <c r="L93" s="4">
        <v>0.035</v>
      </c>
      <c r="M93" s="4"/>
      <c r="N93" s="4"/>
      <c r="O93" s="4"/>
      <c r="P93" s="4"/>
      <c r="Q93" s="5">
        <f t="shared" si="11"/>
        <v>0.037000000000000005</v>
      </c>
      <c r="R93" s="10"/>
    </row>
    <row r="94" spans="1:18" ht="18.75">
      <c r="A94" s="234"/>
      <c r="B94" s="235"/>
      <c r="C94" s="224" t="s">
        <v>14</v>
      </c>
      <c r="D94" s="51">
        <v>2.1</v>
      </c>
      <c r="E94" s="51"/>
      <c r="F94" s="149"/>
      <c r="G94" s="60"/>
      <c r="H94" s="60">
        <v>1.092</v>
      </c>
      <c r="I94" s="60"/>
      <c r="J94" s="31"/>
      <c r="K94" s="60">
        <v>0.84</v>
      </c>
      <c r="L94" s="6">
        <v>20.214</v>
      </c>
      <c r="M94" s="6"/>
      <c r="N94" s="6"/>
      <c r="O94" s="6"/>
      <c r="P94" s="6"/>
      <c r="Q94" s="7">
        <f t="shared" si="11"/>
        <v>22.145999999999997</v>
      </c>
      <c r="R94" s="10"/>
    </row>
    <row r="95" spans="1:18" ht="18.75">
      <c r="A95" s="232" t="s">
        <v>69</v>
      </c>
      <c r="B95" s="233"/>
      <c r="C95" s="220" t="s">
        <v>12</v>
      </c>
      <c r="D95" s="50">
        <v>0.6528</v>
      </c>
      <c r="E95" s="50">
        <v>1.5069</v>
      </c>
      <c r="F95" s="148"/>
      <c r="G95" s="59">
        <v>3.0865</v>
      </c>
      <c r="H95" s="59">
        <v>7.856</v>
      </c>
      <c r="I95" s="59">
        <v>0.238</v>
      </c>
      <c r="J95" s="11"/>
      <c r="K95" s="59">
        <v>2.7177</v>
      </c>
      <c r="L95" s="4">
        <v>2.0033</v>
      </c>
      <c r="M95" s="4">
        <v>0.073</v>
      </c>
      <c r="N95" s="4">
        <v>2.9389</v>
      </c>
      <c r="O95" s="4">
        <v>0.1509</v>
      </c>
      <c r="P95" s="4">
        <v>1.3531</v>
      </c>
      <c r="Q95" s="5">
        <f t="shared" si="11"/>
        <v>20.4174</v>
      </c>
      <c r="R95" s="10"/>
    </row>
    <row r="96" spans="1:18" ht="18.75">
      <c r="A96" s="234"/>
      <c r="B96" s="235"/>
      <c r="C96" s="224" t="s">
        <v>14</v>
      </c>
      <c r="D96" s="267">
        <v>171.921</v>
      </c>
      <c r="E96" s="51">
        <v>373.531</v>
      </c>
      <c r="F96" s="149"/>
      <c r="G96" s="60">
        <v>1712.642</v>
      </c>
      <c r="H96" s="60">
        <v>3510.92</v>
      </c>
      <c r="I96" s="60">
        <v>93.242</v>
      </c>
      <c r="J96" s="31"/>
      <c r="K96" s="60">
        <v>778.361</v>
      </c>
      <c r="L96" s="6">
        <v>845.632</v>
      </c>
      <c r="M96" s="6">
        <v>23.31</v>
      </c>
      <c r="N96" s="6">
        <v>722.543</v>
      </c>
      <c r="O96" s="6">
        <v>122.898</v>
      </c>
      <c r="P96" s="6">
        <v>897.676</v>
      </c>
      <c r="Q96" s="7">
        <f t="shared" si="11"/>
        <v>8707.224</v>
      </c>
      <c r="R96" s="10"/>
    </row>
    <row r="97" spans="1:18" ht="18.75">
      <c r="A97" s="232" t="s">
        <v>70</v>
      </c>
      <c r="B97" s="233"/>
      <c r="C97" s="220" t="s">
        <v>12</v>
      </c>
      <c r="D97" s="50">
        <v>7.9838</v>
      </c>
      <c r="E97" s="50">
        <v>391.8316</v>
      </c>
      <c r="F97" s="148"/>
      <c r="G97" s="59">
        <v>49.3192</v>
      </c>
      <c r="H97" s="59">
        <v>338.014</v>
      </c>
      <c r="I97" s="59">
        <v>0.466</v>
      </c>
      <c r="J97" s="11"/>
      <c r="K97" s="59">
        <v>19.8049</v>
      </c>
      <c r="L97" s="4">
        <v>5.7878</v>
      </c>
      <c r="M97" s="4">
        <v>0.671</v>
      </c>
      <c r="N97" s="4">
        <v>1.523</v>
      </c>
      <c r="O97" s="4">
        <v>6.8728</v>
      </c>
      <c r="P97" s="4">
        <v>15.1374</v>
      </c>
      <c r="Q97" s="5">
        <f t="shared" si="11"/>
        <v>437.59610000000004</v>
      </c>
      <c r="R97" s="10"/>
    </row>
    <row r="98" spans="1:18" ht="18.75">
      <c r="A98" s="234"/>
      <c r="B98" s="235"/>
      <c r="C98" s="224" t="s">
        <v>14</v>
      </c>
      <c r="D98" s="267">
        <v>13858.778</v>
      </c>
      <c r="E98" s="51">
        <v>178803.836</v>
      </c>
      <c r="F98" s="149"/>
      <c r="G98" s="60">
        <v>11169.551</v>
      </c>
      <c r="H98" s="60">
        <v>59150.068</v>
      </c>
      <c r="I98" s="60">
        <v>404.077</v>
      </c>
      <c r="J98" s="31"/>
      <c r="K98" s="60">
        <v>5426.975</v>
      </c>
      <c r="L98" s="6">
        <v>4116.765</v>
      </c>
      <c r="M98" s="6">
        <v>151.542</v>
      </c>
      <c r="N98" s="6">
        <v>586.156</v>
      </c>
      <c r="O98" s="6">
        <v>4445.006</v>
      </c>
      <c r="P98" s="6">
        <v>11404.909</v>
      </c>
      <c r="Q98" s="7">
        <f t="shared" si="11"/>
        <v>96855.04900000001</v>
      </c>
      <c r="R98" s="10"/>
    </row>
    <row r="99" spans="1:18" ht="18.75">
      <c r="A99" s="244" t="s">
        <v>71</v>
      </c>
      <c r="B99" s="245"/>
      <c r="C99" s="220" t="s">
        <v>12</v>
      </c>
      <c r="D99" s="46">
        <f>D8+D10+D22+D28+D36+D38+D40+D42+D44+D46+D48+D50+D52+D58+D71+D83+D85+D87+D89+D91+D93+D95+D97</f>
        <v>449.9581</v>
      </c>
      <c r="E99" s="46">
        <f>E8+E10+E22+E28+E36+E38+E40+E42+E44+E46+E48+E50+E52+E58+E71+E83+E85+E87+E89+E91+E93+E95+E97</f>
        <v>905.9726999999999</v>
      </c>
      <c r="F99" s="148">
        <f>D99+E99</f>
        <v>1355.9307999999999</v>
      </c>
      <c r="G99" s="61">
        <f aca="true" t="shared" si="14" ref="G99:I100">G8+G10+G22+G28+G36+G38+G40+G42+G44+G46+G48+G50+G52+G58+G71+G83+G85+G87+G89+G91+G93+G95+G97</f>
        <v>15053.851299999998</v>
      </c>
      <c r="H99" s="63">
        <f t="shared" si="14"/>
        <v>11447.500000000002</v>
      </c>
      <c r="I99" s="61">
        <f t="shared" si="14"/>
        <v>9.745</v>
      </c>
      <c r="J99" s="30">
        <f>H99+I99</f>
        <v>11457.245000000003</v>
      </c>
      <c r="K99" s="61">
        <f>K8+K10+K22+K28+K36+K38+K40+K42+K44+K46+K48+K50+K52+K58+K71+K83+K85+K87+K89+K91+K93+K95+K97</f>
        <v>10216.165599999998</v>
      </c>
      <c r="L99" s="4">
        <f aca="true" t="shared" si="15" ref="L99:P100">+L8+L10+L22+L28+L36+L38+L40+L42+L44+L46+L48+L50+L52+L58+L71+L83+L85+L87+L89+L91+L93+L95+L97</f>
        <v>987.0137499999998</v>
      </c>
      <c r="M99" s="4">
        <f t="shared" si="15"/>
        <v>3.888</v>
      </c>
      <c r="N99" s="4">
        <f t="shared" si="15"/>
        <v>89.2229</v>
      </c>
      <c r="O99" s="4">
        <f t="shared" si="15"/>
        <v>10.1537</v>
      </c>
      <c r="P99" s="4">
        <f t="shared" si="15"/>
        <v>27.766599999999997</v>
      </c>
      <c r="Q99" s="5">
        <f t="shared" si="11"/>
        <v>39201.237649999995</v>
      </c>
      <c r="R99" s="10"/>
    </row>
    <row r="100" spans="1:18" ht="18.75">
      <c r="A100" s="246"/>
      <c r="B100" s="247"/>
      <c r="C100" s="224" t="s">
        <v>14</v>
      </c>
      <c r="D100" s="47">
        <f>D9+D11+D23+D29+D37+D39+D41+D43+D45+D47+D49+D51+D53+D59+D72+D84+D86+D88+D90+D92+D94+D96+D98</f>
        <v>487079.1979999998</v>
      </c>
      <c r="E100" s="47">
        <f>E9+E11+E23+E29+E37+E39+E41+E43+E45+E47+E49+E51+E53+E59+E72+E84+E86+E88+E90+E92+E94+E96+E98</f>
        <v>636665.8010000001</v>
      </c>
      <c r="F100" s="149">
        <f>D100+E100</f>
        <v>1123744.9989999998</v>
      </c>
      <c r="G100" s="64">
        <f t="shared" si="14"/>
        <v>2888611.9830000005</v>
      </c>
      <c r="H100" s="64">
        <f t="shared" si="14"/>
        <v>1288903.734</v>
      </c>
      <c r="I100" s="64">
        <f t="shared" si="14"/>
        <v>7615.850000000001</v>
      </c>
      <c r="J100" s="31">
        <f>H100+I100</f>
        <v>1296519.584</v>
      </c>
      <c r="K100" s="64">
        <f>K9+K11+K23+K29+K37+K39+K41+K43+K45+K47+K49+K51+K53+K59+K72+K84+K86+K88+K90+K92+K94+K96+K98</f>
        <v>1023591.503</v>
      </c>
      <c r="L100" s="6">
        <f t="shared" si="15"/>
        <v>400919.74299999996</v>
      </c>
      <c r="M100" s="6">
        <f t="shared" si="15"/>
        <v>831.978</v>
      </c>
      <c r="N100" s="6">
        <f t="shared" si="15"/>
        <v>37001.17399999999</v>
      </c>
      <c r="O100" s="6">
        <f t="shared" si="15"/>
        <v>5704.805</v>
      </c>
      <c r="P100" s="6">
        <f t="shared" si="15"/>
        <v>19883.958</v>
      </c>
      <c r="Q100" s="7">
        <f t="shared" si="11"/>
        <v>6796809.726999999</v>
      </c>
      <c r="R100" s="10"/>
    </row>
    <row r="101" spans="1:18" ht="18.75">
      <c r="A101" s="218" t="s">
        <v>0</v>
      </c>
      <c r="B101" s="219" t="s">
        <v>72</v>
      </c>
      <c r="C101" s="220" t="s">
        <v>12</v>
      </c>
      <c r="D101" s="50"/>
      <c r="E101" s="50"/>
      <c r="F101" s="143"/>
      <c r="G101" s="59"/>
      <c r="H101" s="59">
        <v>0.201</v>
      </c>
      <c r="I101" s="59"/>
      <c r="J101" s="11"/>
      <c r="K101" s="59">
        <v>0.0387</v>
      </c>
      <c r="L101" s="4"/>
      <c r="M101" s="4"/>
      <c r="N101" s="4"/>
      <c r="O101" s="4"/>
      <c r="P101" s="4"/>
      <c r="Q101" s="5">
        <f t="shared" si="11"/>
        <v>0.23970000000000002</v>
      </c>
      <c r="R101" s="10"/>
    </row>
    <row r="102" spans="1:18" ht="18.75">
      <c r="A102" s="218" t="s">
        <v>0</v>
      </c>
      <c r="B102" s="223"/>
      <c r="C102" s="224" t="s">
        <v>14</v>
      </c>
      <c r="D102" s="51"/>
      <c r="E102" s="51"/>
      <c r="F102" s="142"/>
      <c r="G102" s="60"/>
      <c r="H102" s="60">
        <v>623.442</v>
      </c>
      <c r="I102" s="60"/>
      <c r="J102" s="31"/>
      <c r="K102" s="60">
        <v>125.97</v>
      </c>
      <c r="L102" s="6"/>
      <c r="M102" s="6"/>
      <c r="N102" s="6"/>
      <c r="O102" s="6"/>
      <c r="P102" s="6"/>
      <c r="Q102" s="7">
        <f t="shared" si="11"/>
        <v>749.412</v>
      </c>
      <c r="R102" s="10"/>
    </row>
    <row r="103" spans="1:18" ht="18.75">
      <c r="A103" s="222" t="s">
        <v>73</v>
      </c>
      <c r="B103" s="219" t="s">
        <v>74</v>
      </c>
      <c r="C103" s="220" t="s">
        <v>12</v>
      </c>
      <c r="D103" s="50">
        <v>4.9225</v>
      </c>
      <c r="E103" s="50">
        <v>2.286</v>
      </c>
      <c r="F103" s="148"/>
      <c r="G103" s="59">
        <v>9.0011</v>
      </c>
      <c r="H103" s="59">
        <v>58.956</v>
      </c>
      <c r="I103" s="59">
        <v>0.89</v>
      </c>
      <c r="J103" s="11"/>
      <c r="K103" s="59">
        <v>2.3517</v>
      </c>
      <c r="L103" s="4">
        <v>6.9741</v>
      </c>
      <c r="M103" s="4">
        <v>0.017</v>
      </c>
      <c r="N103" s="4">
        <v>0.538</v>
      </c>
      <c r="O103" s="4">
        <v>4.2203</v>
      </c>
      <c r="P103" s="4">
        <v>0.023</v>
      </c>
      <c r="Q103" s="5">
        <f t="shared" si="11"/>
        <v>82.97119999999998</v>
      </c>
      <c r="R103" s="10"/>
    </row>
    <row r="104" spans="1:18" ht="18.75">
      <c r="A104" s="222" t="s">
        <v>0</v>
      </c>
      <c r="B104" s="223"/>
      <c r="C104" s="224" t="s">
        <v>14</v>
      </c>
      <c r="D104" s="267">
        <v>1680.595</v>
      </c>
      <c r="E104" s="51">
        <v>1630.298</v>
      </c>
      <c r="F104" s="149"/>
      <c r="G104" s="60">
        <v>4600.376</v>
      </c>
      <c r="H104" s="60">
        <v>16496.161</v>
      </c>
      <c r="I104" s="60">
        <v>403.495</v>
      </c>
      <c r="J104" s="31"/>
      <c r="K104" s="60">
        <v>903.866</v>
      </c>
      <c r="L104" s="6">
        <v>4906.893</v>
      </c>
      <c r="M104" s="6">
        <v>7.455</v>
      </c>
      <c r="N104" s="6">
        <v>141.598</v>
      </c>
      <c r="O104" s="6">
        <v>2274.601</v>
      </c>
      <c r="P104" s="6">
        <v>14.223</v>
      </c>
      <c r="Q104" s="7">
        <f t="shared" si="11"/>
        <v>29748.668000000005</v>
      </c>
      <c r="R104" s="10"/>
    </row>
    <row r="105" spans="1:18" ht="18.75">
      <c r="A105" s="222" t="s">
        <v>0</v>
      </c>
      <c r="B105" s="219" t="s">
        <v>75</v>
      </c>
      <c r="C105" s="220" t="s">
        <v>12</v>
      </c>
      <c r="D105" s="50">
        <v>14.8786</v>
      </c>
      <c r="E105" s="50">
        <v>12.725</v>
      </c>
      <c r="F105" s="148"/>
      <c r="G105" s="59">
        <v>7.1364</v>
      </c>
      <c r="H105" s="59">
        <v>1014.912</v>
      </c>
      <c r="I105" s="59"/>
      <c r="J105" s="11"/>
      <c r="K105" s="59">
        <v>89.5451</v>
      </c>
      <c r="L105" s="4">
        <v>1.2346</v>
      </c>
      <c r="M105" s="4">
        <v>0.31</v>
      </c>
      <c r="N105" s="4">
        <v>0.0244</v>
      </c>
      <c r="O105" s="4"/>
      <c r="P105" s="4"/>
      <c r="Q105" s="5">
        <f t="shared" si="11"/>
        <v>1113.1625</v>
      </c>
      <c r="R105" s="10"/>
    </row>
    <row r="106" spans="1:18" ht="18.75">
      <c r="A106" s="222"/>
      <c r="B106" s="223"/>
      <c r="C106" s="224" t="s">
        <v>14</v>
      </c>
      <c r="D106" s="267">
        <v>5787.747</v>
      </c>
      <c r="E106" s="51">
        <v>5353.172</v>
      </c>
      <c r="F106" s="149"/>
      <c r="G106" s="60">
        <v>3585.376</v>
      </c>
      <c r="H106" s="60">
        <v>267018.799</v>
      </c>
      <c r="I106" s="60"/>
      <c r="J106" s="31"/>
      <c r="K106" s="60">
        <v>20004.036</v>
      </c>
      <c r="L106" s="6">
        <v>754.097</v>
      </c>
      <c r="M106" s="6">
        <v>62.111</v>
      </c>
      <c r="N106" s="6">
        <v>2.473</v>
      </c>
      <c r="O106" s="6"/>
      <c r="P106" s="6"/>
      <c r="Q106" s="7">
        <f t="shared" si="11"/>
        <v>291426.892</v>
      </c>
      <c r="R106" s="10"/>
    </row>
    <row r="107" spans="1:18" ht="18.75">
      <c r="A107" s="222" t="s">
        <v>76</v>
      </c>
      <c r="B107" s="219" t="s">
        <v>77</v>
      </c>
      <c r="C107" s="220" t="s">
        <v>12</v>
      </c>
      <c r="D107" s="50">
        <v>0.001</v>
      </c>
      <c r="E107" s="50">
        <v>0.1331</v>
      </c>
      <c r="F107" s="148"/>
      <c r="G107" s="59">
        <v>0.0118</v>
      </c>
      <c r="H107" s="59">
        <v>3.518</v>
      </c>
      <c r="I107" s="59">
        <v>0.258</v>
      </c>
      <c r="J107" s="11"/>
      <c r="K107" s="59">
        <v>0.0105</v>
      </c>
      <c r="L107" s="4">
        <v>0.007</v>
      </c>
      <c r="M107" s="4">
        <v>0.248</v>
      </c>
      <c r="N107" s="4">
        <v>0.0507</v>
      </c>
      <c r="O107" s="4"/>
      <c r="P107" s="4">
        <v>0.1557</v>
      </c>
      <c r="Q107" s="5">
        <f t="shared" si="11"/>
        <v>4.2597000000000005</v>
      </c>
      <c r="R107" s="10"/>
    </row>
    <row r="108" spans="1:18" ht="18.75">
      <c r="A108" s="222"/>
      <c r="B108" s="223"/>
      <c r="C108" s="224" t="s">
        <v>14</v>
      </c>
      <c r="D108" s="267">
        <v>1.575</v>
      </c>
      <c r="E108" s="51">
        <v>117.598</v>
      </c>
      <c r="F108" s="149"/>
      <c r="G108" s="60">
        <v>10.641</v>
      </c>
      <c r="H108" s="60">
        <v>3841.974</v>
      </c>
      <c r="I108" s="60">
        <v>272.31</v>
      </c>
      <c r="J108" s="31"/>
      <c r="K108" s="60">
        <v>5.565</v>
      </c>
      <c r="L108" s="6">
        <v>6.93</v>
      </c>
      <c r="M108" s="6">
        <v>132.3</v>
      </c>
      <c r="N108" s="6">
        <v>28.947</v>
      </c>
      <c r="O108" s="6"/>
      <c r="P108" s="6">
        <v>81.044</v>
      </c>
      <c r="Q108" s="7">
        <f t="shared" si="11"/>
        <v>4379.711</v>
      </c>
      <c r="R108" s="10"/>
    </row>
    <row r="109" spans="1:18" ht="18.75">
      <c r="A109" s="222"/>
      <c r="B109" s="219" t="s">
        <v>78</v>
      </c>
      <c r="C109" s="220" t="s">
        <v>12</v>
      </c>
      <c r="D109" s="50">
        <v>0.8229</v>
      </c>
      <c r="E109" s="50">
        <v>0.2733</v>
      </c>
      <c r="F109" s="148"/>
      <c r="G109" s="59">
        <v>0.7415</v>
      </c>
      <c r="H109" s="59">
        <v>4.839</v>
      </c>
      <c r="I109" s="59"/>
      <c r="J109" s="11"/>
      <c r="K109" s="59">
        <v>0.1485</v>
      </c>
      <c r="L109" s="4">
        <v>0.0415</v>
      </c>
      <c r="M109" s="4">
        <v>0.134</v>
      </c>
      <c r="N109" s="4">
        <v>0.2091</v>
      </c>
      <c r="O109" s="4"/>
      <c r="P109" s="4">
        <v>0.16</v>
      </c>
      <c r="Q109" s="5">
        <f t="shared" si="11"/>
        <v>6.273600000000002</v>
      </c>
      <c r="R109" s="10"/>
    </row>
    <row r="110" spans="1:18" ht="18.75">
      <c r="A110" s="222"/>
      <c r="B110" s="223"/>
      <c r="C110" s="224" t="s">
        <v>14</v>
      </c>
      <c r="D110" s="267">
        <v>1144.605</v>
      </c>
      <c r="E110" s="51">
        <v>565.973</v>
      </c>
      <c r="F110" s="149"/>
      <c r="G110" s="60">
        <v>680.343</v>
      </c>
      <c r="H110" s="60">
        <v>3458.721</v>
      </c>
      <c r="I110" s="60"/>
      <c r="J110" s="31"/>
      <c r="K110" s="60">
        <v>121.998</v>
      </c>
      <c r="L110" s="6">
        <v>10.711</v>
      </c>
      <c r="M110" s="6">
        <v>23.336</v>
      </c>
      <c r="N110" s="6">
        <v>124.906</v>
      </c>
      <c r="O110" s="6"/>
      <c r="P110" s="6">
        <v>111.713</v>
      </c>
      <c r="Q110" s="7">
        <f t="shared" si="11"/>
        <v>4531.728</v>
      </c>
      <c r="R110" s="10"/>
    </row>
    <row r="111" spans="1:18" ht="18.75">
      <c r="A111" s="222" t="s">
        <v>79</v>
      </c>
      <c r="B111" s="219" t="s">
        <v>80</v>
      </c>
      <c r="C111" s="220" t="s">
        <v>12</v>
      </c>
      <c r="D111" s="50"/>
      <c r="E111" s="50"/>
      <c r="F111" s="143"/>
      <c r="G111" s="59"/>
      <c r="H111" s="59"/>
      <c r="I111" s="59"/>
      <c r="J111" s="11"/>
      <c r="K111" s="59">
        <v>2.1</v>
      </c>
      <c r="L111" s="4"/>
      <c r="M111" s="4"/>
      <c r="N111" s="4"/>
      <c r="O111" s="4"/>
      <c r="P111" s="4"/>
      <c r="Q111" s="5">
        <f t="shared" si="11"/>
        <v>2.1</v>
      </c>
      <c r="R111" s="10"/>
    </row>
    <row r="112" spans="1:18" ht="18.75">
      <c r="A112" s="222"/>
      <c r="B112" s="223"/>
      <c r="C112" s="224" t="s">
        <v>14</v>
      </c>
      <c r="D112" s="51"/>
      <c r="E112" s="51"/>
      <c r="F112" s="142"/>
      <c r="G112" s="60"/>
      <c r="H112" s="60"/>
      <c r="I112" s="60"/>
      <c r="J112" s="31"/>
      <c r="K112" s="60">
        <v>143.483</v>
      </c>
      <c r="L112" s="6"/>
      <c r="M112" s="6"/>
      <c r="N112" s="6"/>
      <c r="O112" s="6"/>
      <c r="P112" s="6"/>
      <c r="Q112" s="7">
        <f t="shared" si="11"/>
        <v>143.483</v>
      </c>
      <c r="R112" s="10"/>
    </row>
    <row r="113" spans="1:18" ht="18.75">
      <c r="A113" s="222"/>
      <c r="B113" s="219" t="s">
        <v>81</v>
      </c>
      <c r="C113" s="220" t="s">
        <v>12</v>
      </c>
      <c r="D113" s="50">
        <v>0.001</v>
      </c>
      <c r="E113" s="50">
        <v>0.0114</v>
      </c>
      <c r="F113" s="148"/>
      <c r="G113" s="59">
        <v>0.143</v>
      </c>
      <c r="H113" s="59">
        <v>4.079</v>
      </c>
      <c r="I113" s="59"/>
      <c r="J113" s="11"/>
      <c r="K113" s="59"/>
      <c r="L113" s="4">
        <v>0.1484</v>
      </c>
      <c r="M113" s="4"/>
      <c r="N113" s="4"/>
      <c r="O113" s="4"/>
      <c r="P113" s="4"/>
      <c r="Q113" s="5">
        <f t="shared" si="11"/>
        <v>4.370399999999999</v>
      </c>
      <c r="R113" s="10"/>
    </row>
    <row r="114" spans="1:18" ht="18.75">
      <c r="A114" s="222"/>
      <c r="B114" s="223"/>
      <c r="C114" s="224" t="s">
        <v>14</v>
      </c>
      <c r="D114" s="267">
        <v>0.315</v>
      </c>
      <c r="E114" s="51">
        <v>9.681</v>
      </c>
      <c r="F114" s="149"/>
      <c r="G114" s="60">
        <v>113.641</v>
      </c>
      <c r="H114" s="60">
        <v>11210.168</v>
      </c>
      <c r="I114" s="60"/>
      <c r="J114" s="31"/>
      <c r="K114" s="60"/>
      <c r="L114" s="6">
        <v>65.446</v>
      </c>
      <c r="M114" s="6"/>
      <c r="N114" s="6"/>
      <c r="O114" s="6"/>
      <c r="P114" s="6"/>
      <c r="Q114" s="7">
        <f t="shared" si="11"/>
        <v>11389.255</v>
      </c>
      <c r="R114" s="10"/>
    </row>
    <row r="115" spans="1:18" ht="18.75">
      <c r="A115" s="222" t="s">
        <v>82</v>
      </c>
      <c r="B115" s="219" t="s">
        <v>83</v>
      </c>
      <c r="C115" s="220" t="s">
        <v>12</v>
      </c>
      <c r="D115" s="50">
        <v>0.1534</v>
      </c>
      <c r="E115" s="50">
        <v>3.2672</v>
      </c>
      <c r="F115" s="148"/>
      <c r="G115" s="59">
        <v>0.0008</v>
      </c>
      <c r="H115" s="59">
        <v>4.49</v>
      </c>
      <c r="I115" s="59"/>
      <c r="J115" s="11"/>
      <c r="K115" s="59"/>
      <c r="L115" s="4"/>
      <c r="M115" s="4"/>
      <c r="N115" s="4"/>
      <c r="O115" s="4"/>
      <c r="P115" s="4"/>
      <c r="Q115" s="5">
        <f t="shared" si="11"/>
        <v>4.4908</v>
      </c>
      <c r="R115" s="10"/>
    </row>
    <row r="116" spans="1:18" ht="18.75">
      <c r="A116" s="222"/>
      <c r="B116" s="223"/>
      <c r="C116" s="224" t="s">
        <v>14</v>
      </c>
      <c r="D116" s="51">
        <v>116.55</v>
      </c>
      <c r="E116" s="51">
        <v>1237.53</v>
      </c>
      <c r="F116" s="149"/>
      <c r="G116" s="60">
        <v>0.504</v>
      </c>
      <c r="H116" s="60">
        <v>3889.284</v>
      </c>
      <c r="I116" s="60"/>
      <c r="J116" s="31"/>
      <c r="K116" s="60"/>
      <c r="L116" s="6"/>
      <c r="M116" s="6"/>
      <c r="N116" s="6"/>
      <c r="O116" s="6"/>
      <c r="P116" s="6"/>
      <c r="Q116" s="7">
        <f t="shared" si="11"/>
        <v>3889.788</v>
      </c>
      <c r="R116" s="10"/>
    </row>
    <row r="117" spans="1:18" ht="18.75">
      <c r="A117" s="222"/>
      <c r="B117" s="219" t="s">
        <v>84</v>
      </c>
      <c r="C117" s="220" t="s">
        <v>12</v>
      </c>
      <c r="D117" s="50">
        <v>2.367</v>
      </c>
      <c r="E117" s="50">
        <v>1.4048</v>
      </c>
      <c r="F117" s="148"/>
      <c r="G117" s="59">
        <v>3.0559</v>
      </c>
      <c r="H117" s="59">
        <v>6.85</v>
      </c>
      <c r="I117" s="59"/>
      <c r="J117" s="11"/>
      <c r="K117" s="59">
        <v>0.15</v>
      </c>
      <c r="L117" s="4">
        <v>1.111</v>
      </c>
      <c r="M117" s="4">
        <v>11.416</v>
      </c>
      <c r="N117" s="4">
        <v>0.1413</v>
      </c>
      <c r="O117" s="4"/>
      <c r="P117" s="4"/>
      <c r="Q117" s="5">
        <f t="shared" si="11"/>
        <v>22.724200000000003</v>
      </c>
      <c r="R117" s="10"/>
    </row>
    <row r="118" spans="1:18" ht="18.75">
      <c r="A118" s="222"/>
      <c r="B118" s="223"/>
      <c r="C118" s="224" t="s">
        <v>14</v>
      </c>
      <c r="D118" s="267">
        <v>1427.969</v>
      </c>
      <c r="E118" s="51">
        <v>782.92</v>
      </c>
      <c r="F118" s="149"/>
      <c r="G118" s="60">
        <v>3957.151</v>
      </c>
      <c r="H118" s="60">
        <v>5109.075</v>
      </c>
      <c r="I118" s="60"/>
      <c r="J118" s="31"/>
      <c r="K118" s="60">
        <v>118.126</v>
      </c>
      <c r="L118" s="6">
        <v>191.099</v>
      </c>
      <c r="M118" s="6">
        <v>10239.139</v>
      </c>
      <c r="N118" s="6">
        <v>293.489</v>
      </c>
      <c r="O118" s="6"/>
      <c r="P118" s="6"/>
      <c r="Q118" s="7">
        <f t="shared" si="11"/>
        <v>19908.078999999998</v>
      </c>
      <c r="R118" s="10"/>
    </row>
    <row r="119" spans="1:18" ht="18.75">
      <c r="A119" s="222" t="s">
        <v>19</v>
      </c>
      <c r="B119" s="219" t="s">
        <v>85</v>
      </c>
      <c r="C119" s="220" t="s">
        <v>12</v>
      </c>
      <c r="D119" s="50">
        <v>3.6519</v>
      </c>
      <c r="E119" s="50">
        <v>1.232</v>
      </c>
      <c r="F119" s="148"/>
      <c r="G119" s="59">
        <v>0.2367</v>
      </c>
      <c r="H119" s="59">
        <v>4.228</v>
      </c>
      <c r="I119" s="59"/>
      <c r="J119" s="11"/>
      <c r="K119" s="59">
        <v>0.5877</v>
      </c>
      <c r="L119" s="4">
        <v>0.4231</v>
      </c>
      <c r="M119" s="4">
        <v>4.437</v>
      </c>
      <c r="N119" s="4">
        <v>0.0499</v>
      </c>
      <c r="O119" s="4"/>
      <c r="P119" s="4">
        <v>0.448</v>
      </c>
      <c r="Q119" s="5">
        <f t="shared" si="11"/>
        <v>10.4104</v>
      </c>
      <c r="R119" s="10"/>
    </row>
    <row r="120" spans="1:18" ht="18.75">
      <c r="A120" s="10"/>
      <c r="B120" s="223"/>
      <c r="C120" s="224" t="s">
        <v>14</v>
      </c>
      <c r="D120" s="267">
        <v>1434.011</v>
      </c>
      <c r="E120" s="51">
        <v>444.052</v>
      </c>
      <c r="F120" s="149"/>
      <c r="G120" s="60">
        <v>98.304</v>
      </c>
      <c r="H120" s="60">
        <v>12362.44</v>
      </c>
      <c r="I120" s="60"/>
      <c r="J120" s="31"/>
      <c r="K120" s="60">
        <v>143.448</v>
      </c>
      <c r="L120" s="6">
        <v>232.733</v>
      </c>
      <c r="M120" s="6">
        <v>822.496</v>
      </c>
      <c r="N120" s="6">
        <v>13.32</v>
      </c>
      <c r="O120" s="6"/>
      <c r="P120" s="6">
        <v>121.315</v>
      </c>
      <c r="Q120" s="7">
        <f t="shared" si="11"/>
        <v>13794.056</v>
      </c>
      <c r="R120" s="10"/>
    </row>
    <row r="121" spans="1:18" ht="18.75">
      <c r="A121" s="10"/>
      <c r="B121" s="226" t="s">
        <v>16</v>
      </c>
      <c r="C121" s="220" t="s">
        <v>12</v>
      </c>
      <c r="D121" s="50">
        <v>0.001</v>
      </c>
      <c r="E121" s="50">
        <v>0.002</v>
      </c>
      <c r="F121" s="148"/>
      <c r="G121" s="59">
        <v>0</v>
      </c>
      <c r="H121" s="59">
        <v>0.36</v>
      </c>
      <c r="I121" s="59"/>
      <c r="J121" s="11"/>
      <c r="K121" s="59"/>
      <c r="L121" s="4">
        <v>0.51</v>
      </c>
      <c r="M121" s="4"/>
      <c r="N121" s="4"/>
      <c r="O121" s="4">
        <v>0.196</v>
      </c>
      <c r="P121" s="4"/>
      <c r="Q121" s="5">
        <f t="shared" si="11"/>
        <v>1.066</v>
      </c>
      <c r="R121" s="10"/>
    </row>
    <row r="122" spans="1:18" ht="18.75">
      <c r="A122" s="10"/>
      <c r="B122" s="224" t="s">
        <v>86</v>
      </c>
      <c r="C122" s="224" t="s">
        <v>14</v>
      </c>
      <c r="D122" s="267">
        <v>0.21</v>
      </c>
      <c r="E122" s="51">
        <v>0.315</v>
      </c>
      <c r="F122" s="149"/>
      <c r="G122" s="60">
        <v>1.998</v>
      </c>
      <c r="H122" s="60">
        <v>1617.431</v>
      </c>
      <c r="I122" s="60"/>
      <c r="J122" s="31"/>
      <c r="K122" s="60"/>
      <c r="L122" s="6">
        <v>18.725</v>
      </c>
      <c r="M122" s="6"/>
      <c r="N122" s="6"/>
      <c r="O122" s="6">
        <v>21.777</v>
      </c>
      <c r="P122" s="6"/>
      <c r="Q122" s="7">
        <f t="shared" si="11"/>
        <v>1659.931</v>
      </c>
      <c r="R122" s="10"/>
    </row>
    <row r="123" spans="1:18" ht="18.75">
      <c r="A123" s="10"/>
      <c r="B123" s="227" t="s">
        <v>20</v>
      </c>
      <c r="C123" s="220" t="s">
        <v>12</v>
      </c>
      <c r="D123" s="46">
        <f>D101+D103+D105+D107+D109+D111+D113+D115+D117+D119+D121</f>
        <v>26.79930000000001</v>
      </c>
      <c r="E123" s="46">
        <f>E101+E103+E105+E107+E109+E111+E113+E115+E117+E119+E121</f>
        <v>21.3348</v>
      </c>
      <c r="F123" s="148">
        <f>D123+E123</f>
        <v>48.13410000000001</v>
      </c>
      <c r="G123" s="63">
        <f aca="true" t="shared" si="16" ref="G123:I124">G101+G103+G105+G107+G109+G111+G113+G115+G117+G119+G121</f>
        <v>20.3272</v>
      </c>
      <c r="H123" s="61">
        <f t="shared" si="16"/>
        <v>1102.4329999999998</v>
      </c>
      <c r="I123" s="63">
        <f t="shared" si="16"/>
        <v>1.1480000000000001</v>
      </c>
      <c r="J123" s="11">
        <f>H123+I123</f>
        <v>1103.5809999999997</v>
      </c>
      <c r="K123" s="63">
        <f>K101+K103+K105+K107+K109+K111+K113+K115+K117+K119+K121</f>
        <v>94.9322</v>
      </c>
      <c r="L123" s="11">
        <f aca="true" t="shared" si="17" ref="L123:P124">+L101+L103+L105+L107+L109+L111+L113+L115+L117+L119+L121</f>
        <v>10.4497</v>
      </c>
      <c r="M123" s="4">
        <f t="shared" si="17"/>
        <v>16.562</v>
      </c>
      <c r="N123" s="4">
        <f t="shared" si="17"/>
        <v>1.0134</v>
      </c>
      <c r="O123" s="11">
        <f t="shared" si="17"/>
        <v>4.4163</v>
      </c>
      <c r="P123" s="11">
        <f t="shared" si="17"/>
        <v>0.7867</v>
      </c>
      <c r="Q123" s="43">
        <f t="shared" si="11"/>
        <v>1300.2025999999996</v>
      </c>
      <c r="R123" s="10"/>
    </row>
    <row r="124" spans="1:18" ht="18.75">
      <c r="A124" s="229"/>
      <c r="B124" s="230"/>
      <c r="C124" s="224" t="s">
        <v>14</v>
      </c>
      <c r="D124" s="47">
        <f>D102+D104+D106+D108+D110+D112+D114+D116+D118+D120+D122</f>
        <v>11593.577</v>
      </c>
      <c r="E124" s="47">
        <f>E102+E104+E106+E108+E110+E112+E114+E116+E118+E120+E122</f>
        <v>10141.538999999999</v>
      </c>
      <c r="F124" s="149">
        <f>D124+E124</f>
        <v>21735.115999999998</v>
      </c>
      <c r="G124" s="62">
        <f t="shared" si="16"/>
        <v>13048.334</v>
      </c>
      <c r="H124" s="64">
        <f t="shared" si="16"/>
        <v>325627.495</v>
      </c>
      <c r="I124" s="62">
        <f t="shared" si="16"/>
        <v>675.8050000000001</v>
      </c>
      <c r="J124" s="31">
        <f>H124+I124</f>
        <v>326303.3</v>
      </c>
      <c r="K124" s="64">
        <f>K102+K104+K106+K108+K110+K112+K114+K116+K118+K120+K122</f>
        <v>21566.492</v>
      </c>
      <c r="L124" s="6">
        <f t="shared" si="17"/>
        <v>6186.634000000001</v>
      </c>
      <c r="M124" s="6">
        <f t="shared" si="17"/>
        <v>11286.836999999998</v>
      </c>
      <c r="N124" s="6">
        <f t="shared" si="17"/>
        <v>604.7330000000001</v>
      </c>
      <c r="O124" s="6">
        <f t="shared" si="17"/>
        <v>2296.378</v>
      </c>
      <c r="P124" s="6">
        <f t="shared" si="17"/>
        <v>328.29499999999996</v>
      </c>
      <c r="Q124" s="7">
        <f t="shared" si="11"/>
        <v>403356.119</v>
      </c>
      <c r="R124" s="10"/>
    </row>
    <row r="125" spans="1:18" ht="18.75">
      <c r="A125" s="218" t="s">
        <v>0</v>
      </c>
      <c r="B125" s="219" t="s">
        <v>87</v>
      </c>
      <c r="C125" s="220" t="s">
        <v>12</v>
      </c>
      <c r="D125" s="50"/>
      <c r="E125" s="50"/>
      <c r="F125" s="148"/>
      <c r="G125" s="59"/>
      <c r="H125" s="59"/>
      <c r="I125" s="59"/>
      <c r="J125" s="11"/>
      <c r="K125" s="59"/>
      <c r="L125" s="4"/>
      <c r="M125" s="4"/>
      <c r="N125" s="4"/>
      <c r="O125" s="4"/>
      <c r="P125" s="4"/>
      <c r="Q125" s="5">
        <f t="shared" si="11"/>
        <v>0</v>
      </c>
      <c r="R125" s="10"/>
    </row>
    <row r="126" spans="1:18" ht="18.75">
      <c r="A126" s="218" t="s">
        <v>0</v>
      </c>
      <c r="B126" s="223"/>
      <c r="C126" s="224" t="s">
        <v>14</v>
      </c>
      <c r="D126" s="51"/>
      <c r="E126" s="51"/>
      <c r="F126" s="149"/>
      <c r="G126" s="60"/>
      <c r="H126" s="60"/>
      <c r="I126" s="60"/>
      <c r="J126" s="31"/>
      <c r="K126" s="60"/>
      <c r="L126" s="6"/>
      <c r="M126" s="6"/>
      <c r="N126" s="6"/>
      <c r="O126" s="6"/>
      <c r="P126" s="6"/>
      <c r="Q126" s="7">
        <f t="shared" si="11"/>
        <v>0</v>
      </c>
      <c r="R126" s="10"/>
    </row>
    <row r="127" spans="1:18" ht="18.75">
      <c r="A127" s="222" t="s">
        <v>88</v>
      </c>
      <c r="B127" s="219" t="s">
        <v>89</v>
      </c>
      <c r="C127" s="220" t="s">
        <v>12</v>
      </c>
      <c r="D127" s="50"/>
      <c r="E127" s="50"/>
      <c r="F127" s="148"/>
      <c r="G127" s="59">
        <v>0.054</v>
      </c>
      <c r="H127" s="59"/>
      <c r="I127" s="59"/>
      <c r="J127" s="11"/>
      <c r="K127" s="59"/>
      <c r="L127" s="4"/>
      <c r="M127" s="4"/>
      <c r="N127" s="4"/>
      <c r="O127" s="4"/>
      <c r="P127" s="4"/>
      <c r="Q127" s="5">
        <f t="shared" si="11"/>
        <v>0.054</v>
      </c>
      <c r="R127" s="10"/>
    </row>
    <row r="128" spans="1:18" ht="18.75">
      <c r="A128" s="222"/>
      <c r="B128" s="223"/>
      <c r="C128" s="224" t="s">
        <v>14</v>
      </c>
      <c r="D128" s="51"/>
      <c r="E128" s="51"/>
      <c r="F128" s="149"/>
      <c r="G128" s="60">
        <v>40.32</v>
      </c>
      <c r="H128" s="60"/>
      <c r="I128" s="60"/>
      <c r="J128" s="31"/>
      <c r="K128" s="60"/>
      <c r="L128" s="6"/>
      <c r="M128" s="6"/>
      <c r="N128" s="6"/>
      <c r="O128" s="6"/>
      <c r="P128" s="6"/>
      <c r="Q128" s="7">
        <f t="shared" si="11"/>
        <v>40.32</v>
      </c>
      <c r="R128" s="10"/>
    </row>
    <row r="129" spans="1:18" ht="18.75">
      <c r="A129" s="222" t="s">
        <v>90</v>
      </c>
      <c r="B129" s="226" t="s">
        <v>16</v>
      </c>
      <c r="C129" s="226" t="s">
        <v>12</v>
      </c>
      <c r="D129" s="53"/>
      <c r="E129" s="53">
        <v>0.024</v>
      </c>
      <c r="F129" s="204"/>
      <c r="G129" s="65"/>
      <c r="H129" s="65">
        <v>1.674</v>
      </c>
      <c r="I129" s="65"/>
      <c r="J129" s="42"/>
      <c r="K129" s="65"/>
      <c r="L129" s="13"/>
      <c r="M129" s="13"/>
      <c r="N129" s="13"/>
      <c r="O129" s="13"/>
      <c r="P129" s="13"/>
      <c r="Q129" s="14">
        <f t="shared" si="11"/>
        <v>1.674</v>
      </c>
      <c r="R129" s="10"/>
    </row>
    <row r="130" spans="1:18" ht="18.75">
      <c r="A130" s="222"/>
      <c r="B130" s="226" t="s">
        <v>91</v>
      </c>
      <c r="C130" s="220" t="s">
        <v>92</v>
      </c>
      <c r="D130" s="50"/>
      <c r="E130" s="50"/>
      <c r="F130" s="143"/>
      <c r="G130" s="59"/>
      <c r="H130" s="59"/>
      <c r="I130" s="59"/>
      <c r="J130" s="30"/>
      <c r="K130" s="59"/>
      <c r="L130" s="4"/>
      <c r="M130" s="30"/>
      <c r="N130" s="49"/>
      <c r="O130" s="4"/>
      <c r="P130" s="49"/>
      <c r="Q130" s="5">
        <f t="shared" si="11"/>
        <v>0</v>
      </c>
      <c r="R130" s="10"/>
    </row>
    <row r="131" spans="1:18" ht="18.75">
      <c r="A131" s="222" t="s">
        <v>19</v>
      </c>
      <c r="B131" s="6"/>
      <c r="C131" s="224" t="s">
        <v>14</v>
      </c>
      <c r="D131" s="267"/>
      <c r="E131" s="51">
        <v>15.12</v>
      </c>
      <c r="F131" s="149"/>
      <c r="G131" s="60"/>
      <c r="H131" s="145">
        <v>389.139</v>
      </c>
      <c r="I131" s="60"/>
      <c r="J131" s="41"/>
      <c r="K131" s="145"/>
      <c r="L131" s="6"/>
      <c r="M131" s="6"/>
      <c r="N131" s="6"/>
      <c r="O131" s="6"/>
      <c r="P131" s="6"/>
      <c r="Q131" s="7">
        <f t="shared" si="11"/>
        <v>389.139</v>
      </c>
      <c r="R131" s="10"/>
    </row>
    <row r="132" spans="1:18" ht="18.75">
      <c r="A132" s="10"/>
      <c r="B132" s="252" t="s">
        <v>0</v>
      </c>
      <c r="C132" s="226" t="s">
        <v>12</v>
      </c>
      <c r="D132" s="45">
        <f>D125+D127+D129</f>
        <v>0</v>
      </c>
      <c r="E132" s="45">
        <f>E125+E127+E129</f>
        <v>0.024</v>
      </c>
      <c r="F132" s="45">
        <f aca="true" t="shared" si="18" ref="F132:K132">F125+F127+F129</f>
        <v>0</v>
      </c>
      <c r="G132" s="131">
        <f t="shared" si="18"/>
        <v>0.054</v>
      </c>
      <c r="H132" s="131">
        <f t="shared" si="18"/>
        <v>1.674</v>
      </c>
      <c r="I132" s="131">
        <f t="shared" si="18"/>
        <v>0</v>
      </c>
      <c r="J132" s="45">
        <f t="shared" si="18"/>
        <v>0</v>
      </c>
      <c r="K132" s="131">
        <f t="shared" si="18"/>
        <v>0</v>
      </c>
      <c r="L132" s="13">
        <f>+L125+L127+L129</f>
        <v>0</v>
      </c>
      <c r="M132" s="45">
        <f>+M125+M127+M129</f>
        <v>0</v>
      </c>
      <c r="N132" s="45">
        <f>N125+N127+N129</f>
        <v>0</v>
      </c>
      <c r="O132" s="13">
        <f>+O125+O127+O129</f>
        <v>0</v>
      </c>
      <c r="P132" s="13">
        <f>P125+P127+P129</f>
        <v>0</v>
      </c>
      <c r="Q132" s="14">
        <f t="shared" si="11"/>
        <v>1.728</v>
      </c>
      <c r="R132" s="10"/>
    </row>
    <row r="133" spans="1:18" ht="18.75">
      <c r="A133" s="10"/>
      <c r="B133" s="253" t="s">
        <v>20</v>
      </c>
      <c r="C133" s="220" t="s">
        <v>92</v>
      </c>
      <c r="D133" s="46">
        <f>D130</f>
        <v>0</v>
      </c>
      <c r="E133" s="46">
        <f>E130</f>
        <v>0</v>
      </c>
      <c r="F133" s="46">
        <f aca="true" t="shared" si="19" ref="F133:L133">F130</f>
        <v>0</v>
      </c>
      <c r="G133" s="63">
        <f t="shared" si="19"/>
        <v>0</v>
      </c>
      <c r="H133" s="63">
        <f>H130</f>
        <v>0</v>
      </c>
      <c r="I133" s="63">
        <f>I130</f>
        <v>0</v>
      </c>
      <c r="J133" s="46">
        <f t="shared" si="19"/>
        <v>0</v>
      </c>
      <c r="K133" s="63">
        <f t="shared" si="19"/>
        <v>0</v>
      </c>
      <c r="L133" s="4">
        <f t="shared" si="19"/>
        <v>0</v>
      </c>
      <c r="M133" s="46">
        <f>+M130</f>
        <v>0</v>
      </c>
      <c r="N133" s="46">
        <f>+N130</f>
        <v>0</v>
      </c>
      <c r="O133" s="4">
        <f>O130</f>
        <v>0</v>
      </c>
      <c r="P133" s="4">
        <f>+P130</f>
        <v>0</v>
      </c>
      <c r="Q133" s="5">
        <f t="shared" si="11"/>
        <v>0</v>
      </c>
      <c r="R133" s="10"/>
    </row>
    <row r="134" spans="1:18" ht="18.75">
      <c r="A134" s="229"/>
      <c r="B134" s="6"/>
      <c r="C134" s="224" t="s">
        <v>14</v>
      </c>
      <c r="D134" s="47">
        <f>D126+D128+D131</f>
        <v>0</v>
      </c>
      <c r="E134" s="47">
        <f>E126+E128+E131</f>
        <v>15.12</v>
      </c>
      <c r="F134" s="47">
        <f aca="true" t="shared" si="20" ref="F134:K134">F126+F128+F131</f>
        <v>0</v>
      </c>
      <c r="G134" s="62">
        <f t="shared" si="20"/>
        <v>40.32</v>
      </c>
      <c r="H134" s="62">
        <f t="shared" si="20"/>
        <v>389.139</v>
      </c>
      <c r="I134" s="62">
        <f t="shared" si="20"/>
        <v>0</v>
      </c>
      <c r="J134" s="47">
        <f t="shared" si="20"/>
        <v>0</v>
      </c>
      <c r="K134" s="62">
        <f t="shared" si="20"/>
        <v>0</v>
      </c>
      <c r="L134" s="6">
        <f>+L126+L128+L131</f>
        <v>0</v>
      </c>
      <c r="M134" s="47">
        <f>+M126+M128+M131</f>
        <v>0</v>
      </c>
      <c r="N134" s="47">
        <f>N126+N128+N131</f>
        <v>0</v>
      </c>
      <c r="O134" s="6">
        <f>+O126+O128+O131</f>
        <v>0</v>
      </c>
      <c r="P134" s="6">
        <f>+P126+P128+P131</f>
        <v>0</v>
      </c>
      <c r="Q134" s="7">
        <f t="shared" si="11"/>
        <v>429.459</v>
      </c>
      <c r="R134" s="10"/>
    </row>
    <row r="135" spans="1:18" ht="18.75">
      <c r="A135" s="254"/>
      <c r="B135" s="255" t="s">
        <v>0</v>
      </c>
      <c r="C135" s="256" t="s">
        <v>12</v>
      </c>
      <c r="D135" s="45">
        <f>D132+D123+D99</f>
        <v>476.7574</v>
      </c>
      <c r="E135" s="45">
        <f>E132+E123+E99</f>
        <v>927.3314999999999</v>
      </c>
      <c r="F135" s="45">
        <f aca="true" t="shared" si="21" ref="F135:M135">F132+F123+F99</f>
        <v>1404.0648999999999</v>
      </c>
      <c r="G135" s="78">
        <f t="shared" si="21"/>
        <v>15074.232499999998</v>
      </c>
      <c r="H135" s="131">
        <f t="shared" si="21"/>
        <v>12551.607000000002</v>
      </c>
      <c r="I135" s="78">
        <f t="shared" si="21"/>
        <v>10.892999999999999</v>
      </c>
      <c r="J135" s="45">
        <f t="shared" si="21"/>
        <v>12560.826000000003</v>
      </c>
      <c r="K135" s="78">
        <f t="shared" si="21"/>
        <v>10311.097799999998</v>
      </c>
      <c r="L135" s="15">
        <f t="shared" si="21"/>
        <v>997.4634499999999</v>
      </c>
      <c r="M135" s="45">
        <f t="shared" si="21"/>
        <v>20.450000000000003</v>
      </c>
      <c r="N135" s="45">
        <f>N132+N123+N99</f>
        <v>90.2363</v>
      </c>
      <c r="O135" s="15">
        <f>O132+O123+O99</f>
        <v>14.57</v>
      </c>
      <c r="P135" s="15">
        <f>P132+P123+P99</f>
        <v>28.553299999999997</v>
      </c>
      <c r="Q135" s="16">
        <f>+F135+G135+H135+I135+K135+L135+M135+N135+O135+P135</f>
        <v>40503.168249999995</v>
      </c>
      <c r="R135" s="10"/>
    </row>
    <row r="136" spans="1:18" ht="18.75">
      <c r="A136" s="254"/>
      <c r="B136" s="257" t="s">
        <v>93</v>
      </c>
      <c r="C136" s="258" t="s">
        <v>92</v>
      </c>
      <c r="D136" s="46">
        <f>D133</f>
        <v>0</v>
      </c>
      <c r="E136" s="46">
        <f>E133</f>
        <v>0</v>
      </c>
      <c r="F136" s="46">
        <f aca="true" t="shared" si="22" ref="F136:L136">F133</f>
        <v>0</v>
      </c>
      <c r="G136" s="61">
        <f t="shared" si="22"/>
        <v>0</v>
      </c>
      <c r="H136" s="63">
        <f t="shared" si="22"/>
        <v>0</v>
      </c>
      <c r="I136" s="63">
        <f t="shared" si="22"/>
        <v>0</v>
      </c>
      <c r="J136" s="46">
        <f t="shared" si="22"/>
        <v>0</v>
      </c>
      <c r="K136" s="61">
        <f t="shared" si="22"/>
        <v>0</v>
      </c>
      <c r="L136" s="17">
        <f t="shared" si="22"/>
        <v>0</v>
      </c>
      <c r="M136" s="46">
        <f>M133</f>
        <v>0</v>
      </c>
      <c r="N136" s="46">
        <f>N133</f>
        <v>0</v>
      </c>
      <c r="O136" s="17">
        <f>O133</f>
        <v>0</v>
      </c>
      <c r="P136" s="17">
        <f>+P130</f>
        <v>0</v>
      </c>
      <c r="Q136" s="44">
        <f>+F136+G136+H136+I136+K136+L136+M136+N136+O136+P136</f>
        <v>0</v>
      </c>
      <c r="R136" s="10"/>
    </row>
    <row r="137" spans="1:18" ht="19.5" thickBot="1">
      <c r="A137" s="259"/>
      <c r="B137" s="29"/>
      <c r="C137" s="260" t="s">
        <v>14</v>
      </c>
      <c r="D137" s="178">
        <f>D134+D124+D100</f>
        <v>498672.7749999998</v>
      </c>
      <c r="E137" s="178">
        <f>E134+E124+E100</f>
        <v>646822.4600000001</v>
      </c>
      <c r="F137" s="178">
        <f aca="true" t="shared" si="23" ref="F137:M137">F134+F124+F100</f>
        <v>1145480.1149999998</v>
      </c>
      <c r="G137" s="261">
        <f t="shared" si="23"/>
        <v>2901700.6370000006</v>
      </c>
      <c r="H137" s="262">
        <f>H134+H124+H100</f>
        <v>1614920.368</v>
      </c>
      <c r="I137" s="177">
        <f>I134+I124+I100</f>
        <v>8291.655</v>
      </c>
      <c r="J137" s="178">
        <f t="shared" si="23"/>
        <v>1622822.884</v>
      </c>
      <c r="K137" s="177">
        <f t="shared" si="23"/>
        <v>1045157.995</v>
      </c>
      <c r="L137" s="18">
        <f t="shared" si="23"/>
        <v>407106.377</v>
      </c>
      <c r="M137" s="178">
        <f t="shared" si="23"/>
        <v>12118.814999999997</v>
      </c>
      <c r="N137" s="178">
        <f>N134+N124+N100</f>
        <v>37605.90699999999</v>
      </c>
      <c r="O137" s="18">
        <f>O134+O124+O100</f>
        <v>8001.183000000001</v>
      </c>
      <c r="P137" s="18">
        <f>P134+P124+P100</f>
        <v>20212.252999999997</v>
      </c>
      <c r="Q137" s="19">
        <f>+F137+G137+H137+I137+K137+L137+M137+N137+O137+P137</f>
        <v>7200595.305000001</v>
      </c>
      <c r="R137" s="10"/>
    </row>
    <row r="138" spans="15:17" ht="18.75">
      <c r="O138" s="263"/>
      <c r="Q138" s="264" t="s">
        <v>103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16" man="1"/>
  </rowBreaks>
  <colBreaks count="1" manualBreakCount="1">
    <brk id="18" max="65535" man="1"/>
  </colBreaks>
  <ignoredErrors>
    <ignoredError sqref="F68:F69 F71:F131 J71:J72 F8:F67 J8:J67 J73:J131 J68:J6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8"/>
  <sheetViews>
    <sheetView zoomScale="55" zoomScaleNormal="55" zoomScalePageLayoutView="0" workbookViewId="0" topLeftCell="A1">
      <pane xSplit="3" ySplit="3" topLeftCell="D5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94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71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219" t="s">
        <v>11</v>
      </c>
      <c r="C4" s="220" t="s">
        <v>12</v>
      </c>
      <c r="D4" s="50"/>
      <c r="E4" s="186"/>
      <c r="F4" s="57"/>
      <c r="G4" s="173">
        <v>0.206</v>
      </c>
      <c r="H4" s="141">
        <v>18.234</v>
      </c>
      <c r="I4" s="173"/>
      <c r="J4" s="11"/>
      <c r="K4" s="143">
        <v>0.7048</v>
      </c>
      <c r="L4" s="4">
        <v>0.085</v>
      </c>
      <c r="M4" s="4"/>
      <c r="N4" s="4"/>
      <c r="O4" s="4"/>
      <c r="P4" s="4"/>
      <c r="Q4" s="5">
        <f aca="true" t="shared" si="0" ref="Q4:Q19">+F4+G4+H4+I4+K4+L4+M4+N4+O4+P4</f>
        <v>19.2298</v>
      </c>
      <c r="R4" s="3"/>
    </row>
    <row r="5" spans="1:18" ht="18.75">
      <c r="A5" s="222" t="s">
        <v>13</v>
      </c>
      <c r="B5" s="223"/>
      <c r="C5" s="224" t="s">
        <v>14</v>
      </c>
      <c r="D5" s="267"/>
      <c r="E5" s="184"/>
      <c r="F5" s="58"/>
      <c r="G5" s="163">
        <v>10.113</v>
      </c>
      <c r="H5" s="142">
        <v>835.028</v>
      </c>
      <c r="I5" s="163"/>
      <c r="J5" s="31"/>
      <c r="K5" s="142">
        <v>25.842</v>
      </c>
      <c r="L5" s="6">
        <v>3.675</v>
      </c>
      <c r="M5" s="6"/>
      <c r="N5" s="6"/>
      <c r="O5" s="6"/>
      <c r="P5" s="6"/>
      <c r="Q5" s="7">
        <f t="shared" si="0"/>
        <v>874.658</v>
      </c>
      <c r="R5" s="3"/>
    </row>
    <row r="6" spans="1:18" ht="18.75">
      <c r="A6" s="222" t="s">
        <v>15</v>
      </c>
      <c r="B6" s="226" t="s">
        <v>16</v>
      </c>
      <c r="C6" s="220" t="s">
        <v>12</v>
      </c>
      <c r="D6" s="50"/>
      <c r="E6" s="183">
        <v>0.272</v>
      </c>
      <c r="F6" s="57"/>
      <c r="G6" s="162">
        <v>16.825</v>
      </c>
      <c r="H6" s="143">
        <v>1562.168</v>
      </c>
      <c r="I6" s="162"/>
      <c r="J6" s="30"/>
      <c r="K6" s="143">
        <v>4059.805</v>
      </c>
      <c r="L6" s="4">
        <v>0.245</v>
      </c>
      <c r="M6" s="4"/>
      <c r="N6" s="4"/>
      <c r="O6" s="4"/>
      <c r="P6" s="4"/>
      <c r="Q6" s="5">
        <f t="shared" si="0"/>
        <v>5639.043</v>
      </c>
      <c r="R6" s="3"/>
    </row>
    <row r="7" spans="1:18" ht="18.75">
      <c r="A7" s="222" t="s">
        <v>17</v>
      </c>
      <c r="B7" s="224" t="s">
        <v>18</v>
      </c>
      <c r="C7" s="224" t="s">
        <v>14</v>
      </c>
      <c r="D7" s="51"/>
      <c r="E7" s="184">
        <v>74.76</v>
      </c>
      <c r="F7" s="58"/>
      <c r="G7" s="163">
        <v>197.269</v>
      </c>
      <c r="H7" s="142">
        <v>46974.799</v>
      </c>
      <c r="I7" s="163"/>
      <c r="J7" s="31"/>
      <c r="K7" s="142">
        <v>137328.514</v>
      </c>
      <c r="L7" s="6">
        <v>3.859</v>
      </c>
      <c r="M7" s="6"/>
      <c r="N7" s="6"/>
      <c r="O7" s="6"/>
      <c r="P7" s="6"/>
      <c r="Q7" s="7">
        <f t="shared" si="0"/>
        <v>184504.441</v>
      </c>
      <c r="R7" s="3"/>
    </row>
    <row r="8" spans="1:18" ht="18.75">
      <c r="A8" s="222" t="s">
        <v>19</v>
      </c>
      <c r="B8" s="227" t="s">
        <v>20</v>
      </c>
      <c r="C8" s="220" t="s">
        <v>12</v>
      </c>
      <c r="D8" s="228">
        <f>D4+D6</f>
        <v>0</v>
      </c>
      <c r="E8" s="166">
        <f>E4+E6</f>
        <v>0.272</v>
      </c>
      <c r="F8" s="201">
        <f>D8+E8</f>
        <v>0.272</v>
      </c>
      <c r="G8" s="309">
        <f aca="true" t="shared" si="1" ref="G8:I9">G4+G6</f>
        <v>17.031</v>
      </c>
      <c r="H8" s="206">
        <f t="shared" si="1"/>
        <v>1580.4019999999998</v>
      </c>
      <c r="I8" s="166">
        <f t="shared" si="1"/>
        <v>0</v>
      </c>
      <c r="J8" s="30">
        <f>H8+I8</f>
        <v>1580.4019999999998</v>
      </c>
      <c r="K8" s="206">
        <f>K4+K6</f>
        <v>4060.5098</v>
      </c>
      <c r="L8" s="4">
        <f>+L4+L6</f>
        <v>0.33</v>
      </c>
      <c r="M8" s="4">
        <f>+M4+M6</f>
        <v>0</v>
      </c>
      <c r="N8" s="4">
        <f>N4+N6</f>
        <v>0</v>
      </c>
      <c r="O8" s="4">
        <f>+O4+O6</f>
        <v>0</v>
      </c>
      <c r="P8" s="4">
        <f>P4+P6</f>
        <v>0</v>
      </c>
      <c r="Q8" s="5">
        <f t="shared" si="0"/>
        <v>5658.5448</v>
      </c>
      <c r="R8" s="3"/>
    </row>
    <row r="9" spans="1:18" ht="18.75">
      <c r="A9" s="229"/>
      <c r="B9" s="230"/>
      <c r="C9" s="224" t="s">
        <v>14</v>
      </c>
      <c r="D9" s="231">
        <f>D5+D7</f>
        <v>0</v>
      </c>
      <c r="E9" s="175">
        <f>E5+E7</f>
        <v>74.76</v>
      </c>
      <c r="F9" s="58">
        <f>D9+E9</f>
        <v>74.76</v>
      </c>
      <c r="G9" s="175">
        <f t="shared" si="1"/>
        <v>207.382</v>
      </c>
      <c r="H9" s="149">
        <f t="shared" si="1"/>
        <v>47809.827</v>
      </c>
      <c r="I9" s="175">
        <f t="shared" si="1"/>
        <v>0</v>
      </c>
      <c r="J9" s="31">
        <f>H9+I9</f>
        <v>47809.827</v>
      </c>
      <c r="K9" s="149">
        <f>K5+K7</f>
        <v>137354.356</v>
      </c>
      <c r="L9" s="6">
        <f>+L5+L7</f>
        <v>7.534</v>
      </c>
      <c r="M9" s="6">
        <f>+M5+M7</f>
        <v>0</v>
      </c>
      <c r="N9" s="6">
        <f>N5+N7</f>
        <v>0</v>
      </c>
      <c r="O9" s="6">
        <f>+O5+O7</f>
        <v>0</v>
      </c>
      <c r="P9" s="6">
        <f>P5+P7</f>
        <v>0</v>
      </c>
      <c r="Q9" s="7">
        <f t="shared" si="0"/>
        <v>185453.85900000003</v>
      </c>
      <c r="R9" s="3"/>
    </row>
    <row r="10" spans="1:18" ht="18.75">
      <c r="A10" s="232" t="s">
        <v>21</v>
      </c>
      <c r="B10" s="233"/>
      <c r="C10" s="220" t="s">
        <v>12</v>
      </c>
      <c r="D10" s="50">
        <v>0.0638</v>
      </c>
      <c r="E10" s="183">
        <v>0.1411</v>
      </c>
      <c r="F10" s="57"/>
      <c r="G10" s="162">
        <v>223.9295</v>
      </c>
      <c r="H10" s="143"/>
      <c r="I10" s="162"/>
      <c r="J10" s="30"/>
      <c r="K10" s="143"/>
      <c r="L10" s="4">
        <v>0.2728</v>
      </c>
      <c r="M10" s="4"/>
      <c r="N10" s="4"/>
      <c r="O10" s="4"/>
      <c r="P10" s="4"/>
      <c r="Q10" s="5">
        <f t="shared" si="0"/>
        <v>224.20229999999998</v>
      </c>
      <c r="R10" s="3"/>
    </row>
    <row r="11" spans="1:18" ht="18.75">
      <c r="A11" s="234"/>
      <c r="B11" s="235"/>
      <c r="C11" s="224" t="s">
        <v>14</v>
      </c>
      <c r="D11" s="267">
        <v>43.491</v>
      </c>
      <c r="E11" s="184">
        <v>144.96</v>
      </c>
      <c r="F11" s="58"/>
      <c r="G11" s="163">
        <v>132309.872</v>
      </c>
      <c r="H11" s="142"/>
      <c r="I11" s="163"/>
      <c r="J11" s="31"/>
      <c r="K11" s="142"/>
      <c r="L11" s="6">
        <v>169.809</v>
      </c>
      <c r="M11" s="6"/>
      <c r="N11" s="6"/>
      <c r="O11" s="6"/>
      <c r="P11" s="6"/>
      <c r="Q11" s="7">
        <f t="shared" si="0"/>
        <v>132479.681</v>
      </c>
      <c r="R11" s="3"/>
    </row>
    <row r="12" spans="1:18" ht="18.75">
      <c r="A12" s="10"/>
      <c r="B12" s="219" t="s">
        <v>22</v>
      </c>
      <c r="C12" s="220" t="s">
        <v>12</v>
      </c>
      <c r="D12" s="50">
        <v>5.0084</v>
      </c>
      <c r="E12" s="183">
        <v>10.6548</v>
      </c>
      <c r="F12" s="57"/>
      <c r="G12" s="162">
        <v>0.1658</v>
      </c>
      <c r="H12" s="143"/>
      <c r="I12" s="162"/>
      <c r="J12" s="30"/>
      <c r="K12" s="143"/>
      <c r="L12" s="4">
        <v>0.0022</v>
      </c>
      <c r="M12" s="4"/>
      <c r="N12" s="4"/>
      <c r="O12" s="4"/>
      <c r="P12" s="4"/>
      <c r="Q12" s="5">
        <f t="shared" si="0"/>
        <v>0.168</v>
      </c>
      <c r="R12" s="3"/>
    </row>
    <row r="13" spans="1:18" ht="18.75">
      <c r="A13" s="218" t="s">
        <v>0</v>
      </c>
      <c r="B13" s="223"/>
      <c r="C13" s="224" t="s">
        <v>14</v>
      </c>
      <c r="D13" s="267">
        <v>13725.894</v>
      </c>
      <c r="E13" s="184">
        <v>32565.815</v>
      </c>
      <c r="F13" s="58"/>
      <c r="G13" s="163">
        <v>631.417</v>
      </c>
      <c r="H13" s="142"/>
      <c r="I13" s="163"/>
      <c r="J13" s="31"/>
      <c r="K13" s="142"/>
      <c r="L13" s="6">
        <v>16.632</v>
      </c>
      <c r="M13" s="6"/>
      <c r="N13" s="6"/>
      <c r="O13" s="6"/>
      <c r="P13" s="6"/>
      <c r="Q13" s="7">
        <f t="shared" si="0"/>
        <v>648.049</v>
      </c>
      <c r="R13" s="3"/>
    </row>
    <row r="14" spans="1:18" ht="18.75">
      <c r="A14" s="222" t="s">
        <v>23</v>
      </c>
      <c r="B14" s="219" t="s">
        <v>24</v>
      </c>
      <c r="C14" s="220" t="s">
        <v>12</v>
      </c>
      <c r="D14" s="50">
        <v>0.9632</v>
      </c>
      <c r="E14" s="183"/>
      <c r="F14" s="57"/>
      <c r="G14" s="162">
        <v>9.9237</v>
      </c>
      <c r="H14" s="143">
        <v>0.192</v>
      </c>
      <c r="I14" s="162"/>
      <c r="J14" s="30"/>
      <c r="K14" s="143">
        <v>0.0185</v>
      </c>
      <c r="L14" s="4">
        <v>0.0263</v>
      </c>
      <c r="M14" s="4"/>
      <c r="N14" s="4"/>
      <c r="O14" s="4"/>
      <c r="P14" s="4"/>
      <c r="Q14" s="5">
        <f t="shared" si="0"/>
        <v>10.1605</v>
      </c>
      <c r="R14" s="3"/>
    </row>
    <row r="15" spans="1:18" ht="18.75">
      <c r="A15" s="222" t="s">
        <v>0</v>
      </c>
      <c r="B15" s="223"/>
      <c r="C15" s="224" t="s">
        <v>14</v>
      </c>
      <c r="D15" s="267">
        <v>184.047</v>
      </c>
      <c r="E15" s="184"/>
      <c r="F15" s="58"/>
      <c r="G15" s="163">
        <v>8644.242</v>
      </c>
      <c r="H15" s="142">
        <v>455.575</v>
      </c>
      <c r="I15" s="163"/>
      <c r="J15" s="31"/>
      <c r="K15" s="142">
        <v>30.794</v>
      </c>
      <c r="L15" s="6">
        <v>25.01</v>
      </c>
      <c r="M15" s="6"/>
      <c r="N15" s="6"/>
      <c r="O15" s="6"/>
      <c r="P15" s="6"/>
      <c r="Q15" s="7">
        <f t="shared" si="0"/>
        <v>9155.621000000001</v>
      </c>
      <c r="R15" s="3"/>
    </row>
    <row r="16" spans="1:18" ht="18.75">
      <c r="A16" s="222" t="s">
        <v>25</v>
      </c>
      <c r="B16" s="219" t="s">
        <v>26</v>
      </c>
      <c r="C16" s="220" t="s">
        <v>12</v>
      </c>
      <c r="D16" s="50">
        <v>150.874</v>
      </c>
      <c r="E16" s="183">
        <v>156.147</v>
      </c>
      <c r="F16" s="57"/>
      <c r="G16" s="162">
        <v>118.5377</v>
      </c>
      <c r="H16" s="143"/>
      <c r="I16" s="162"/>
      <c r="J16" s="30"/>
      <c r="K16" s="143"/>
      <c r="L16" s="4">
        <v>0.67535</v>
      </c>
      <c r="M16" s="4"/>
      <c r="N16" s="4"/>
      <c r="O16" s="4"/>
      <c r="P16" s="4"/>
      <c r="Q16" s="5">
        <f t="shared" si="0"/>
        <v>119.21305</v>
      </c>
      <c r="R16" s="3"/>
    </row>
    <row r="17" spans="1:18" ht="18.75">
      <c r="A17" s="222"/>
      <c r="B17" s="223"/>
      <c r="C17" s="224" t="s">
        <v>14</v>
      </c>
      <c r="D17" s="267">
        <v>230595.935</v>
      </c>
      <c r="E17" s="184">
        <v>211970.327</v>
      </c>
      <c r="F17" s="58"/>
      <c r="G17" s="163">
        <v>136625.744</v>
      </c>
      <c r="H17" s="142"/>
      <c r="I17" s="163"/>
      <c r="J17" s="31"/>
      <c r="K17" s="142"/>
      <c r="L17" s="6">
        <v>1461.549</v>
      </c>
      <c r="M17" s="6"/>
      <c r="N17" s="6"/>
      <c r="O17" s="6"/>
      <c r="P17" s="6"/>
      <c r="Q17" s="7">
        <f t="shared" si="0"/>
        <v>138087.293</v>
      </c>
      <c r="R17" s="3"/>
    </row>
    <row r="18" spans="1:18" ht="18.75">
      <c r="A18" s="222" t="s">
        <v>27</v>
      </c>
      <c r="B18" s="226" t="s">
        <v>28</v>
      </c>
      <c r="C18" s="220" t="s">
        <v>12</v>
      </c>
      <c r="D18" s="50">
        <v>3.9384</v>
      </c>
      <c r="E18" s="183">
        <v>5.5016</v>
      </c>
      <c r="F18" s="57"/>
      <c r="G18" s="162">
        <v>13.2028</v>
      </c>
      <c r="H18" s="143"/>
      <c r="I18" s="162"/>
      <c r="J18" s="30"/>
      <c r="K18" s="143"/>
      <c r="L18" s="4"/>
      <c r="M18" s="4"/>
      <c r="N18" s="4"/>
      <c r="O18" s="4"/>
      <c r="P18" s="4"/>
      <c r="Q18" s="5">
        <f t="shared" si="0"/>
        <v>13.2028</v>
      </c>
      <c r="R18" s="3"/>
    </row>
    <row r="19" spans="1:18" ht="18.75">
      <c r="A19" s="222"/>
      <c r="B19" s="224" t="s">
        <v>29</v>
      </c>
      <c r="C19" s="224" t="s">
        <v>14</v>
      </c>
      <c r="D19" s="267">
        <v>5142.222</v>
      </c>
      <c r="E19" s="184">
        <v>6829.099</v>
      </c>
      <c r="F19" s="58"/>
      <c r="G19" s="163">
        <v>9459.252</v>
      </c>
      <c r="H19" s="142"/>
      <c r="I19" s="163"/>
      <c r="J19" s="31"/>
      <c r="K19" s="142"/>
      <c r="L19" s="6"/>
      <c r="M19" s="6"/>
      <c r="N19" s="6"/>
      <c r="O19" s="6"/>
      <c r="P19" s="6"/>
      <c r="Q19" s="7">
        <f t="shared" si="0"/>
        <v>9459.252</v>
      </c>
      <c r="R19" s="3"/>
    </row>
    <row r="20" spans="1:18" ht="18.75">
      <c r="A20" s="222" t="s">
        <v>19</v>
      </c>
      <c r="B20" s="219" t="s">
        <v>30</v>
      </c>
      <c r="C20" s="220" t="s">
        <v>12</v>
      </c>
      <c r="D20" s="50">
        <v>298.8794</v>
      </c>
      <c r="E20" s="183">
        <v>355.5892</v>
      </c>
      <c r="F20" s="57"/>
      <c r="G20" s="162">
        <v>82.4872</v>
      </c>
      <c r="H20" s="143"/>
      <c r="I20" s="162"/>
      <c r="J20" s="30"/>
      <c r="K20" s="143">
        <v>0.491</v>
      </c>
      <c r="L20" s="4">
        <v>0.4866</v>
      </c>
      <c r="M20" s="4"/>
      <c r="N20" s="4"/>
      <c r="O20" s="4"/>
      <c r="P20" s="4"/>
      <c r="Q20" s="5">
        <f aca="true" t="shared" si="2" ref="Q20:Q35">+F20+G20+H20+I20+K20+L20+M20+N20+O20+P20</f>
        <v>83.4648</v>
      </c>
      <c r="R20" s="3"/>
    </row>
    <row r="21" spans="1:18" ht="18.75">
      <c r="A21" s="10"/>
      <c r="B21" s="223"/>
      <c r="C21" s="224" t="s">
        <v>14</v>
      </c>
      <c r="D21" s="267">
        <v>98803.609</v>
      </c>
      <c r="E21" s="184">
        <v>120672.412</v>
      </c>
      <c r="F21" s="58"/>
      <c r="G21" s="163">
        <v>35303.588</v>
      </c>
      <c r="H21" s="142"/>
      <c r="I21" s="163"/>
      <c r="J21" s="31"/>
      <c r="K21" s="142">
        <v>291.134</v>
      </c>
      <c r="L21" s="6">
        <v>614.128</v>
      </c>
      <c r="M21" s="6"/>
      <c r="N21" s="6"/>
      <c r="O21" s="6"/>
      <c r="P21" s="6"/>
      <c r="Q21" s="7">
        <f t="shared" si="2"/>
        <v>36208.85</v>
      </c>
      <c r="R21" s="3"/>
    </row>
    <row r="22" spans="1:18" ht="18.75">
      <c r="A22" s="10"/>
      <c r="B22" s="227" t="s">
        <v>20</v>
      </c>
      <c r="C22" s="220" t="s">
        <v>12</v>
      </c>
      <c r="D22" s="46">
        <f>D12+D14+D16+D18+D20</f>
        <v>459.66339999999997</v>
      </c>
      <c r="E22" s="187">
        <f>E12+E14+E16+E18+E20</f>
        <v>527.8926</v>
      </c>
      <c r="F22" s="57">
        <f>D22+E22</f>
        <v>987.556</v>
      </c>
      <c r="G22" s="166">
        <f aca="true" t="shared" si="3" ref="G22:I23">G12+G14+G16+G18+G20</f>
        <v>224.3172</v>
      </c>
      <c r="H22" s="148">
        <f t="shared" si="3"/>
        <v>0.192</v>
      </c>
      <c r="I22" s="166">
        <f t="shared" si="3"/>
        <v>0</v>
      </c>
      <c r="J22" s="30">
        <f>H22+I22</f>
        <v>0.192</v>
      </c>
      <c r="K22" s="148">
        <f>K12+K14+K16+K18+K20</f>
        <v>0.5095</v>
      </c>
      <c r="L22" s="4">
        <f>+L12+L14+L16+L18+L20</f>
        <v>1.19045</v>
      </c>
      <c r="M22" s="4">
        <f>+M12+M14+M16+M18+M20</f>
        <v>0</v>
      </c>
      <c r="N22" s="4">
        <f>N12+N14+N16+N18+N20</f>
        <v>0</v>
      </c>
      <c r="O22" s="4">
        <f>+O12+O14+O16+O18+O20</f>
        <v>0</v>
      </c>
      <c r="P22" s="4">
        <f>P12+P14+P16+P18+P20</f>
        <v>0</v>
      </c>
      <c r="Q22" s="5">
        <f t="shared" si="2"/>
        <v>1213.76515</v>
      </c>
      <c r="R22" s="3"/>
    </row>
    <row r="23" spans="1:18" ht="18.75">
      <c r="A23" s="229"/>
      <c r="B23" s="230"/>
      <c r="C23" s="224" t="s">
        <v>14</v>
      </c>
      <c r="D23" s="47">
        <f>D13+D15+D17+D19+D21</f>
        <v>348451.707</v>
      </c>
      <c r="E23" s="188">
        <f>E13+E15+E17+E19+E21</f>
        <v>372037.653</v>
      </c>
      <c r="F23" s="58">
        <f>D23+E23</f>
        <v>720489.36</v>
      </c>
      <c r="G23" s="175">
        <f t="shared" si="3"/>
        <v>190664.24300000002</v>
      </c>
      <c r="H23" s="149">
        <f t="shared" si="3"/>
        <v>455.575</v>
      </c>
      <c r="I23" s="175">
        <f t="shared" si="3"/>
        <v>0</v>
      </c>
      <c r="J23" s="31">
        <f>H23+I23</f>
        <v>455.575</v>
      </c>
      <c r="K23" s="149">
        <f>K13+K15+K17+K19+K21</f>
        <v>321.928</v>
      </c>
      <c r="L23" s="6">
        <f>+L13+L15+L17+L19+L21</f>
        <v>2117.319</v>
      </c>
      <c r="M23" s="6">
        <f>+M13+M15+M17+M19+M21</f>
        <v>0</v>
      </c>
      <c r="N23" s="6">
        <f>N13+N15+N17+N19+N21</f>
        <v>0</v>
      </c>
      <c r="O23" s="6">
        <f>+O13+O15+O17+O19+O21</f>
        <v>0</v>
      </c>
      <c r="P23" s="6">
        <f>P13+P15+P17+P19+P21</f>
        <v>0</v>
      </c>
      <c r="Q23" s="7">
        <f t="shared" si="2"/>
        <v>914048.4249999999</v>
      </c>
      <c r="R23" s="3"/>
    </row>
    <row r="24" spans="1:18" ht="18.75">
      <c r="A24" s="218" t="s">
        <v>0</v>
      </c>
      <c r="B24" s="219" t="s">
        <v>31</v>
      </c>
      <c r="C24" s="220" t="s">
        <v>12</v>
      </c>
      <c r="D24" s="50">
        <v>16.268</v>
      </c>
      <c r="E24" s="183">
        <v>16.5792</v>
      </c>
      <c r="F24" s="57"/>
      <c r="G24" s="162">
        <v>463.1737</v>
      </c>
      <c r="H24" s="143"/>
      <c r="I24" s="162"/>
      <c r="J24" s="30"/>
      <c r="K24" s="143"/>
      <c r="L24" s="4">
        <v>0.1535</v>
      </c>
      <c r="M24" s="4"/>
      <c r="N24" s="4"/>
      <c r="O24" s="4"/>
      <c r="P24" s="4"/>
      <c r="Q24" s="5">
        <f t="shared" si="2"/>
        <v>463.3272</v>
      </c>
      <c r="R24" s="3"/>
    </row>
    <row r="25" spans="1:18" ht="18.75">
      <c r="A25" s="222" t="s">
        <v>32</v>
      </c>
      <c r="B25" s="223"/>
      <c r="C25" s="224" t="s">
        <v>14</v>
      </c>
      <c r="D25" s="267">
        <v>11339.444</v>
      </c>
      <c r="E25" s="184">
        <v>10210.633</v>
      </c>
      <c r="F25" s="58"/>
      <c r="G25" s="163">
        <v>352758.87</v>
      </c>
      <c r="H25" s="142"/>
      <c r="I25" s="163"/>
      <c r="J25" s="31"/>
      <c r="K25" s="142"/>
      <c r="L25" s="6">
        <v>195.55</v>
      </c>
      <c r="M25" s="6"/>
      <c r="N25" s="6"/>
      <c r="O25" s="6"/>
      <c r="P25" s="6"/>
      <c r="Q25" s="7">
        <f t="shared" si="2"/>
        <v>352954.42</v>
      </c>
      <c r="R25" s="3"/>
    </row>
    <row r="26" spans="1:18" ht="18.75">
      <c r="A26" s="222" t="s">
        <v>33</v>
      </c>
      <c r="B26" s="226" t="s">
        <v>16</v>
      </c>
      <c r="C26" s="220" t="s">
        <v>12</v>
      </c>
      <c r="D26" s="50">
        <v>13.231</v>
      </c>
      <c r="E26" s="183">
        <v>11.429</v>
      </c>
      <c r="F26" s="57"/>
      <c r="G26" s="162">
        <v>38.4395</v>
      </c>
      <c r="H26" s="143"/>
      <c r="I26" s="162"/>
      <c r="J26" s="30"/>
      <c r="K26" s="143"/>
      <c r="L26" s="4"/>
      <c r="M26" s="4"/>
      <c r="N26" s="4"/>
      <c r="O26" s="4"/>
      <c r="P26" s="4"/>
      <c r="Q26" s="5">
        <f t="shared" si="2"/>
        <v>38.4395</v>
      </c>
      <c r="R26" s="3"/>
    </row>
    <row r="27" spans="1:18" ht="18.75">
      <c r="A27" s="222" t="s">
        <v>34</v>
      </c>
      <c r="B27" s="224" t="s">
        <v>35</v>
      </c>
      <c r="C27" s="224" t="s">
        <v>14</v>
      </c>
      <c r="D27" s="267">
        <v>8078.354</v>
      </c>
      <c r="E27" s="184">
        <v>6533.54</v>
      </c>
      <c r="F27" s="58"/>
      <c r="G27" s="163">
        <v>38727.57</v>
      </c>
      <c r="H27" s="142"/>
      <c r="I27" s="163"/>
      <c r="J27" s="31"/>
      <c r="K27" s="142"/>
      <c r="L27" s="6"/>
      <c r="M27" s="6"/>
      <c r="N27" s="6"/>
      <c r="O27" s="6"/>
      <c r="P27" s="6"/>
      <c r="Q27" s="7">
        <f t="shared" si="2"/>
        <v>38727.57</v>
      </c>
      <c r="R27" s="3"/>
    </row>
    <row r="28" spans="1:18" ht="18.75">
      <c r="A28" s="222" t="s">
        <v>19</v>
      </c>
      <c r="B28" s="227" t="s">
        <v>20</v>
      </c>
      <c r="C28" s="220" t="s">
        <v>12</v>
      </c>
      <c r="D28" s="46">
        <f>D24+D26</f>
        <v>29.499000000000002</v>
      </c>
      <c r="E28" s="187">
        <f>E24+E26</f>
        <v>28.008200000000002</v>
      </c>
      <c r="F28" s="57">
        <f>D28+E28</f>
        <v>57.507200000000005</v>
      </c>
      <c r="G28" s="309">
        <f>G26+G24</f>
        <v>501.6132</v>
      </c>
      <c r="H28" s="236">
        <f>H24+H26</f>
        <v>0</v>
      </c>
      <c r="I28" s="187">
        <f>I24+I26</f>
        <v>0</v>
      </c>
      <c r="J28" s="30">
        <f>H28+I28</f>
        <v>0</v>
      </c>
      <c r="K28" s="30">
        <f>I28+J28</f>
        <v>0</v>
      </c>
      <c r="L28" s="4">
        <f>+L24+L26</f>
        <v>0.1535</v>
      </c>
      <c r="M28" s="11">
        <f>+M24+M26</f>
        <v>0</v>
      </c>
      <c r="N28" s="4">
        <f aca="true" t="shared" si="4" ref="N28:P29">N24+N26</f>
        <v>0</v>
      </c>
      <c r="O28" s="4">
        <f t="shared" si="4"/>
        <v>0</v>
      </c>
      <c r="P28" s="4">
        <f t="shared" si="4"/>
        <v>0</v>
      </c>
      <c r="Q28" s="5">
        <f t="shared" si="2"/>
        <v>559.2739</v>
      </c>
      <c r="R28" s="3"/>
    </row>
    <row r="29" spans="1:18" ht="18.75">
      <c r="A29" s="229"/>
      <c r="B29" s="230"/>
      <c r="C29" s="224" t="s">
        <v>14</v>
      </c>
      <c r="D29" s="47">
        <f>D25+D27</f>
        <v>19417.798</v>
      </c>
      <c r="E29" s="188">
        <f>E25+E27</f>
        <v>16744.173</v>
      </c>
      <c r="F29" s="58">
        <f>D29+E29</f>
        <v>36161.971</v>
      </c>
      <c r="G29" s="175">
        <f>G27+G25</f>
        <v>391486.44</v>
      </c>
      <c r="H29" s="147">
        <f>H25+H27</f>
        <v>0</v>
      </c>
      <c r="I29" s="188">
        <f>I25+I27</f>
        <v>0</v>
      </c>
      <c r="J29" s="31">
        <f>H29+I29</f>
        <v>0</v>
      </c>
      <c r="K29" s="149">
        <f>K27+K25</f>
        <v>0</v>
      </c>
      <c r="L29" s="6">
        <f>+L25+L27</f>
        <v>195.55</v>
      </c>
      <c r="M29" s="31">
        <f>+M25+M27</f>
        <v>0</v>
      </c>
      <c r="N29" s="6">
        <f t="shared" si="4"/>
        <v>0</v>
      </c>
      <c r="O29" s="6">
        <f t="shared" si="4"/>
        <v>0</v>
      </c>
      <c r="P29" s="6">
        <f t="shared" si="4"/>
        <v>0</v>
      </c>
      <c r="Q29" s="7">
        <f t="shared" si="2"/>
        <v>427843.961</v>
      </c>
      <c r="R29" s="3"/>
    </row>
    <row r="30" spans="1:18" ht="18.75">
      <c r="A30" s="218" t="s">
        <v>0</v>
      </c>
      <c r="B30" s="219" t="s">
        <v>36</v>
      </c>
      <c r="C30" s="220" t="s">
        <v>12</v>
      </c>
      <c r="D30" s="50">
        <v>0.113</v>
      </c>
      <c r="E30" s="183">
        <v>77.5729</v>
      </c>
      <c r="F30" s="57"/>
      <c r="G30" s="162">
        <v>4.9344</v>
      </c>
      <c r="H30" s="143">
        <v>234.598</v>
      </c>
      <c r="I30" s="162"/>
      <c r="J30" s="30"/>
      <c r="K30" s="143">
        <v>1.6101</v>
      </c>
      <c r="L30" s="4">
        <v>0.1775</v>
      </c>
      <c r="M30" s="4">
        <v>0.042</v>
      </c>
      <c r="N30" s="4">
        <v>0.0453</v>
      </c>
      <c r="O30" s="4"/>
      <c r="P30" s="4">
        <v>0.0076</v>
      </c>
      <c r="Q30" s="5">
        <f t="shared" si="2"/>
        <v>241.41490000000002</v>
      </c>
      <c r="R30" s="3"/>
    </row>
    <row r="31" spans="1:18" ht="18.75">
      <c r="A31" s="222" t="s">
        <v>37</v>
      </c>
      <c r="B31" s="223"/>
      <c r="C31" s="224" t="s">
        <v>14</v>
      </c>
      <c r="D31" s="267">
        <v>105.91900000000001</v>
      </c>
      <c r="E31" s="184">
        <v>21905.676</v>
      </c>
      <c r="F31" s="58"/>
      <c r="G31" s="163">
        <v>4564.298</v>
      </c>
      <c r="H31" s="142">
        <v>101578.336</v>
      </c>
      <c r="I31" s="163"/>
      <c r="J31" s="31"/>
      <c r="K31" s="142">
        <v>890.31</v>
      </c>
      <c r="L31" s="6">
        <v>179.577</v>
      </c>
      <c r="M31" s="6">
        <v>21.63</v>
      </c>
      <c r="N31" s="6">
        <v>44.626</v>
      </c>
      <c r="O31" s="6"/>
      <c r="P31" s="6">
        <v>4.788</v>
      </c>
      <c r="Q31" s="7">
        <f t="shared" si="2"/>
        <v>107283.565</v>
      </c>
      <c r="R31" s="3"/>
    </row>
    <row r="32" spans="1:18" ht="18.75">
      <c r="A32" s="222" t="s">
        <v>0</v>
      </c>
      <c r="B32" s="219" t="s">
        <v>38</v>
      </c>
      <c r="C32" s="220" t="s">
        <v>12</v>
      </c>
      <c r="D32" s="50">
        <v>0.1456</v>
      </c>
      <c r="E32" s="183">
        <v>2.4836</v>
      </c>
      <c r="F32" s="57"/>
      <c r="G32" s="162">
        <v>1.0557</v>
      </c>
      <c r="H32" s="143">
        <v>43.261</v>
      </c>
      <c r="I32" s="162"/>
      <c r="J32" s="30"/>
      <c r="K32" s="143">
        <v>0.7042</v>
      </c>
      <c r="L32" s="4">
        <v>2.9705</v>
      </c>
      <c r="M32" s="4">
        <v>0.24</v>
      </c>
      <c r="N32" s="4"/>
      <c r="O32" s="4"/>
      <c r="P32" s="4"/>
      <c r="Q32" s="5">
        <f t="shared" si="2"/>
        <v>48.23140000000001</v>
      </c>
      <c r="R32" s="3"/>
    </row>
    <row r="33" spans="1:18" ht="18.75">
      <c r="A33" s="222" t="s">
        <v>39</v>
      </c>
      <c r="B33" s="223"/>
      <c r="C33" s="224" t="s">
        <v>14</v>
      </c>
      <c r="D33" s="267">
        <v>52.074</v>
      </c>
      <c r="E33" s="184">
        <v>447.976</v>
      </c>
      <c r="F33" s="58"/>
      <c r="G33" s="163">
        <v>479.061</v>
      </c>
      <c r="H33" s="142">
        <v>3721.366</v>
      </c>
      <c r="I33" s="163"/>
      <c r="J33" s="31"/>
      <c r="K33" s="142">
        <v>78.494</v>
      </c>
      <c r="L33" s="6">
        <v>1292.057</v>
      </c>
      <c r="M33" s="6">
        <v>70.98</v>
      </c>
      <c r="N33" s="6"/>
      <c r="O33" s="6"/>
      <c r="P33" s="6"/>
      <c r="Q33" s="7">
        <f t="shared" si="2"/>
        <v>5641.957999999999</v>
      </c>
      <c r="R33" s="3"/>
    </row>
    <row r="34" spans="1:18" ht="18.75">
      <c r="A34" s="222"/>
      <c r="B34" s="226" t="s">
        <v>16</v>
      </c>
      <c r="C34" s="220" t="s">
        <v>12</v>
      </c>
      <c r="D34" s="50"/>
      <c r="E34" s="183"/>
      <c r="F34" s="57"/>
      <c r="G34" s="162"/>
      <c r="H34" s="143">
        <v>1157.909</v>
      </c>
      <c r="I34" s="162"/>
      <c r="J34" s="30"/>
      <c r="K34" s="143">
        <v>321.841</v>
      </c>
      <c r="L34" s="4">
        <v>0.001</v>
      </c>
      <c r="M34" s="4"/>
      <c r="N34" s="4">
        <v>0.0332</v>
      </c>
      <c r="O34" s="4"/>
      <c r="P34" s="4"/>
      <c r="Q34" s="5">
        <f t="shared" si="2"/>
        <v>1479.7842</v>
      </c>
      <c r="R34" s="3"/>
    </row>
    <row r="35" spans="1:18" ht="18.75">
      <c r="A35" s="222" t="s">
        <v>19</v>
      </c>
      <c r="B35" s="224" t="s">
        <v>40</v>
      </c>
      <c r="C35" s="224" t="s">
        <v>14</v>
      </c>
      <c r="D35" s="51"/>
      <c r="E35" s="184"/>
      <c r="F35" s="58"/>
      <c r="G35" s="163"/>
      <c r="H35" s="142">
        <v>36729.521</v>
      </c>
      <c r="I35" s="163"/>
      <c r="J35" s="31"/>
      <c r="K35" s="142">
        <v>11738.282</v>
      </c>
      <c r="L35" s="6">
        <v>1.995</v>
      </c>
      <c r="M35" s="6"/>
      <c r="N35" s="6">
        <v>10.543</v>
      </c>
      <c r="O35" s="6"/>
      <c r="P35" s="6"/>
      <c r="Q35" s="7">
        <f t="shared" si="2"/>
        <v>48480.341</v>
      </c>
      <c r="R35" s="3"/>
    </row>
    <row r="36" spans="1:18" ht="18.75">
      <c r="A36" s="10"/>
      <c r="B36" s="227" t="s">
        <v>20</v>
      </c>
      <c r="C36" s="220" t="s">
        <v>12</v>
      </c>
      <c r="D36" s="46">
        <f>D30+D32+D34</f>
        <v>0.2586</v>
      </c>
      <c r="E36" s="187">
        <f>E30+E32+E34</f>
        <v>80.0565</v>
      </c>
      <c r="F36" s="205">
        <f>D36+E36</f>
        <v>80.3151</v>
      </c>
      <c r="G36" s="166">
        <f aca="true" t="shared" si="5" ref="G36:I37">G30+G32+G34</f>
        <v>5.9901</v>
      </c>
      <c r="H36" s="148">
        <f t="shared" si="5"/>
        <v>1435.768</v>
      </c>
      <c r="I36" s="166">
        <f t="shared" si="5"/>
        <v>0</v>
      </c>
      <c r="J36" s="30">
        <f>H36+I36</f>
        <v>1435.768</v>
      </c>
      <c r="K36" s="148">
        <f>K30+K32+K34</f>
        <v>324.1553</v>
      </c>
      <c r="L36" s="4">
        <f aca="true" t="shared" si="6" ref="L36:O37">+L30+L32+L34</f>
        <v>3.1489999999999996</v>
      </c>
      <c r="M36" s="4">
        <f t="shared" si="6"/>
        <v>0.282</v>
      </c>
      <c r="N36" s="4">
        <f t="shared" si="6"/>
        <v>0.0785</v>
      </c>
      <c r="O36" s="4">
        <f t="shared" si="6"/>
        <v>0</v>
      </c>
      <c r="P36" s="4">
        <f>P30+P32+P34</f>
        <v>0.0076</v>
      </c>
      <c r="Q36" s="5">
        <f aca="true" t="shared" si="7" ref="Q36:Q51">+F36+G36+H36+I36+K36+L36+M36+N36+O36+P36</f>
        <v>1849.7456</v>
      </c>
      <c r="R36" s="3"/>
    </row>
    <row r="37" spans="1:18" ht="18.75">
      <c r="A37" s="229"/>
      <c r="B37" s="230"/>
      <c r="C37" s="224" t="s">
        <v>14</v>
      </c>
      <c r="D37" s="47">
        <f>D31+D33+D35</f>
        <v>157.993</v>
      </c>
      <c r="E37" s="188">
        <f>E31+E33+E35</f>
        <v>22353.652</v>
      </c>
      <c r="F37" s="67">
        <f>D37+E37</f>
        <v>22511.644999999997</v>
      </c>
      <c r="G37" s="175">
        <f t="shared" si="5"/>
        <v>5043.3589999999995</v>
      </c>
      <c r="H37" s="149">
        <f t="shared" si="5"/>
        <v>142029.223</v>
      </c>
      <c r="I37" s="175">
        <f t="shared" si="5"/>
        <v>0</v>
      </c>
      <c r="J37" s="31">
        <f>H37+I37</f>
        <v>142029.223</v>
      </c>
      <c r="K37" s="149">
        <f>K31+K33+K35</f>
        <v>12707.086</v>
      </c>
      <c r="L37" s="6">
        <f t="shared" si="6"/>
        <v>1473.629</v>
      </c>
      <c r="M37" s="6">
        <f t="shared" si="6"/>
        <v>92.61</v>
      </c>
      <c r="N37" s="6">
        <f t="shared" si="6"/>
        <v>55.169</v>
      </c>
      <c r="O37" s="6">
        <f t="shared" si="6"/>
        <v>0</v>
      </c>
      <c r="P37" s="6">
        <f>P31+P33+P35</f>
        <v>4.788</v>
      </c>
      <c r="Q37" s="7">
        <f t="shared" si="7"/>
        <v>183917.50899999996</v>
      </c>
      <c r="R37" s="3"/>
    </row>
    <row r="38" spans="1:18" ht="18.75">
      <c r="A38" s="232" t="s">
        <v>41</v>
      </c>
      <c r="B38" s="233"/>
      <c r="C38" s="220" t="s">
        <v>12</v>
      </c>
      <c r="D38" s="50">
        <v>0.0339</v>
      </c>
      <c r="E38" s="183">
        <v>0.2549</v>
      </c>
      <c r="F38" s="57"/>
      <c r="G38" s="162">
        <v>0.643</v>
      </c>
      <c r="H38" s="143">
        <v>4.896</v>
      </c>
      <c r="I38" s="162"/>
      <c r="J38" s="30"/>
      <c r="K38" s="143">
        <v>5.6313</v>
      </c>
      <c r="L38" s="4">
        <v>0.3109</v>
      </c>
      <c r="M38" s="4">
        <v>0.188</v>
      </c>
      <c r="N38" s="4">
        <v>0.0788</v>
      </c>
      <c r="O38" s="4"/>
      <c r="P38" s="4"/>
      <c r="Q38" s="5">
        <f t="shared" si="7"/>
        <v>11.748000000000001</v>
      </c>
      <c r="R38" s="3"/>
    </row>
    <row r="39" spans="1:18" ht="18.75">
      <c r="A39" s="234"/>
      <c r="B39" s="235"/>
      <c r="C39" s="224" t="s">
        <v>14</v>
      </c>
      <c r="D39" s="267">
        <v>0.798</v>
      </c>
      <c r="E39" s="184">
        <v>74.094</v>
      </c>
      <c r="F39" s="58"/>
      <c r="G39" s="163">
        <v>15.132</v>
      </c>
      <c r="H39" s="142">
        <v>932.124</v>
      </c>
      <c r="I39" s="163"/>
      <c r="J39" s="31"/>
      <c r="K39" s="142">
        <v>1091.723</v>
      </c>
      <c r="L39" s="6">
        <v>35.16</v>
      </c>
      <c r="M39" s="6">
        <v>21.893</v>
      </c>
      <c r="N39" s="6">
        <v>32.448</v>
      </c>
      <c r="O39" s="6"/>
      <c r="P39" s="6"/>
      <c r="Q39" s="7">
        <f t="shared" si="7"/>
        <v>2128.4799999999996</v>
      </c>
      <c r="R39" s="3"/>
    </row>
    <row r="40" spans="1:18" ht="18.75">
      <c r="A40" s="232" t="s">
        <v>42</v>
      </c>
      <c r="B40" s="233"/>
      <c r="C40" s="220" t="s">
        <v>12</v>
      </c>
      <c r="D40" s="50">
        <v>1.2747</v>
      </c>
      <c r="E40" s="183">
        <v>1.8436</v>
      </c>
      <c r="F40" s="57"/>
      <c r="G40" s="162">
        <v>18.6713</v>
      </c>
      <c r="H40" s="143">
        <v>1169.432</v>
      </c>
      <c r="I40" s="162">
        <v>0.002</v>
      </c>
      <c r="J40" s="30"/>
      <c r="K40" s="143">
        <v>103.1254</v>
      </c>
      <c r="L40" s="4">
        <v>2.1513</v>
      </c>
      <c r="M40" s="4">
        <v>0.11</v>
      </c>
      <c r="N40" s="4">
        <v>0.005</v>
      </c>
      <c r="O40" s="4"/>
      <c r="P40" s="4"/>
      <c r="Q40" s="5">
        <f t="shared" si="7"/>
        <v>1293.4969999999998</v>
      </c>
      <c r="R40" s="3"/>
    </row>
    <row r="41" spans="1:18" ht="18.75">
      <c r="A41" s="234"/>
      <c r="B41" s="235"/>
      <c r="C41" s="224" t="s">
        <v>14</v>
      </c>
      <c r="D41" s="267">
        <v>900.4639999999999</v>
      </c>
      <c r="E41" s="184">
        <v>1488.785</v>
      </c>
      <c r="F41" s="58"/>
      <c r="G41" s="163">
        <v>1477.158</v>
      </c>
      <c r="H41" s="142">
        <v>163221.343</v>
      </c>
      <c r="I41" s="163">
        <v>0.567</v>
      </c>
      <c r="J41" s="31"/>
      <c r="K41" s="142">
        <v>8568.776</v>
      </c>
      <c r="L41" s="6">
        <v>328.111</v>
      </c>
      <c r="M41" s="6">
        <v>27.196</v>
      </c>
      <c r="N41" s="6">
        <v>1.68</v>
      </c>
      <c r="O41" s="6"/>
      <c r="P41" s="6"/>
      <c r="Q41" s="7">
        <f t="shared" si="7"/>
        <v>173624.831</v>
      </c>
      <c r="R41" s="3"/>
    </row>
    <row r="42" spans="1:18" ht="18.75">
      <c r="A42" s="232" t="s">
        <v>43</v>
      </c>
      <c r="B42" s="233"/>
      <c r="C42" s="220" t="s">
        <v>12</v>
      </c>
      <c r="D42" s="50"/>
      <c r="E42" s="183"/>
      <c r="F42" s="57"/>
      <c r="G42" s="162">
        <v>0.001</v>
      </c>
      <c r="H42" s="143">
        <v>0.073</v>
      </c>
      <c r="I42" s="162"/>
      <c r="J42" s="30"/>
      <c r="K42" s="143"/>
      <c r="L42" s="4">
        <v>0.101</v>
      </c>
      <c r="M42" s="4"/>
      <c r="N42" s="4"/>
      <c r="O42" s="4"/>
      <c r="P42" s="4"/>
      <c r="Q42" s="5">
        <f t="shared" si="7"/>
        <v>0.175</v>
      </c>
      <c r="R42" s="3"/>
    </row>
    <row r="43" spans="1:18" ht="18.75">
      <c r="A43" s="234"/>
      <c r="B43" s="235"/>
      <c r="C43" s="224" t="s">
        <v>14</v>
      </c>
      <c r="D43" s="51"/>
      <c r="E43" s="184"/>
      <c r="F43" s="58"/>
      <c r="G43" s="163">
        <v>3.78</v>
      </c>
      <c r="H43" s="142">
        <v>90.699</v>
      </c>
      <c r="I43" s="163"/>
      <c r="J43" s="31"/>
      <c r="K43" s="142"/>
      <c r="L43" s="6">
        <v>228.182</v>
      </c>
      <c r="M43" s="6"/>
      <c r="N43" s="6"/>
      <c r="O43" s="6"/>
      <c r="P43" s="6"/>
      <c r="Q43" s="7">
        <f t="shared" si="7"/>
        <v>322.661</v>
      </c>
      <c r="R43" s="3"/>
    </row>
    <row r="44" spans="1:18" ht="18.75">
      <c r="A44" s="232" t="s">
        <v>44</v>
      </c>
      <c r="B44" s="233"/>
      <c r="C44" s="220" t="s">
        <v>12</v>
      </c>
      <c r="D44" s="50">
        <v>0.001</v>
      </c>
      <c r="E44" s="183">
        <v>0.05</v>
      </c>
      <c r="F44" s="57"/>
      <c r="G44" s="162">
        <v>0.0048</v>
      </c>
      <c r="H44" s="143">
        <v>0.736</v>
      </c>
      <c r="I44" s="162"/>
      <c r="J44" s="30"/>
      <c r="K44" s="143">
        <v>0.0727</v>
      </c>
      <c r="L44" s="4"/>
      <c r="M44" s="4"/>
      <c r="N44" s="4"/>
      <c r="O44" s="4"/>
      <c r="P44" s="4"/>
      <c r="Q44" s="5">
        <f t="shared" si="7"/>
        <v>0.8135</v>
      </c>
      <c r="R44" s="3"/>
    </row>
    <row r="45" spans="1:18" ht="18.75">
      <c r="A45" s="234"/>
      <c r="B45" s="235"/>
      <c r="C45" s="224" t="s">
        <v>14</v>
      </c>
      <c r="D45" s="267">
        <v>0.315</v>
      </c>
      <c r="E45" s="184">
        <v>7.35</v>
      </c>
      <c r="F45" s="58"/>
      <c r="G45" s="163">
        <v>15.477</v>
      </c>
      <c r="H45" s="142">
        <v>192.589</v>
      </c>
      <c r="I45" s="163"/>
      <c r="J45" s="31"/>
      <c r="K45" s="142">
        <v>28.084</v>
      </c>
      <c r="L45" s="6"/>
      <c r="M45" s="6"/>
      <c r="N45" s="6"/>
      <c r="O45" s="6"/>
      <c r="P45" s="6"/>
      <c r="Q45" s="7">
        <f t="shared" si="7"/>
        <v>236.15</v>
      </c>
      <c r="R45" s="3"/>
    </row>
    <row r="46" spans="1:18" ht="18.75">
      <c r="A46" s="232" t="s">
        <v>45</v>
      </c>
      <c r="B46" s="233"/>
      <c r="C46" s="220" t="s">
        <v>12</v>
      </c>
      <c r="D46" s="50"/>
      <c r="E46" s="183">
        <v>0.109</v>
      </c>
      <c r="F46" s="57"/>
      <c r="G46" s="162">
        <v>0.0015</v>
      </c>
      <c r="H46" s="143">
        <v>0.093</v>
      </c>
      <c r="I46" s="162"/>
      <c r="J46" s="30"/>
      <c r="K46" s="143">
        <v>0.0023</v>
      </c>
      <c r="L46" s="4">
        <v>0.0035</v>
      </c>
      <c r="M46" s="4"/>
      <c r="N46" s="4"/>
      <c r="O46" s="4"/>
      <c r="P46" s="4"/>
      <c r="Q46" s="5">
        <f t="shared" si="7"/>
        <v>0.1003</v>
      </c>
      <c r="R46" s="3"/>
    </row>
    <row r="47" spans="1:18" ht="18.75">
      <c r="A47" s="234"/>
      <c r="B47" s="235"/>
      <c r="C47" s="224" t="s">
        <v>14</v>
      </c>
      <c r="D47" s="267"/>
      <c r="E47" s="184">
        <v>47.25</v>
      </c>
      <c r="F47" s="58"/>
      <c r="G47" s="163">
        <v>7.765</v>
      </c>
      <c r="H47" s="142">
        <v>68.083</v>
      </c>
      <c r="I47" s="163"/>
      <c r="J47" s="31"/>
      <c r="K47" s="142">
        <v>1.323</v>
      </c>
      <c r="L47" s="6">
        <v>5.04</v>
      </c>
      <c r="M47" s="6"/>
      <c r="N47" s="6"/>
      <c r="O47" s="6"/>
      <c r="P47" s="6"/>
      <c r="Q47" s="7">
        <f t="shared" si="7"/>
        <v>82.211</v>
      </c>
      <c r="R47" s="3"/>
    </row>
    <row r="48" spans="1:18" ht="18.75">
      <c r="A48" s="232" t="s">
        <v>46</v>
      </c>
      <c r="B48" s="233"/>
      <c r="C48" s="220" t="s">
        <v>12</v>
      </c>
      <c r="D48" s="50">
        <v>0.0847</v>
      </c>
      <c r="E48" s="183">
        <v>0.5385</v>
      </c>
      <c r="F48" s="57"/>
      <c r="G48" s="162">
        <v>854.2612</v>
      </c>
      <c r="H48" s="143">
        <v>7365.728</v>
      </c>
      <c r="I48" s="162"/>
      <c r="J48" s="30"/>
      <c r="K48" s="143">
        <v>214.6279</v>
      </c>
      <c r="L48" s="4">
        <v>3.5563</v>
      </c>
      <c r="M48" s="4">
        <v>0.046</v>
      </c>
      <c r="N48" s="4">
        <v>3.2605</v>
      </c>
      <c r="O48" s="4"/>
      <c r="P48" s="4">
        <v>5.9127</v>
      </c>
      <c r="Q48" s="5">
        <f t="shared" si="7"/>
        <v>8447.392600000001</v>
      </c>
      <c r="R48" s="3"/>
    </row>
    <row r="49" spans="1:18" ht="18.75">
      <c r="A49" s="234"/>
      <c r="B49" s="235"/>
      <c r="C49" s="224" t="s">
        <v>14</v>
      </c>
      <c r="D49" s="267">
        <v>47.949999999999996</v>
      </c>
      <c r="E49" s="184">
        <v>258.903</v>
      </c>
      <c r="F49" s="58"/>
      <c r="G49" s="163">
        <v>55547.927</v>
      </c>
      <c r="H49" s="142">
        <v>496195.461</v>
      </c>
      <c r="I49" s="163"/>
      <c r="J49" s="31"/>
      <c r="K49" s="142">
        <v>22122.194</v>
      </c>
      <c r="L49" s="6">
        <v>328.156</v>
      </c>
      <c r="M49" s="6">
        <v>8.19</v>
      </c>
      <c r="N49" s="6">
        <v>2445.635</v>
      </c>
      <c r="O49" s="6"/>
      <c r="P49" s="6">
        <v>3492.692</v>
      </c>
      <c r="Q49" s="7">
        <f t="shared" si="7"/>
        <v>580140.255</v>
      </c>
      <c r="R49" s="3"/>
    </row>
    <row r="50" spans="1:18" ht="18.75">
      <c r="A50" s="232" t="s">
        <v>47</v>
      </c>
      <c r="B50" s="233"/>
      <c r="C50" s="220" t="s">
        <v>12</v>
      </c>
      <c r="D50" s="50">
        <v>0.016</v>
      </c>
      <c r="E50" s="183">
        <v>0.796</v>
      </c>
      <c r="F50" s="57"/>
      <c r="G50" s="162">
        <v>2728.554</v>
      </c>
      <c r="H50" s="143">
        <v>388.765</v>
      </c>
      <c r="I50" s="162"/>
      <c r="J50" s="30"/>
      <c r="K50" s="143">
        <v>6097.166</v>
      </c>
      <c r="L50" s="4">
        <v>27.1245</v>
      </c>
      <c r="M50" s="4"/>
      <c r="N50" s="4"/>
      <c r="O50" s="4"/>
      <c r="P50" s="4"/>
      <c r="Q50" s="5">
        <f t="shared" si="7"/>
        <v>9241.6095</v>
      </c>
      <c r="R50" s="3"/>
    </row>
    <row r="51" spans="1:18" ht="18.75">
      <c r="A51" s="234"/>
      <c r="B51" s="235"/>
      <c r="C51" s="224" t="s">
        <v>14</v>
      </c>
      <c r="D51" s="51">
        <v>8.736</v>
      </c>
      <c r="E51" s="184">
        <v>299.25</v>
      </c>
      <c r="F51" s="58"/>
      <c r="G51" s="163">
        <v>227768.105</v>
      </c>
      <c r="H51" s="142">
        <v>26597.837</v>
      </c>
      <c r="I51" s="163"/>
      <c r="J51" s="31"/>
      <c r="K51" s="142">
        <v>499283.806</v>
      </c>
      <c r="L51" s="6">
        <v>2046.575</v>
      </c>
      <c r="M51" s="6"/>
      <c r="N51" s="6"/>
      <c r="O51" s="6"/>
      <c r="P51" s="6"/>
      <c r="Q51" s="7">
        <f t="shared" si="7"/>
        <v>755696.323</v>
      </c>
      <c r="R51" s="3"/>
    </row>
    <row r="52" spans="1:18" ht="18.75">
      <c r="A52" s="232" t="s">
        <v>48</v>
      </c>
      <c r="B52" s="233"/>
      <c r="C52" s="220" t="s">
        <v>12</v>
      </c>
      <c r="D52" s="50">
        <v>0.0705</v>
      </c>
      <c r="E52" s="183">
        <v>0.2075</v>
      </c>
      <c r="F52" s="57"/>
      <c r="G52" s="162">
        <v>342.7706</v>
      </c>
      <c r="H52" s="143">
        <v>109.123</v>
      </c>
      <c r="I52" s="162"/>
      <c r="J52" s="30"/>
      <c r="K52" s="143">
        <v>21.7624</v>
      </c>
      <c r="L52" s="4">
        <v>241.7508</v>
      </c>
      <c r="M52" s="4"/>
      <c r="N52" s="4">
        <v>1.7041</v>
      </c>
      <c r="O52" s="4">
        <v>0.1378</v>
      </c>
      <c r="P52" s="4"/>
      <c r="Q52" s="5">
        <f aca="true" t="shared" si="8" ref="Q52:Q67">+F52+G52+H52+I52+K52+L52+M52+N52+O52+P52</f>
        <v>717.2487</v>
      </c>
      <c r="R52" s="3"/>
    </row>
    <row r="53" spans="1:18" ht="18.75">
      <c r="A53" s="234"/>
      <c r="B53" s="235"/>
      <c r="C53" s="224" t="s">
        <v>14</v>
      </c>
      <c r="D53" s="267">
        <v>25.610000000000003</v>
      </c>
      <c r="E53" s="184">
        <v>229.163</v>
      </c>
      <c r="F53" s="58"/>
      <c r="G53" s="163">
        <v>131889.317</v>
      </c>
      <c r="H53" s="142">
        <v>37228.743</v>
      </c>
      <c r="I53" s="163"/>
      <c r="J53" s="31"/>
      <c r="K53" s="142">
        <v>7634.054</v>
      </c>
      <c r="L53" s="6">
        <v>94093.933</v>
      </c>
      <c r="M53" s="6"/>
      <c r="N53" s="6">
        <v>613.385</v>
      </c>
      <c r="O53" s="6">
        <v>11.306</v>
      </c>
      <c r="P53" s="6"/>
      <c r="Q53" s="7">
        <f t="shared" si="8"/>
        <v>271470.738</v>
      </c>
      <c r="R53" s="3"/>
    </row>
    <row r="54" spans="1:18" ht="18.75">
      <c r="A54" s="218" t="s">
        <v>0</v>
      </c>
      <c r="B54" s="219" t="s">
        <v>49</v>
      </c>
      <c r="C54" s="220" t="s">
        <v>12</v>
      </c>
      <c r="D54" s="50">
        <v>0.5379</v>
      </c>
      <c r="E54" s="183"/>
      <c r="F54" s="57"/>
      <c r="G54" s="162">
        <v>0.0674</v>
      </c>
      <c r="H54" s="143">
        <v>2.778</v>
      </c>
      <c r="I54" s="162">
        <v>0.053</v>
      </c>
      <c r="J54" s="30"/>
      <c r="K54" s="143">
        <v>1.1023</v>
      </c>
      <c r="L54" s="4">
        <v>0.0797</v>
      </c>
      <c r="M54" s="4">
        <v>0.034</v>
      </c>
      <c r="N54" s="4">
        <v>0.0038</v>
      </c>
      <c r="O54" s="4">
        <v>0.0127</v>
      </c>
      <c r="P54" s="4"/>
      <c r="Q54" s="5">
        <f t="shared" si="8"/>
        <v>4.1309</v>
      </c>
      <c r="R54" s="3"/>
    </row>
    <row r="55" spans="1:18" ht="18.75">
      <c r="A55" s="222" t="s">
        <v>37</v>
      </c>
      <c r="B55" s="223"/>
      <c r="C55" s="224" t="s">
        <v>14</v>
      </c>
      <c r="D55" s="267">
        <v>495.27</v>
      </c>
      <c r="E55" s="184"/>
      <c r="F55" s="58"/>
      <c r="G55" s="163">
        <v>78.68</v>
      </c>
      <c r="H55" s="142">
        <v>1856.936</v>
      </c>
      <c r="I55" s="163">
        <v>146.097</v>
      </c>
      <c r="J55" s="31"/>
      <c r="K55" s="142">
        <v>716.808</v>
      </c>
      <c r="L55" s="6">
        <v>113.761</v>
      </c>
      <c r="M55" s="6">
        <v>4.043</v>
      </c>
      <c r="N55" s="6">
        <v>6.783</v>
      </c>
      <c r="O55" s="6">
        <v>11.714</v>
      </c>
      <c r="P55" s="6"/>
      <c r="Q55" s="7">
        <f t="shared" si="8"/>
        <v>2934.822</v>
      </c>
      <c r="R55" s="3"/>
    </row>
    <row r="56" spans="1:18" ht="18.75">
      <c r="A56" s="222" t="s">
        <v>13</v>
      </c>
      <c r="B56" s="226" t="s">
        <v>16</v>
      </c>
      <c r="C56" s="220" t="s">
        <v>12</v>
      </c>
      <c r="D56" s="50">
        <v>2.8882</v>
      </c>
      <c r="E56" s="183">
        <v>0.2174</v>
      </c>
      <c r="F56" s="57"/>
      <c r="G56" s="162">
        <v>0.1459</v>
      </c>
      <c r="H56" s="143">
        <v>0.011</v>
      </c>
      <c r="I56" s="162"/>
      <c r="J56" s="30"/>
      <c r="K56" s="143">
        <v>0.7091</v>
      </c>
      <c r="L56" s="4">
        <v>0.2351</v>
      </c>
      <c r="M56" s="4">
        <v>0.08</v>
      </c>
      <c r="N56" s="4">
        <v>0.0314</v>
      </c>
      <c r="O56" s="4">
        <v>0.0042</v>
      </c>
      <c r="P56" s="4">
        <v>0.0436</v>
      </c>
      <c r="Q56" s="5">
        <f t="shared" si="8"/>
        <v>1.2603000000000002</v>
      </c>
      <c r="R56" s="3"/>
    </row>
    <row r="57" spans="1:18" ht="18.75">
      <c r="A57" s="222" t="s">
        <v>19</v>
      </c>
      <c r="B57" s="224" t="s">
        <v>50</v>
      </c>
      <c r="C57" s="224" t="s">
        <v>14</v>
      </c>
      <c r="D57" s="267">
        <v>186.839</v>
      </c>
      <c r="E57" s="184">
        <v>171.06</v>
      </c>
      <c r="F57" s="58"/>
      <c r="G57" s="163">
        <v>29.426</v>
      </c>
      <c r="H57" s="142">
        <v>12.621</v>
      </c>
      <c r="I57" s="163"/>
      <c r="J57" s="31"/>
      <c r="K57" s="142">
        <v>94.407</v>
      </c>
      <c r="L57" s="6">
        <v>150.056</v>
      </c>
      <c r="M57" s="6">
        <v>11.078</v>
      </c>
      <c r="N57" s="6">
        <v>28.76</v>
      </c>
      <c r="O57" s="6">
        <v>86.974</v>
      </c>
      <c r="P57" s="6">
        <v>40.7</v>
      </c>
      <c r="Q57" s="7">
        <f t="shared" si="8"/>
        <v>454.02199999999993</v>
      </c>
      <c r="R57" s="3"/>
    </row>
    <row r="58" spans="1:18" ht="18.75">
      <c r="A58" s="10"/>
      <c r="B58" s="227" t="s">
        <v>20</v>
      </c>
      <c r="C58" s="220" t="s">
        <v>12</v>
      </c>
      <c r="D58" s="46">
        <f>D54+D56</f>
        <v>3.4261</v>
      </c>
      <c r="E58" s="187">
        <f>E54+E56</f>
        <v>0.2174</v>
      </c>
      <c r="F58" s="57">
        <f>D58+E58</f>
        <v>3.6435</v>
      </c>
      <c r="G58" s="166">
        <f aca="true" t="shared" si="9" ref="G58:I59">G54+G56</f>
        <v>0.2133</v>
      </c>
      <c r="H58" s="148">
        <f t="shared" si="9"/>
        <v>2.789</v>
      </c>
      <c r="I58" s="166">
        <f t="shared" si="9"/>
        <v>0.053</v>
      </c>
      <c r="J58" s="30">
        <f>H58+I58</f>
        <v>2.842</v>
      </c>
      <c r="K58" s="148">
        <f>K54+K56</f>
        <v>1.8114</v>
      </c>
      <c r="L58" s="4">
        <f>+L54+L56</f>
        <v>0.31479999999999997</v>
      </c>
      <c r="M58" s="4">
        <f>+M54+M56</f>
        <v>0.114</v>
      </c>
      <c r="N58" s="4">
        <f>N54+N56</f>
        <v>0.035199999999999995</v>
      </c>
      <c r="O58" s="4">
        <f>+O54+O56</f>
        <v>0.0169</v>
      </c>
      <c r="P58" s="4">
        <f>P54+P56</f>
        <v>0.0436</v>
      </c>
      <c r="Q58" s="5">
        <f t="shared" si="8"/>
        <v>9.034699999999999</v>
      </c>
      <c r="R58" s="3"/>
    </row>
    <row r="59" spans="1:18" ht="18.75">
      <c r="A59" s="229"/>
      <c r="B59" s="230"/>
      <c r="C59" s="224" t="s">
        <v>14</v>
      </c>
      <c r="D59" s="47">
        <f>D55+D57</f>
        <v>682.1089999999999</v>
      </c>
      <c r="E59" s="188">
        <f>E55+E57</f>
        <v>171.06</v>
      </c>
      <c r="F59" s="58">
        <f>D59+E59</f>
        <v>853.1689999999999</v>
      </c>
      <c r="G59" s="175">
        <f t="shared" si="9"/>
        <v>108.10600000000001</v>
      </c>
      <c r="H59" s="149">
        <f t="shared" si="9"/>
        <v>1869.557</v>
      </c>
      <c r="I59" s="175">
        <f t="shared" si="9"/>
        <v>146.097</v>
      </c>
      <c r="J59" s="31">
        <f>H59+I59</f>
        <v>2015.654</v>
      </c>
      <c r="K59" s="149">
        <f>K55+K57</f>
        <v>811.215</v>
      </c>
      <c r="L59" s="6">
        <f>+L55+L57</f>
        <v>263.817</v>
      </c>
      <c r="M59" s="6">
        <f>+M55+M57</f>
        <v>15.120999999999999</v>
      </c>
      <c r="N59" s="6">
        <f>N55+N57</f>
        <v>35.543</v>
      </c>
      <c r="O59" s="6">
        <f>+O55+O57</f>
        <v>98.688</v>
      </c>
      <c r="P59" s="6">
        <f>P55+P57</f>
        <v>40.7</v>
      </c>
      <c r="Q59" s="7">
        <f t="shared" si="8"/>
        <v>4242.013</v>
      </c>
      <c r="R59" s="3"/>
    </row>
    <row r="60" spans="1:18" ht="18.75">
      <c r="A60" s="218" t="s">
        <v>0</v>
      </c>
      <c r="B60" s="219" t="s">
        <v>51</v>
      </c>
      <c r="C60" s="220" t="s">
        <v>12</v>
      </c>
      <c r="D60" s="50">
        <v>6.9381</v>
      </c>
      <c r="E60" s="183">
        <v>11.465</v>
      </c>
      <c r="F60" s="57"/>
      <c r="G60" s="162">
        <v>0.173</v>
      </c>
      <c r="H60" s="143">
        <v>2.291</v>
      </c>
      <c r="I60" s="162"/>
      <c r="J60" s="11"/>
      <c r="K60" s="143"/>
      <c r="L60" s="4"/>
      <c r="M60" s="4"/>
      <c r="N60" s="4"/>
      <c r="O60" s="4"/>
      <c r="P60" s="4"/>
      <c r="Q60" s="5">
        <f t="shared" si="8"/>
        <v>2.464</v>
      </c>
      <c r="R60" s="3"/>
    </row>
    <row r="61" spans="1:18" ht="18.75">
      <c r="A61" s="222" t="s">
        <v>52</v>
      </c>
      <c r="B61" s="223"/>
      <c r="C61" s="224" t="s">
        <v>14</v>
      </c>
      <c r="D61" s="267">
        <v>734.385</v>
      </c>
      <c r="E61" s="184">
        <v>598.27</v>
      </c>
      <c r="F61" s="58"/>
      <c r="G61" s="163">
        <v>20.663</v>
      </c>
      <c r="H61" s="142">
        <v>55.963</v>
      </c>
      <c r="I61" s="163"/>
      <c r="J61" s="31"/>
      <c r="K61" s="142"/>
      <c r="L61" s="6"/>
      <c r="M61" s="6"/>
      <c r="N61" s="6"/>
      <c r="O61" s="6"/>
      <c r="P61" s="6"/>
      <c r="Q61" s="7">
        <f t="shared" si="8"/>
        <v>76.626</v>
      </c>
      <c r="R61" s="3"/>
    </row>
    <row r="62" spans="1:18" ht="18.75">
      <c r="A62" s="222" t="s">
        <v>0</v>
      </c>
      <c r="B62" s="226" t="s">
        <v>53</v>
      </c>
      <c r="C62" s="220" t="s">
        <v>12</v>
      </c>
      <c r="D62" s="50">
        <v>7.888</v>
      </c>
      <c r="E62" s="183">
        <v>30.84</v>
      </c>
      <c r="F62" s="57"/>
      <c r="G62" s="162">
        <v>586.2</v>
      </c>
      <c r="H62" s="143"/>
      <c r="I62" s="162"/>
      <c r="J62" s="30"/>
      <c r="K62" s="143"/>
      <c r="L62" s="4"/>
      <c r="M62" s="4"/>
      <c r="N62" s="4"/>
      <c r="O62" s="4"/>
      <c r="P62" s="4"/>
      <c r="Q62" s="5">
        <f t="shared" si="8"/>
        <v>586.2</v>
      </c>
      <c r="R62" s="3"/>
    </row>
    <row r="63" spans="1:18" ht="18.75">
      <c r="A63" s="222" t="s">
        <v>54</v>
      </c>
      <c r="B63" s="224" t="s">
        <v>55</v>
      </c>
      <c r="C63" s="224" t="s">
        <v>14</v>
      </c>
      <c r="D63" s="267">
        <v>828.24</v>
      </c>
      <c r="E63" s="184">
        <v>3462.743</v>
      </c>
      <c r="F63" s="58"/>
      <c r="G63" s="163">
        <v>93083.955</v>
      </c>
      <c r="H63" s="142"/>
      <c r="I63" s="163"/>
      <c r="J63" s="31"/>
      <c r="K63" s="142"/>
      <c r="L63" s="6"/>
      <c r="M63" s="6"/>
      <c r="N63" s="6"/>
      <c r="O63" s="6"/>
      <c r="P63" s="6"/>
      <c r="Q63" s="7">
        <f t="shared" si="8"/>
        <v>93083.955</v>
      </c>
      <c r="R63" s="3"/>
    </row>
    <row r="64" spans="1:18" ht="18.75">
      <c r="A64" s="222" t="s">
        <v>0</v>
      </c>
      <c r="B64" s="219" t="s">
        <v>56</v>
      </c>
      <c r="C64" s="220" t="s">
        <v>12</v>
      </c>
      <c r="D64" s="50"/>
      <c r="E64" s="183"/>
      <c r="F64" s="57"/>
      <c r="G64" s="162">
        <v>118.833</v>
      </c>
      <c r="H64" s="143">
        <v>0.024</v>
      </c>
      <c r="I64" s="162"/>
      <c r="J64" s="30"/>
      <c r="K64" s="143"/>
      <c r="L64" s="4"/>
      <c r="M64" s="4"/>
      <c r="N64" s="4"/>
      <c r="O64" s="4"/>
      <c r="P64" s="4"/>
      <c r="Q64" s="5">
        <f t="shared" si="8"/>
        <v>118.857</v>
      </c>
      <c r="R64" s="3"/>
    </row>
    <row r="65" spans="1:18" ht="18.75">
      <c r="A65" s="222" t="s">
        <v>19</v>
      </c>
      <c r="B65" s="223"/>
      <c r="C65" s="224" t="s">
        <v>14</v>
      </c>
      <c r="D65" s="267"/>
      <c r="E65" s="184"/>
      <c r="F65" s="58"/>
      <c r="G65" s="163">
        <v>23902.577</v>
      </c>
      <c r="H65" s="142">
        <v>19.53</v>
      </c>
      <c r="I65" s="163"/>
      <c r="J65" s="31"/>
      <c r="K65" s="142"/>
      <c r="L65" s="6"/>
      <c r="M65" s="6"/>
      <c r="N65" s="6"/>
      <c r="O65" s="6"/>
      <c r="P65" s="6"/>
      <c r="Q65" s="7">
        <f t="shared" si="8"/>
        <v>23922.107</v>
      </c>
      <c r="R65" s="3"/>
    </row>
    <row r="66" spans="1:18" ht="18.75">
      <c r="A66" s="10"/>
      <c r="B66" s="226" t="s">
        <v>16</v>
      </c>
      <c r="C66" s="220" t="s">
        <v>12</v>
      </c>
      <c r="D66" s="50">
        <v>0.123</v>
      </c>
      <c r="E66" s="183">
        <v>0.172</v>
      </c>
      <c r="F66" s="57"/>
      <c r="G66" s="162">
        <v>22.3884</v>
      </c>
      <c r="H66" s="143"/>
      <c r="I66" s="162"/>
      <c r="J66" s="30"/>
      <c r="K66" s="143">
        <v>0.0329</v>
      </c>
      <c r="L66" s="4">
        <v>0.133</v>
      </c>
      <c r="M66" s="4"/>
      <c r="N66" s="4"/>
      <c r="O66" s="4"/>
      <c r="P66" s="4"/>
      <c r="Q66" s="5">
        <f t="shared" si="8"/>
        <v>22.5543</v>
      </c>
      <c r="R66" s="3"/>
    </row>
    <row r="67" spans="1:18" ht="19.5" thickBot="1">
      <c r="A67" s="237" t="s">
        <v>0</v>
      </c>
      <c r="B67" s="238" t="s">
        <v>55</v>
      </c>
      <c r="C67" s="238" t="s">
        <v>14</v>
      </c>
      <c r="D67" s="305">
        <v>2.174</v>
      </c>
      <c r="E67" s="185">
        <v>4.348</v>
      </c>
      <c r="F67" s="203"/>
      <c r="G67" s="174">
        <v>3870.584</v>
      </c>
      <c r="H67" s="144"/>
      <c r="I67" s="174"/>
      <c r="J67" s="32"/>
      <c r="K67" s="144">
        <v>3.566</v>
      </c>
      <c r="L67" s="8">
        <v>13.977</v>
      </c>
      <c r="M67" s="8"/>
      <c r="N67" s="8"/>
      <c r="O67" s="8"/>
      <c r="P67" s="8"/>
      <c r="Q67" s="9">
        <f t="shared" si="8"/>
        <v>3888.1269999999995</v>
      </c>
      <c r="R67" s="3"/>
    </row>
    <row r="68" spans="4:17" ht="18.75">
      <c r="D68" s="3"/>
      <c r="E68" s="3"/>
      <c r="F68" s="240"/>
      <c r="G68" s="240"/>
      <c r="H68" s="240"/>
      <c r="I68" s="240"/>
      <c r="K68" s="240"/>
      <c r="Q68" s="1"/>
    </row>
    <row r="69" spans="1:17" ht="19.5" thickBot="1">
      <c r="A69" s="2"/>
      <c r="B69" s="212" t="s">
        <v>134</v>
      </c>
      <c r="C69" s="2"/>
      <c r="D69" s="241"/>
      <c r="E69" s="241"/>
      <c r="F69" s="242"/>
      <c r="G69" s="242"/>
      <c r="H69" s="242"/>
      <c r="I69" s="242"/>
      <c r="J69" s="2"/>
      <c r="K69" s="176"/>
      <c r="L69" s="2" t="s">
        <v>135</v>
      </c>
      <c r="M69" s="2"/>
      <c r="N69" s="2"/>
      <c r="O69" s="2" t="s">
        <v>135</v>
      </c>
      <c r="P69" s="2" t="s">
        <v>135</v>
      </c>
      <c r="Q69" s="2"/>
    </row>
    <row r="70" spans="1:18" ht="18.75">
      <c r="A70" s="229"/>
      <c r="B70" s="26"/>
      <c r="C70" s="26"/>
      <c r="D70" s="37" t="s">
        <v>1</v>
      </c>
      <c r="E70" s="37" t="s">
        <v>2</v>
      </c>
      <c r="F70" s="271" t="s">
        <v>3</v>
      </c>
      <c r="G70" s="216" t="s">
        <v>100</v>
      </c>
      <c r="H70" s="39" t="s">
        <v>4</v>
      </c>
      <c r="I70" s="37" t="s">
        <v>5</v>
      </c>
      <c r="J70" s="37" t="s">
        <v>104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2" t="s">
        <v>52</v>
      </c>
      <c r="B71" s="227" t="s">
        <v>20</v>
      </c>
      <c r="C71" s="220" t="s">
        <v>12</v>
      </c>
      <c r="D71" s="46">
        <f>D60+D62+D64+D66</f>
        <v>14.9491</v>
      </c>
      <c r="E71" s="46">
        <f>E60+E62+E64+E66</f>
        <v>42.477</v>
      </c>
      <c r="F71" s="148">
        <f>D71+E71</f>
        <v>57.4261</v>
      </c>
      <c r="G71" s="243">
        <f aca="true" t="shared" si="10" ref="G71:I72">G60+G62+G64+G66</f>
        <v>727.5944000000001</v>
      </c>
      <c r="H71" s="166">
        <f t="shared" si="10"/>
        <v>2.315</v>
      </c>
      <c r="I71" s="166">
        <f t="shared" si="10"/>
        <v>0</v>
      </c>
      <c r="J71" s="11">
        <f>H71+I71</f>
        <v>2.315</v>
      </c>
      <c r="K71" s="63">
        <f>K60+K62+K64+K66</f>
        <v>0.0329</v>
      </c>
      <c r="L71" s="4">
        <f>+L60+L62+L64+L66</f>
        <v>0.133</v>
      </c>
      <c r="M71" s="4">
        <f>+M60+M62+M64+M66</f>
        <v>0</v>
      </c>
      <c r="N71" s="4">
        <f aca="true" t="shared" si="11" ref="N71:P72">N60+N62+N64+N66</f>
        <v>0</v>
      </c>
      <c r="O71" s="4">
        <f t="shared" si="11"/>
        <v>0</v>
      </c>
      <c r="P71" s="4">
        <f t="shared" si="11"/>
        <v>0</v>
      </c>
      <c r="Q71" s="5">
        <f aca="true" t="shared" si="12" ref="Q71:Q86">+F71+G71+H71+I71+K71+L71+M71+N71+O71+P71</f>
        <v>787.5014000000002</v>
      </c>
      <c r="R71" s="10"/>
    </row>
    <row r="72" spans="1:18" ht="18.75">
      <c r="A72" s="213" t="s">
        <v>54</v>
      </c>
      <c r="B72" s="230"/>
      <c r="C72" s="224" t="s">
        <v>14</v>
      </c>
      <c r="D72" s="47">
        <f>D61+D63+D65+D67</f>
        <v>1564.799</v>
      </c>
      <c r="E72" s="47">
        <f>E61+E63+E65+E67</f>
        <v>4065.361</v>
      </c>
      <c r="F72" s="149">
        <f>D72+E72</f>
        <v>5630.16</v>
      </c>
      <c r="G72" s="62">
        <f t="shared" si="10"/>
        <v>120877.77900000001</v>
      </c>
      <c r="H72" s="175">
        <f t="shared" si="10"/>
        <v>75.493</v>
      </c>
      <c r="I72" s="175">
        <f t="shared" si="10"/>
        <v>0</v>
      </c>
      <c r="J72" s="31">
        <f>H72+I72</f>
        <v>75.493</v>
      </c>
      <c r="K72" s="62">
        <f>K61+K63+K65+K67</f>
        <v>3.566</v>
      </c>
      <c r="L72" s="6">
        <f>+L61+L63+L65+L67</f>
        <v>13.977</v>
      </c>
      <c r="M72" s="6">
        <f>+M61+M63+M65+M67</f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7">
        <f t="shared" si="12"/>
        <v>126600.97500000002</v>
      </c>
      <c r="R72" s="10"/>
    </row>
    <row r="73" spans="1:18" ht="18.75">
      <c r="A73" s="222" t="s">
        <v>0</v>
      </c>
      <c r="B73" s="219" t="s">
        <v>57</v>
      </c>
      <c r="C73" s="220" t="s">
        <v>12</v>
      </c>
      <c r="D73" s="50">
        <v>2.3651</v>
      </c>
      <c r="E73" s="50">
        <v>2.4768</v>
      </c>
      <c r="F73" s="148"/>
      <c r="G73" s="59">
        <v>1.2352</v>
      </c>
      <c r="H73" s="162">
        <v>9.055</v>
      </c>
      <c r="I73" s="162">
        <v>4.465</v>
      </c>
      <c r="J73" s="11"/>
      <c r="K73" s="59">
        <v>1.4416</v>
      </c>
      <c r="L73" s="4">
        <v>0.7746</v>
      </c>
      <c r="M73" s="4">
        <v>0.275</v>
      </c>
      <c r="N73" s="4">
        <v>0.8211</v>
      </c>
      <c r="O73" s="4">
        <v>0.7436</v>
      </c>
      <c r="P73" s="4">
        <v>1.2007</v>
      </c>
      <c r="Q73" s="5">
        <f t="shared" si="12"/>
        <v>20.0118</v>
      </c>
      <c r="R73" s="10"/>
    </row>
    <row r="74" spans="1:18" ht="18.75">
      <c r="A74" s="222" t="s">
        <v>32</v>
      </c>
      <c r="B74" s="223"/>
      <c r="C74" s="224" t="s">
        <v>14</v>
      </c>
      <c r="D74" s="267">
        <v>3823.2450000000003</v>
      </c>
      <c r="E74" s="51">
        <v>3333.287</v>
      </c>
      <c r="F74" s="149"/>
      <c r="G74" s="60">
        <v>1798.943</v>
      </c>
      <c r="H74" s="163">
        <v>7111.636</v>
      </c>
      <c r="I74" s="163">
        <v>5087.065</v>
      </c>
      <c r="J74" s="31"/>
      <c r="K74" s="60">
        <v>1367.999</v>
      </c>
      <c r="L74" s="6">
        <v>1205.678</v>
      </c>
      <c r="M74" s="6">
        <v>102.47</v>
      </c>
      <c r="N74" s="6">
        <v>1421.579</v>
      </c>
      <c r="O74" s="6">
        <v>1036.342</v>
      </c>
      <c r="P74" s="6">
        <v>1987.293</v>
      </c>
      <c r="Q74" s="7">
        <f t="shared" si="12"/>
        <v>21119.005000000005</v>
      </c>
      <c r="R74" s="10"/>
    </row>
    <row r="75" spans="1:18" ht="18.75">
      <c r="A75" s="222" t="s">
        <v>0</v>
      </c>
      <c r="B75" s="219" t="s">
        <v>58</v>
      </c>
      <c r="C75" s="220" t="s">
        <v>12</v>
      </c>
      <c r="D75" s="50"/>
      <c r="E75" s="50">
        <v>0.039</v>
      </c>
      <c r="F75" s="148"/>
      <c r="G75" s="59">
        <v>0.0047</v>
      </c>
      <c r="H75" s="162">
        <v>0.156</v>
      </c>
      <c r="I75" s="162"/>
      <c r="J75" s="11"/>
      <c r="K75" s="59">
        <v>0.008</v>
      </c>
      <c r="L75" s="4"/>
      <c r="M75" s="4"/>
      <c r="N75" s="4"/>
      <c r="O75" s="4"/>
      <c r="P75" s="4"/>
      <c r="Q75" s="5">
        <f t="shared" si="12"/>
        <v>0.16870000000000002</v>
      </c>
      <c r="R75" s="10"/>
    </row>
    <row r="76" spans="1:18" ht="18.75">
      <c r="A76" s="222" t="s">
        <v>0</v>
      </c>
      <c r="B76" s="223"/>
      <c r="C76" s="224" t="s">
        <v>14</v>
      </c>
      <c r="D76" s="51"/>
      <c r="E76" s="51">
        <v>4.095</v>
      </c>
      <c r="F76" s="149"/>
      <c r="G76" s="60">
        <v>4.492</v>
      </c>
      <c r="H76" s="163">
        <v>32.647</v>
      </c>
      <c r="I76" s="163"/>
      <c r="J76" s="31"/>
      <c r="K76" s="60">
        <v>2.1</v>
      </c>
      <c r="L76" s="6"/>
      <c r="M76" s="6"/>
      <c r="N76" s="6"/>
      <c r="O76" s="6"/>
      <c r="P76" s="6"/>
      <c r="Q76" s="7">
        <f t="shared" si="12"/>
        <v>39.239</v>
      </c>
      <c r="R76" s="10"/>
    </row>
    <row r="77" spans="1:18" ht="18.75">
      <c r="A77" s="222" t="s">
        <v>59</v>
      </c>
      <c r="B77" s="226" t="s">
        <v>60</v>
      </c>
      <c r="C77" s="220" t="s">
        <v>12</v>
      </c>
      <c r="D77" s="50"/>
      <c r="E77" s="50"/>
      <c r="F77" s="148"/>
      <c r="G77" s="59"/>
      <c r="H77" s="162"/>
      <c r="I77" s="162"/>
      <c r="J77" s="11"/>
      <c r="K77" s="59"/>
      <c r="L77" s="4">
        <v>0.04</v>
      </c>
      <c r="M77" s="4"/>
      <c r="N77" s="4"/>
      <c r="O77" s="4"/>
      <c r="P77" s="4"/>
      <c r="Q77" s="5">
        <f t="shared" si="12"/>
        <v>0.04</v>
      </c>
      <c r="R77" s="10"/>
    </row>
    <row r="78" spans="1:18" ht="18.75">
      <c r="A78" s="222"/>
      <c r="B78" s="224" t="s">
        <v>61</v>
      </c>
      <c r="C78" s="224" t="s">
        <v>14</v>
      </c>
      <c r="D78" s="51"/>
      <c r="E78" s="51"/>
      <c r="F78" s="149"/>
      <c r="G78" s="60"/>
      <c r="H78" s="163"/>
      <c r="I78" s="163"/>
      <c r="J78" s="31"/>
      <c r="K78" s="60"/>
      <c r="L78" s="6">
        <v>54.6</v>
      </c>
      <c r="M78" s="6"/>
      <c r="N78" s="6"/>
      <c r="O78" s="6"/>
      <c r="P78" s="6"/>
      <c r="Q78" s="7">
        <f t="shared" si="12"/>
        <v>54.6</v>
      </c>
      <c r="R78" s="10"/>
    </row>
    <row r="79" spans="1:18" ht="18.75">
      <c r="A79" s="222"/>
      <c r="B79" s="219" t="s">
        <v>62</v>
      </c>
      <c r="C79" s="220" t="s">
        <v>12</v>
      </c>
      <c r="D79" s="50"/>
      <c r="E79" s="50"/>
      <c r="F79" s="148"/>
      <c r="G79" s="59"/>
      <c r="H79" s="162"/>
      <c r="I79" s="162"/>
      <c r="J79" s="11"/>
      <c r="K79" s="59"/>
      <c r="L79" s="4"/>
      <c r="M79" s="4"/>
      <c r="N79" s="4"/>
      <c r="O79" s="4"/>
      <c r="P79" s="4"/>
      <c r="Q79" s="5">
        <f t="shared" si="12"/>
        <v>0</v>
      </c>
      <c r="R79" s="10"/>
    </row>
    <row r="80" spans="1:18" ht="18.75">
      <c r="A80" s="222" t="s">
        <v>13</v>
      </c>
      <c r="B80" s="223"/>
      <c r="C80" s="224" t="s">
        <v>14</v>
      </c>
      <c r="D80" s="51"/>
      <c r="E80" s="51"/>
      <c r="F80" s="149"/>
      <c r="G80" s="60"/>
      <c r="H80" s="163"/>
      <c r="I80" s="163"/>
      <c r="J80" s="31"/>
      <c r="K80" s="60"/>
      <c r="L80" s="6"/>
      <c r="M80" s="6"/>
      <c r="N80" s="6"/>
      <c r="O80" s="6"/>
      <c r="P80" s="6"/>
      <c r="Q80" s="7">
        <f t="shared" si="12"/>
        <v>0</v>
      </c>
      <c r="R80" s="10"/>
    </row>
    <row r="81" spans="1:18" ht="18.75">
      <c r="A81" s="222"/>
      <c r="B81" s="226" t="s">
        <v>16</v>
      </c>
      <c r="C81" s="220" t="s">
        <v>12</v>
      </c>
      <c r="D81" s="50">
        <v>14.2192</v>
      </c>
      <c r="E81" s="50">
        <v>27.4404</v>
      </c>
      <c r="F81" s="148"/>
      <c r="G81" s="59">
        <v>5.2459</v>
      </c>
      <c r="H81" s="162">
        <v>38.457</v>
      </c>
      <c r="I81" s="162">
        <v>0.139</v>
      </c>
      <c r="J81" s="11"/>
      <c r="K81" s="59">
        <v>1.2898</v>
      </c>
      <c r="L81" s="4">
        <v>0.9469</v>
      </c>
      <c r="M81" s="4">
        <v>1.673</v>
      </c>
      <c r="N81" s="4">
        <v>12.8414</v>
      </c>
      <c r="O81" s="4">
        <v>0.9255</v>
      </c>
      <c r="P81" s="4">
        <v>5.8435</v>
      </c>
      <c r="Q81" s="5">
        <f t="shared" si="12"/>
        <v>67.36200000000001</v>
      </c>
      <c r="R81" s="10"/>
    </row>
    <row r="82" spans="1:18" ht="18.75">
      <c r="A82" s="222"/>
      <c r="B82" s="224" t="s">
        <v>63</v>
      </c>
      <c r="C82" s="224" t="s">
        <v>14</v>
      </c>
      <c r="D82" s="267">
        <v>15914.285</v>
      </c>
      <c r="E82" s="51">
        <v>21491.548</v>
      </c>
      <c r="F82" s="149"/>
      <c r="G82" s="60">
        <v>9518.399</v>
      </c>
      <c r="H82" s="163">
        <v>18049.059</v>
      </c>
      <c r="I82" s="163">
        <v>196.308</v>
      </c>
      <c r="J82" s="31"/>
      <c r="K82" s="60">
        <v>892.785</v>
      </c>
      <c r="L82" s="6">
        <v>1482.631</v>
      </c>
      <c r="M82" s="6">
        <v>525.472</v>
      </c>
      <c r="N82" s="6">
        <v>9151.995</v>
      </c>
      <c r="O82" s="6">
        <v>776.819</v>
      </c>
      <c r="P82" s="6">
        <v>4501.536</v>
      </c>
      <c r="Q82" s="7">
        <f t="shared" si="12"/>
        <v>45095.00400000001</v>
      </c>
      <c r="R82" s="10"/>
    </row>
    <row r="83" spans="1:18" ht="18.75">
      <c r="A83" s="222" t="s">
        <v>19</v>
      </c>
      <c r="B83" s="227" t="s">
        <v>20</v>
      </c>
      <c r="C83" s="220" t="s">
        <v>12</v>
      </c>
      <c r="D83" s="46">
        <f>D73+D75+D77+D79+D81</f>
        <v>16.5843</v>
      </c>
      <c r="E83" s="46">
        <f>E73+E75+E77+E79+E81</f>
        <v>29.9562</v>
      </c>
      <c r="F83" s="148">
        <f>D83+E83</f>
        <v>46.540499999999994</v>
      </c>
      <c r="G83" s="63">
        <f aca="true" t="shared" si="13" ref="G83:I84">G73+G75+G77+G79+G81</f>
        <v>6.485799999999999</v>
      </c>
      <c r="H83" s="187">
        <f t="shared" si="13"/>
        <v>47.668</v>
      </c>
      <c r="I83" s="166">
        <f t="shared" si="13"/>
        <v>4.604</v>
      </c>
      <c r="J83" s="30">
        <f>H83+I83</f>
        <v>52.272</v>
      </c>
      <c r="K83" s="63">
        <f>K73+K75+K77+K79+K81</f>
        <v>2.7394</v>
      </c>
      <c r="L83" s="4">
        <f>+L73+L75+L77+L79+L81</f>
        <v>1.7614999999999998</v>
      </c>
      <c r="M83" s="4">
        <f>+M73+M75+M77+M79+M81</f>
        <v>1.948</v>
      </c>
      <c r="N83" s="4">
        <f aca="true" t="shared" si="14" ref="N83:P84">+N73+N75+N77+N79+N81</f>
        <v>13.6625</v>
      </c>
      <c r="O83" s="4">
        <f t="shared" si="14"/>
        <v>1.6691</v>
      </c>
      <c r="P83" s="4">
        <f t="shared" si="14"/>
        <v>7.0442</v>
      </c>
      <c r="Q83" s="5">
        <f t="shared" si="12"/>
        <v>134.123</v>
      </c>
      <c r="R83" s="10"/>
    </row>
    <row r="84" spans="1:18" ht="18.75">
      <c r="A84" s="229"/>
      <c r="B84" s="230"/>
      <c r="C84" s="224" t="s">
        <v>14</v>
      </c>
      <c r="D84" s="47">
        <f>D74+D76+D78+D80+D82</f>
        <v>19737.53</v>
      </c>
      <c r="E84" s="47">
        <f>E74+E76+E78+E80+E82</f>
        <v>24828.93</v>
      </c>
      <c r="F84" s="149">
        <f>D84+E84</f>
        <v>44566.46</v>
      </c>
      <c r="G84" s="62">
        <f t="shared" si="13"/>
        <v>11321.833999999999</v>
      </c>
      <c r="H84" s="175">
        <f t="shared" si="13"/>
        <v>25193.342</v>
      </c>
      <c r="I84" s="175">
        <f t="shared" si="13"/>
        <v>5283.373</v>
      </c>
      <c r="J84" s="31">
        <f>H84+I84</f>
        <v>30476.715</v>
      </c>
      <c r="K84" s="62">
        <f>K74+K76+K78+K80+K82</f>
        <v>2262.884</v>
      </c>
      <c r="L84" s="6">
        <f>+L74+L76+L78+L80+L82</f>
        <v>2742.909</v>
      </c>
      <c r="M84" s="6">
        <f>+M74+M76+M78+M80+M82</f>
        <v>627.942</v>
      </c>
      <c r="N84" s="6">
        <f t="shared" si="14"/>
        <v>10573.574</v>
      </c>
      <c r="O84" s="6">
        <f t="shared" si="14"/>
        <v>1813.161</v>
      </c>
      <c r="P84" s="6">
        <f t="shared" si="14"/>
        <v>6488.829</v>
      </c>
      <c r="Q84" s="7">
        <f t="shared" si="12"/>
        <v>110874.30799999999</v>
      </c>
      <c r="R84" s="10"/>
    </row>
    <row r="85" spans="1:18" ht="18.75">
      <c r="A85" s="232" t="s">
        <v>64</v>
      </c>
      <c r="B85" s="233"/>
      <c r="C85" s="220" t="s">
        <v>12</v>
      </c>
      <c r="D85" s="50">
        <v>0.013</v>
      </c>
      <c r="E85" s="50">
        <v>0.7846</v>
      </c>
      <c r="F85" s="148"/>
      <c r="G85" s="59">
        <v>3.2795</v>
      </c>
      <c r="H85" s="162">
        <v>9.8</v>
      </c>
      <c r="I85" s="162">
        <v>5.239</v>
      </c>
      <c r="J85" s="11"/>
      <c r="K85" s="59">
        <v>1.9854</v>
      </c>
      <c r="L85" s="4">
        <v>1.3218</v>
      </c>
      <c r="M85" s="4">
        <v>0.176</v>
      </c>
      <c r="N85" s="4">
        <v>0.2872</v>
      </c>
      <c r="O85" s="4"/>
      <c r="P85" s="4">
        <v>0.2415</v>
      </c>
      <c r="Q85" s="5">
        <f t="shared" si="12"/>
        <v>22.330399999999994</v>
      </c>
      <c r="R85" s="10"/>
    </row>
    <row r="86" spans="1:18" ht="18.75">
      <c r="A86" s="234"/>
      <c r="B86" s="235"/>
      <c r="C86" s="224" t="s">
        <v>14</v>
      </c>
      <c r="D86" s="51">
        <v>5.46</v>
      </c>
      <c r="E86" s="51">
        <v>442.748</v>
      </c>
      <c r="F86" s="149"/>
      <c r="G86" s="60">
        <v>1564.533</v>
      </c>
      <c r="H86" s="163">
        <v>3215.111</v>
      </c>
      <c r="I86" s="163">
        <v>3571.505</v>
      </c>
      <c r="J86" s="31"/>
      <c r="K86" s="60">
        <v>633.188</v>
      </c>
      <c r="L86" s="6">
        <v>775.815</v>
      </c>
      <c r="M86" s="6">
        <v>42.631</v>
      </c>
      <c r="N86" s="6">
        <v>134.388</v>
      </c>
      <c r="O86" s="6"/>
      <c r="P86" s="6">
        <v>153.303</v>
      </c>
      <c r="Q86" s="7">
        <f t="shared" si="12"/>
        <v>10090.474000000002</v>
      </c>
      <c r="R86" s="10"/>
    </row>
    <row r="87" spans="1:18" ht="18.75">
      <c r="A87" s="232" t="s">
        <v>65</v>
      </c>
      <c r="B87" s="233"/>
      <c r="C87" s="220" t="s">
        <v>12</v>
      </c>
      <c r="D87" s="50"/>
      <c r="E87" s="50"/>
      <c r="F87" s="148"/>
      <c r="G87" s="59">
        <v>0.114</v>
      </c>
      <c r="H87" s="162"/>
      <c r="I87" s="162"/>
      <c r="J87" s="11"/>
      <c r="K87" s="59">
        <v>0.0612</v>
      </c>
      <c r="L87" s="4">
        <v>0.496</v>
      </c>
      <c r="M87" s="4"/>
      <c r="N87" s="4">
        <v>0.0076</v>
      </c>
      <c r="O87" s="4"/>
      <c r="P87" s="4"/>
      <c r="Q87" s="5">
        <f aca="true" t="shared" si="15" ref="Q87:Q102">+F87+G87+H87+I87+K87+L87+M87+N87+O87+P87</f>
        <v>0.6788000000000001</v>
      </c>
      <c r="R87" s="10"/>
    </row>
    <row r="88" spans="1:18" ht="18.75">
      <c r="A88" s="234"/>
      <c r="B88" s="235"/>
      <c r="C88" s="224" t="s">
        <v>14</v>
      </c>
      <c r="D88" s="51"/>
      <c r="E88" s="51"/>
      <c r="F88" s="149"/>
      <c r="G88" s="60">
        <v>20.57</v>
      </c>
      <c r="H88" s="163"/>
      <c r="I88" s="163"/>
      <c r="J88" s="31"/>
      <c r="K88" s="60">
        <v>16.464</v>
      </c>
      <c r="L88" s="6">
        <v>165.48</v>
      </c>
      <c r="M88" s="6"/>
      <c r="N88" s="6">
        <v>2.184</v>
      </c>
      <c r="O88" s="6"/>
      <c r="P88" s="6"/>
      <c r="Q88" s="7">
        <f t="shared" si="15"/>
        <v>204.69799999999998</v>
      </c>
      <c r="R88" s="10"/>
    </row>
    <row r="89" spans="1:18" ht="18.75">
      <c r="A89" s="232" t="s">
        <v>66</v>
      </c>
      <c r="B89" s="233"/>
      <c r="C89" s="220" t="s">
        <v>12</v>
      </c>
      <c r="D89" s="50">
        <v>0.035</v>
      </c>
      <c r="E89" s="50"/>
      <c r="F89" s="148"/>
      <c r="G89" s="59">
        <v>0</v>
      </c>
      <c r="H89" s="162">
        <v>0.216</v>
      </c>
      <c r="I89" s="162"/>
      <c r="J89" s="11"/>
      <c r="K89" s="59">
        <v>0.0005</v>
      </c>
      <c r="L89" s="4"/>
      <c r="M89" s="4"/>
      <c r="N89" s="4"/>
      <c r="O89" s="4"/>
      <c r="P89" s="4"/>
      <c r="Q89" s="5">
        <f t="shared" si="15"/>
        <v>0.2165</v>
      </c>
      <c r="R89" s="10"/>
    </row>
    <row r="90" spans="1:18" ht="18.75">
      <c r="A90" s="234"/>
      <c r="B90" s="235"/>
      <c r="C90" s="224" t="s">
        <v>14</v>
      </c>
      <c r="D90" s="267">
        <v>36.75</v>
      </c>
      <c r="E90" s="51"/>
      <c r="F90" s="149"/>
      <c r="G90" s="60">
        <v>1.869</v>
      </c>
      <c r="H90" s="163">
        <v>145.257</v>
      </c>
      <c r="I90" s="163"/>
      <c r="J90" s="31"/>
      <c r="K90" s="60">
        <v>1.05</v>
      </c>
      <c r="L90" s="6"/>
      <c r="M90" s="6"/>
      <c r="N90" s="6"/>
      <c r="O90" s="6"/>
      <c r="P90" s="6"/>
      <c r="Q90" s="7">
        <f t="shared" si="15"/>
        <v>148.17600000000002</v>
      </c>
      <c r="R90" s="10"/>
    </row>
    <row r="91" spans="1:18" ht="18.75">
      <c r="A91" s="232" t="s">
        <v>67</v>
      </c>
      <c r="B91" s="233"/>
      <c r="C91" s="220" t="s">
        <v>12</v>
      </c>
      <c r="D91" s="50">
        <v>0.06</v>
      </c>
      <c r="E91" s="50">
        <v>1.4415</v>
      </c>
      <c r="F91" s="148"/>
      <c r="G91" s="59">
        <v>0.0704</v>
      </c>
      <c r="H91" s="162">
        <v>4.798</v>
      </c>
      <c r="I91" s="162"/>
      <c r="J91" s="11"/>
      <c r="K91" s="59">
        <v>0.2237</v>
      </c>
      <c r="L91" s="4">
        <v>0.0787</v>
      </c>
      <c r="M91" s="4">
        <v>0.124</v>
      </c>
      <c r="N91" s="4"/>
      <c r="O91" s="4"/>
      <c r="P91" s="4"/>
      <c r="Q91" s="5">
        <f t="shared" si="15"/>
        <v>5.2948</v>
      </c>
      <c r="R91" s="10"/>
    </row>
    <row r="92" spans="1:18" ht="18.75">
      <c r="A92" s="234"/>
      <c r="B92" s="235"/>
      <c r="C92" s="224" t="s">
        <v>14</v>
      </c>
      <c r="D92" s="267">
        <v>380.1</v>
      </c>
      <c r="E92" s="51">
        <v>1771.1</v>
      </c>
      <c r="F92" s="149"/>
      <c r="G92" s="60">
        <v>175.475</v>
      </c>
      <c r="H92" s="163">
        <v>15544.011</v>
      </c>
      <c r="I92" s="163"/>
      <c r="J92" s="31"/>
      <c r="K92" s="60">
        <v>115.136</v>
      </c>
      <c r="L92" s="6">
        <v>128.087</v>
      </c>
      <c r="M92" s="6">
        <v>30.976</v>
      </c>
      <c r="N92" s="6"/>
      <c r="O92" s="6"/>
      <c r="P92" s="6"/>
      <c r="Q92" s="7">
        <f t="shared" si="15"/>
        <v>15993.685000000001</v>
      </c>
      <c r="R92" s="10"/>
    </row>
    <row r="93" spans="1:18" ht="18.75">
      <c r="A93" s="232" t="s">
        <v>68</v>
      </c>
      <c r="B93" s="233"/>
      <c r="C93" s="220" t="s">
        <v>12</v>
      </c>
      <c r="D93" s="50"/>
      <c r="E93" s="50"/>
      <c r="F93" s="148"/>
      <c r="G93" s="59">
        <v>0.0108</v>
      </c>
      <c r="H93" s="162">
        <v>0.005</v>
      </c>
      <c r="I93" s="162"/>
      <c r="J93" s="11"/>
      <c r="K93" s="59"/>
      <c r="L93" s="4">
        <v>0.931</v>
      </c>
      <c r="M93" s="4"/>
      <c r="N93" s="4"/>
      <c r="O93" s="4"/>
      <c r="P93" s="4"/>
      <c r="Q93" s="5">
        <f t="shared" si="15"/>
        <v>0.9468000000000001</v>
      </c>
      <c r="R93" s="10"/>
    </row>
    <row r="94" spans="1:18" ht="18.75">
      <c r="A94" s="234"/>
      <c r="B94" s="235"/>
      <c r="C94" s="224" t="s">
        <v>14</v>
      </c>
      <c r="D94" s="51">
        <v>70.114</v>
      </c>
      <c r="E94" s="51"/>
      <c r="F94" s="149"/>
      <c r="G94" s="60">
        <v>6.909</v>
      </c>
      <c r="H94" s="163">
        <v>9.702</v>
      </c>
      <c r="I94" s="163"/>
      <c r="J94" s="31"/>
      <c r="K94" s="60"/>
      <c r="L94" s="6">
        <v>526.339</v>
      </c>
      <c r="M94" s="6"/>
      <c r="N94" s="6"/>
      <c r="O94" s="6"/>
      <c r="P94" s="6"/>
      <c r="Q94" s="7">
        <f t="shared" si="15"/>
        <v>542.95</v>
      </c>
      <c r="R94" s="10"/>
    </row>
    <row r="95" spans="1:18" ht="18.75">
      <c r="A95" s="232" t="s">
        <v>69</v>
      </c>
      <c r="B95" s="233"/>
      <c r="C95" s="220" t="s">
        <v>12</v>
      </c>
      <c r="D95" s="50">
        <v>0.1882</v>
      </c>
      <c r="E95" s="50">
        <v>0.7672</v>
      </c>
      <c r="F95" s="148"/>
      <c r="G95" s="59">
        <v>0.1804</v>
      </c>
      <c r="H95" s="162">
        <v>2.487</v>
      </c>
      <c r="I95" s="162">
        <v>0.202</v>
      </c>
      <c r="J95" s="11"/>
      <c r="K95" s="59">
        <v>0.4688</v>
      </c>
      <c r="L95" s="4">
        <v>0.2667</v>
      </c>
      <c r="M95" s="4">
        <v>0.292</v>
      </c>
      <c r="N95" s="4">
        <v>4.4208</v>
      </c>
      <c r="O95" s="4">
        <v>0.0212</v>
      </c>
      <c r="P95" s="4">
        <v>0.4138</v>
      </c>
      <c r="Q95" s="5">
        <f t="shared" si="15"/>
        <v>8.7527</v>
      </c>
      <c r="R95" s="10"/>
    </row>
    <row r="96" spans="1:18" ht="18.75">
      <c r="A96" s="234"/>
      <c r="B96" s="235"/>
      <c r="C96" s="224" t="s">
        <v>14</v>
      </c>
      <c r="D96" s="267"/>
      <c r="E96" s="51">
        <v>201.096</v>
      </c>
      <c r="F96" s="149"/>
      <c r="G96" s="60">
        <v>91.909</v>
      </c>
      <c r="H96" s="163">
        <v>751.697</v>
      </c>
      <c r="I96" s="163">
        <v>94.333</v>
      </c>
      <c r="J96" s="31"/>
      <c r="K96" s="60">
        <v>129.902</v>
      </c>
      <c r="L96" s="6">
        <v>176.926</v>
      </c>
      <c r="M96" s="6">
        <v>58.961</v>
      </c>
      <c r="N96" s="6">
        <v>926.577</v>
      </c>
      <c r="O96" s="6">
        <v>16.126</v>
      </c>
      <c r="P96" s="6">
        <v>131.613</v>
      </c>
      <c r="Q96" s="7">
        <f t="shared" si="15"/>
        <v>2378.044</v>
      </c>
      <c r="R96" s="10"/>
    </row>
    <row r="97" spans="1:18" ht="18.75">
      <c r="A97" s="232" t="s">
        <v>70</v>
      </c>
      <c r="B97" s="233"/>
      <c r="C97" s="220" t="s">
        <v>12</v>
      </c>
      <c r="D97" s="50">
        <v>10.9222</v>
      </c>
      <c r="E97" s="50">
        <v>248.28996</v>
      </c>
      <c r="F97" s="148"/>
      <c r="G97" s="59">
        <v>53.137</v>
      </c>
      <c r="H97" s="162">
        <v>887.681</v>
      </c>
      <c r="I97" s="162">
        <v>0.598</v>
      </c>
      <c r="J97" s="11"/>
      <c r="K97" s="59">
        <v>24.6533</v>
      </c>
      <c r="L97" s="4">
        <v>8.1242</v>
      </c>
      <c r="M97" s="4">
        <v>0.446</v>
      </c>
      <c r="N97" s="4">
        <v>2.2764</v>
      </c>
      <c r="O97" s="4">
        <v>5.5137</v>
      </c>
      <c r="P97" s="4">
        <v>3.8054</v>
      </c>
      <c r="Q97" s="5">
        <f t="shared" si="15"/>
        <v>986.2349999999998</v>
      </c>
      <c r="R97" s="10"/>
    </row>
    <row r="98" spans="1:18" ht="18.75">
      <c r="A98" s="234"/>
      <c r="B98" s="235"/>
      <c r="C98" s="224" t="s">
        <v>14</v>
      </c>
      <c r="D98" s="267">
        <v>22804.568</v>
      </c>
      <c r="E98" s="51">
        <v>95110.074</v>
      </c>
      <c r="F98" s="149"/>
      <c r="G98" s="60">
        <v>8998.29</v>
      </c>
      <c r="H98" s="163">
        <v>75265.995</v>
      </c>
      <c r="I98" s="163">
        <v>1267.261</v>
      </c>
      <c r="J98" s="31"/>
      <c r="K98" s="60">
        <v>4445.757</v>
      </c>
      <c r="L98" s="6">
        <v>4343.358</v>
      </c>
      <c r="M98" s="6">
        <v>94.32</v>
      </c>
      <c r="N98" s="6">
        <v>904.627</v>
      </c>
      <c r="O98" s="6">
        <v>2353.018</v>
      </c>
      <c r="P98" s="6">
        <v>3415.733</v>
      </c>
      <c r="Q98" s="7">
        <f t="shared" si="15"/>
        <v>101088.359</v>
      </c>
      <c r="R98" s="10"/>
    </row>
    <row r="99" spans="1:18" ht="18.75">
      <c r="A99" s="244" t="s">
        <v>71</v>
      </c>
      <c r="B99" s="245"/>
      <c r="C99" s="220" t="s">
        <v>12</v>
      </c>
      <c r="D99" s="46">
        <f>D8+D10+D22+D28+D36+D38+D40+D42+D44+D46+D48+D50+D52+D58+D71+D83+D85+D87+D89+D91+D93+D95+D97</f>
        <v>537.1435</v>
      </c>
      <c r="E99" s="46">
        <f>E8+E10+E22+E28+E36+E38+E40+E42+E44+E46+E48+E50+E52+E58+E71+E83+E85+E87+E89+E91+E93+E95+E97</f>
        <v>964.10376</v>
      </c>
      <c r="F99" s="148">
        <f>D99+E99</f>
        <v>1501.24726</v>
      </c>
      <c r="G99" s="61">
        <f aca="true" t="shared" si="16" ref="G99:I100">G8+G10+G22+G28+G36+G38+G40+G42+G44+G46+G48+G50+G52+G58+G71+G83+G85+G87+G89+G91+G93+G95+G97</f>
        <v>5708.873999999999</v>
      </c>
      <c r="H99" s="166">
        <f t="shared" si="16"/>
        <v>13012.966999999999</v>
      </c>
      <c r="I99" s="187">
        <f t="shared" si="16"/>
        <v>10.698</v>
      </c>
      <c r="J99" s="30">
        <f>H99+I99</f>
        <v>13023.664999999999</v>
      </c>
      <c r="K99" s="61">
        <f>K8+K10+K22+K28+K36+K38+K40+K42+K44+K46+K48+K50+K52+K58+K71+K83+K85+K87+K89+K91+K93+K95+K97</f>
        <v>10859.539200000003</v>
      </c>
      <c r="L99" s="4">
        <f aca="true" t="shared" si="17" ref="L99:P100">+L8+L10+L22+L28+L36+L38+L40+L42+L44+L46+L48+L50+L52+L58+L71+L83+L85+L87+L89+L91+L93+L95+L97</f>
        <v>293.52174999999994</v>
      </c>
      <c r="M99" s="4">
        <f t="shared" si="17"/>
        <v>3.726</v>
      </c>
      <c r="N99" s="4">
        <f t="shared" si="17"/>
        <v>25.816599999999998</v>
      </c>
      <c r="O99" s="4">
        <f t="shared" si="17"/>
        <v>7.358700000000001</v>
      </c>
      <c r="P99" s="4">
        <f t="shared" si="17"/>
        <v>17.468799999999998</v>
      </c>
      <c r="Q99" s="5">
        <f t="shared" si="15"/>
        <v>31441.217309999996</v>
      </c>
      <c r="R99" s="10"/>
    </row>
    <row r="100" spans="1:18" ht="18.75">
      <c r="A100" s="246"/>
      <c r="B100" s="247"/>
      <c r="C100" s="224" t="s">
        <v>14</v>
      </c>
      <c r="D100" s="47">
        <f>D9+D11+D23+D29+D37+D39+D41+D43+D45+D47+D49+D51+D53+D59+D72+D84+D86+D88+D90+D92+D94+D96+D98</f>
        <v>414336.2919999999</v>
      </c>
      <c r="E100" s="47">
        <f>E9+E11+E23+E29+E37+E39+E41+E43+E45+E47+E49+E51+E53+E59+E72+E84+E86+E88+E90+E92+E94+E96+E98</f>
        <v>540350.3619999998</v>
      </c>
      <c r="F100" s="149">
        <f>D100+E100</f>
        <v>954686.6539999997</v>
      </c>
      <c r="G100" s="64">
        <f t="shared" si="16"/>
        <v>1279603.2310000004</v>
      </c>
      <c r="H100" s="175">
        <f t="shared" si="16"/>
        <v>1036891.6690000001</v>
      </c>
      <c r="I100" s="188">
        <f t="shared" si="16"/>
        <v>10363.136</v>
      </c>
      <c r="J100" s="31">
        <f>H100+I100</f>
        <v>1047254.8050000002</v>
      </c>
      <c r="K100" s="64">
        <f>K9+K11+K23+K29+K37+K39+K41+K43+K45+K47+K49+K51+K53+K59+K72+K84+K86+K88+K90+K92+K94+K96+K98</f>
        <v>697532.4920000001</v>
      </c>
      <c r="L100" s="6">
        <f t="shared" si="17"/>
        <v>110165.706</v>
      </c>
      <c r="M100" s="6">
        <f t="shared" si="17"/>
        <v>1019.8399999999999</v>
      </c>
      <c r="N100" s="6">
        <f t="shared" si="17"/>
        <v>15725.210000000001</v>
      </c>
      <c r="O100" s="6">
        <f t="shared" si="17"/>
        <v>4292.299</v>
      </c>
      <c r="P100" s="6">
        <f t="shared" si="17"/>
        <v>13727.658</v>
      </c>
      <c r="Q100" s="7">
        <f t="shared" si="15"/>
        <v>4124007.895</v>
      </c>
      <c r="R100" s="10"/>
    </row>
    <row r="101" spans="1:18" ht="18.75">
      <c r="A101" s="218" t="s">
        <v>0</v>
      </c>
      <c r="B101" s="219" t="s">
        <v>72</v>
      </c>
      <c r="C101" s="220" t="s">
        <v>12</v>
      </c>
      <c r="D101" s="50"/>
      <c r="E101" s="50">
        <v>0.009</v>
      </c>
      <c r="F101" s="143"/>
      <c r="G101" s="59"/>
      <c r="H101" s="162">
        <v>0.091</v>
      </c>
      <c r="I101" s="162"/>
      <c r="J101" s="11"/>
      <c r="K101" s="59"/>
      <c r="L101" s="4"/>
      <c r="M101" s="4"/>
      <c r="N101" s="4"/>
      <c r="O101" s="4">
        <v>0.2691</v>
      </c>
      <c r="P101" s="4"/>
      <c r="Q101" s="5">
        <f t="shared" si="15"/>
        <v>0.3601</v>
      </c>
      <c r="R101" s="10"/>
    </row>
    <row r="102" spans="1:18" ht="18.75">
      <c r="A102" s="218" t="s">
        <v>0</v>
      </c>
      <c r="B102" s="223"/>
      <c r="C102" s="224" t="s">
        <v>14</v>
      </c>
      <c r="D102" s="51"/>
      <c r="E102" s="51">
        <v>48.951</v>
      </c>
      <c r="F102" s="142"/>
      <c r="G102" s="60"/>
      <c r="H102" s="163">
        <v>539.978</v>
      </c>
      <c r="I102" s="163"/>
      <c r="J102" s="31"/>
      <c r="K102" s="60"/>
      <c r="L102" s="6"/>
      <c r="M102" s="6"/>
      <c r="N102" s="6"/>
      <c r="O102" s="6">
        <v>806.82</v>
      </c>
      <c r="P102" s="6"/>
      <c r="Q102" s="7">
        <f t="shared" si="15"/>
        <v>1346.798</v>
      </c>
      <c r="R102" s="10"/>
    </row>
    <row r="103" spans="1:18" ht="18.75">
      <c r="A103" s="222" t="s">
        <v>73</v>
      </c>
      <c r="B103" s="219" t="s">
        <v>74</v>
      </c>
      <c r="C103" s="220" t="s">
        <v>12</v>
      </c>
      <c r="D103" s="50">
        <v>3.6816</v>
      </c>
      <c r="E103" s="50">
        <v>4.9024</v>
      </c>
      <c r="F103" s="148"/>
      <c r="G103" s="59">
        <v>9.6582</v>
      </c>
      <c r="H103" s="162">
        <v>57.16</v>
      </c>
      <c r="I103" s="162">
        <v>0.468</v>
      </c>
      <c r="J103" s="11"/>
      <c r="K103" s="59">
        <v>4.076</v>
      </c>
      <c r="L103" s="4">
        <v>12.8441</v>
      </c>
      <c r="M103" s="4">
        <v>0.531</v>
      </c>
      <c r="N103" s="4">
        <v>1.1118</v>
      </c>
      <c r="O103" s="4">
        <v>3.5338</v>
      </c>
      <c r="P103" s="4">
        <v>0.0278</v>
      </c>
      <c r="Q103" s="5">
        <f aca="true" t="shared" si="18" ref="Q103:Q118">+F103+G103+H103+I103+K103+L103+M103+N103+O103+P103</f>
        <v>89.41069999999999</v>
      </c>
      <c r="R103" s="10"/>
    </row>
    <row r="104" spans="1:18" ht="18.75">
      <c r="A104" s="222" t="s">
        <v>0</v>
      </c>
      <c r="B104" s="223"/>
      <c r="C104" s="224" t="s">
        <v>14</v>
      </c>
      <c r="D104" s="267">
        <v>1774.7259999999999</v>
      </c>
      <c r="E104" s="51">
        <v>3682.505</v>
      </c>
      <c r="F104" s="149"/>
      <c r="G104" s="60">
        <v>7205.452</v>
      </c>
      <c r="H104" s="163">
        <v>18415.73</v>
      </c>
      <c r="I104" s="163">
        <v>218.483</v>
      </c>
      <c r="J104" s="31"/>
      <c r="K104" s="60">
        <v>1486.156</v>
      </c>
      <c r="L104" s="6">
        <v>12056.291</v>
      </c>
      <c r="M104" s="6">
        <v>313.425</v>
      </c>
      <c r="N104" s="6">
        <v>294.997</v>
      </c>
      <c r="O104" s="6">
        <v>2128.37</v>
      </c>
      <c r="P104" s="6">
        <v>20.14</v>
      </c>
      <c r="Q104" s="7">
        <f t="shared" si="18"/>
        <v>42139.04400000001</v>
      </c>
      <c r="R104" s="10"/>
    </row>
    <row r="105" spans="1:18" ht="18.75">
      <c r="A105" s="222" t="s">
        <v>0</v>
      </c>
      <c r="B105" s="219" t="s">
        <v>75</v>
      </c>
      <c r="C105" s="220" t="s">
        <v>12</v>
      </c>
      <c r="D105" s="50">
        <v>13.6742</v>
      </c>
      <c r="E105" s="50">
        <v>16.6887</v>
      </c>
      <c r="F105" s="148"/>
      <c r="G105" s="59">
        <v>24.1379</v>
      </c>
      <c r="H105" s="162">
        <v>2583.475</v>
      </c>
      <c r="I105" s="162"/>
      <c r="J105" s="11"/>
      <c r="K105" s="59">
        <v>222.266</v>
      </c>
      <c r="L105" s="4">
        <v>1.3691</v>
      </c>
      <c r="M105" s="4">
        <v>0.549</v>
      </c>
      <c r="N105" s="4">
        <v>0.2694</v>
      </c>
      <c r="O105" s="4"/>
      <c r="P105" s="4"/>
      <c r="Q105" s="5">
        <f t="shared" si="18"/>
        <v>2832.0664</v>
      </c>
      <c r="R105" s="10"/>
    </row>
    <row r="106" spans="1:18" ht="18.75">
      <c r="A106" s="222"/>
      <c r="B106" s="223"/>
      <c r="C106" s="224" t="s">
        <v>14</v>
      </c>
      <c r="D106" s="267">
        <v>5840.335</v>
      </c>
      <c r="E106" s="51">
        <v>7246.471</v>
      </c>
      <c r="F106" s="149"/>
      <c r="G106" s="60">
        <v>11173.669</v>
      </c>
      <c r="H106" s="163">
        <v>610753.449</v>
      </c>
      <c r="I106" s="163"/>
      <c r="J106" s="31"/>
      <c r="K106" s="60">
        <v>49861.268</v>
      </c>
      <c r="L106" s="6">
        <v>820.913</v>
      </c>
      <c r="M106" s="6">
        <v>148.944</v>
      </c>
      <c r="N106" s="6">
        <v>32.571</v>
      </c>
      <c r="O106" s="6"/>
      <c r="P106" s="6"/>
      <c r="Q106" s="7">
        <f t="shared" si="18"/>
        <v>672790.814</v>
      </c>
      <c r="R106" s="10"/>
    </row>
    <row r="107" spans="1:18" ht="18.75">
      <c r="A107" s="222" t="s">
        <v>76</v>
      </c>
      <c r="B107" s="219" t="s">
        <v>77</v>
      </c>
      <c r="C107" s="220" t="s">
        <v>12</v>
      </c>
      <c r="D107" s="50"/>
      <c r="E107" s="50">
        <v>0.2387</v>
      </c>
      <c r="F107" s="148"/>
      <c r="G107" s="59">
        <v>0.002</v>
      </c>
      <c r="H107" s="162">
        <v>1.511</v>
      </c>
      <c r="I107" s="162">
        <v>0.107</v>
      </c>
      <c r="J107" s="11"/>
      <c r="K107" s="59">
        <v>0.0246</v>
      </c>
      <c r="L107" s="4">
        <v>0.0294</v>
      </c>
      <c r="M107" s="4">
        <v>0.293</v>
      </c>
      <c r="N107" s="4">
        <v>0.0034</v>
      </c>
      <c r="O107" s="4"/>
      <c r="P107" s="4">
        <v>0.1593</v>
      </c>
      <c r="Q107" s="5">
        <f t="shared" si="18"/>
        <v>2.1296999999999997</v>
      </c>
      <c r="R107" s="10"/>
    </row>
    <row r="108" spans="1:18" ht="18.75">
      <c r="A108" s="222"/>
      <c r="B108" s="223"/>
      <c r="C108" s="224" t="s">
        <v>14</v>
      </c>
      <c r="D108" s="267"/>
      <c r="E108" s="51">
        <v>194.123</v>
      </c>
      <c r="F108" s="149"/>
      <c r="G108" s="60">
        <v>3.957</v>
      </c>
      <c r="H108" s="163">
        <v>1747.339</v>
      </c>
      <c r="I108" s="163">
        <v>170.142</v>
      </c>
      <c r="J108" s="31"/>
      <c r="K108" s="60">
        <v>12.613</v>
      </c>
      <c r="L108" s="6">
        <v>69.752</v>
      </c>
      <c r="M108" s="6">
        <v>147.683</v>
      </c>
      <c r="N108" s="6">
        <v>2.678</v>
      </c>
      <c r="O108" s="6"/>
      <c r="P108" s="6">
        <v>125.568</v>
      </c>
      <c r="Q108" s="7">
        <f t="shared" si="18"/>
        <v>2279.732</v>
      </c>
      <c r="R108" s="10"/>
    </row>
    <row r="109" spans="1:18" ht="18.75">
      <c r="A109" s="222"/>
      <c r="B109" s="219" t="s">
        <v>78</v>
      </c>
      <c r="C109" s="220" t="s">
        <v>12</v>
      </c>
      <c r="D109" s="50">
        <v>1.53</v>
      </c>
      <c r="E109" s="50">
        <v>0.3217</v>
      </c>
      <c r="F109" s="148"/>
      <c r="G109" s="59">
        <v>2.4937</v>
      </c>
      <c r="H109" s="162">
        <v>9.067</v>
      </c>
      <c r="I109" s="162"/>
      <c r="J109" s="11"/>
      <c r="K109" s="59">
        <v>0.1118</v>
      </c>
      <c r="L109" s="4">
        <v>0.0651</v>
      </c>
      <c r="M109" s="4">
        <v>0.149</v>
      </c>
      <c r="N109" s="4">
        <v>0.0963</v>
      </c>
      <c r="O109" s="4"/>
      <c r="P109" s="4">
        <v>0.0255</v>
      </c>
      <c r="Q109" s="5">
        <f t="shared" si="18"/>
        <v>12.008399999999998</v>
      </c>
      <c r="R109" s="10"/>
    </row>
    <row r="110" spans="1:18" ht="18.75">
      <c r="A110" s="222"/>
      <c r="B110" s="223"/>
      <c r="C110" s="224" t="s">
        <v>14</v>
      </c>
      <c r="D110" s="267">
        <v>3273.302</v>
      </c>
      <c r="E110" s="51">
        <v>754.499</v>
      </c>
      <c r="F110" s="149"/>
      <c r="G110" s="60">
        <v>2547.952</v>
      </c>
      <c r="H110" s="163">
        <v>6391.337</v>
      </c>
      <c r="I110" s="163"/>
      <c r="J110" s="31"/>
      <c r="K110" s="60">
        <v>143.16</v>
      </c>
      <c r="L110" s="6">
        <v>140.223</v>
      </c>
      <c r="M110" s="6">
        <v>46.41</v>
      </c>
      <c r="N110" s="6">
        <v>61.577</v>
      </c>
      <c r="O110" s="6"/>
      <c r="P110" s="6">
        <v>20.118</v>
      </c>
      <c r="Q110" s="7">
        <f t="shared" si="18"/>
        <v>9350.777</v>
      </c>
      <c r="R110" s="10"/>
    </row>
    <row r="111" spans="1:18" ht="18.75">
      <c r="A111" s="222" t="s">
        <v>79</v>
      </c>
      <c r="B111" s="219" t="s">
        <v>80</v>
      </c>
      <c r="C111" s="220" t="s">
        <v>12</v>
      </c>
      <c r="D111" s="50"/>
      <c r="E111" s="50"/>
      <c r="F111" s="143"/>
      <c r="G111" s="59"/>
      <c r="H111" s="162"/>
      <c r="I111" s="162"/>
      <c r="J111" s="11"/>
      <c r="K111" s="59"/>
      <c r="L111" s="4"/>
      <c r="M111" s="4"/>
      <c r="N111" s="4"/>
      <c r="O111" s="4"/>
      <c r="P111" s="4"/>
      <c r="Q111" s="5">
        <f t="shared" si="18"/>
        <v>0</v>
      </c>
      <c r="R111" s="10"/>
    </row>
    <row r="112" spans="1:18" ht="18.75">
      <c r="A112" s="222"/>
      <c r="B112" s="223"/>
      <c r="C112" s="224" t="s">
        <v>14</v>
      </c>
      <c r="D112" s="51"/>
      <c r="E112" s="51"/>
      <c r="F112" s="142"/>
      <c r="G112" s="60"/>
      <c r="H112" s="163"/>
      <c r="I112" s="163"/>
      <c r="J112" s="31"/>
      <c r="K112" s="60"/>
      <c r="L112" s="6"/>
      <c r="M112" s="6"/>
      <c r="N112" s="6"/>
      <c r="O112" s="6"/>
      <c r="P112" s="6"/>
      <c r="Q112" s="7">
        <f t="shared" si="18"/>
        <v>0</v>
      </c>
      <c r="R112" s="10"/>
    </row>
    <row r="113" spans="1:18" ht="18.75">
      <c r="A113" s="222"/>
      <c r="B113" s="219" t="s">
        <v>81</v>
      </c>
      <c r="C113" s="220" t="s">
        <v>12</v>
      </c>
      <c r="D113" s="50">
        <v>0.025</v>
      </c>
      <c r="E113" s="50">
        <v>0.0823</v>
      </c>
      <c r="F113" s="148"/>
      <c r="G113" s="59">
        <v>0.3565</v>
      </c>
      <c r="H113" s="162">
        <v>9.066</v>
      </c>
      <c r="I113" s="162">
        <v>0.038</v>
      </c>
      <c r="J113" s="11"/>
      <c r="K113" s="59"/>
      <c r="L113" s="4">
        <v>0.0434</v>
      </c>
      <c r="M113" s="4"/>
      <c r="N113" s="4"/>
      <c r="O113" s="4"/>
      <c r="P113" s="4"/>
      <c r="Q113" s="5">
        <f t="shared" si="18"/>
        <v>9.503900000000002</v>
      </c>
      <c r="R113" s="10"/>
    </row>
    <row r="114" spans="1:18" ht="18.75">
      <c r="A114" s="222"/>
      <c r="B114" s="223"/>
      <c r="C114" s="224" t="s">
        <v>14</v>
      </c>
      <c r="D114" s="267">
        <v>36.75</v>
      </c>
      <c r="E114" s="51">
        <v>111.616</v>
      </c>
      <c r="F114" s="149"/>
      <c r="G114" s="60">
        <v>583.96</v>
      </c>
      <c r="H114" s="163">
        <v>27590.829</v>
      </c>
      <c r="I114" s="163">
        <v>205.59</v>
      </c>
      <c r="J114" s="31"/>
      <c r="K114" s="60"/>
      <c r="L114" s="6">
        <v>65.048</v>
      </c>
      <c r="M114" s="6"/>
      <c r="N114" s="6"/>
      <c r="O114" s="6"/>
      <c r="P114" s="6"/>
      <c r="Q114" s="7">
        <f t="shared" si="18"/>
        <v>28445.427</v>
      </c>
      <c r="R114" s="10"/>
    </row>
    <row r="115" spans="1:18" ht="18.75">
      <c r="A115" s="222" t="s">
        <v>82</v>
      </c>
      <c r="B115" s="219" t="s">
        <v>83</v>
      </c>
      <c r="C115" s="220" t="s">
        <v>12</v>
      </c>
      <c r="D115" s="50">
        <v>0.078</v>
      </c>
      <c r="E115" s="50">
        <v>1.6514</v>
      </c>
      <c r="F115" s="148"/>
      <c r="G115" s="59">
        <v>0.008</v>
      </c>
      <c r="H115" s="162">
        <v>5.625</v>
      </c>
      <c r="I115" s="162"/>
      <c r="J115" s="11"/>
      <c r="K115" s="59"/>
      <c r="L115" s="4"/>
      <c r="M115" s="4"/>
      <c r="N115" s="4"/>
      <c r="O115" s="4"/>
      <c r="P115" s="4"/>
      <c r="Q115" s="5">
        <f t="shared" si="18"/>
        <v>5.633</v>
      </c>
      <c r="R115" s="10"/>
    </row>
    <row r="116" spans="1:18" ht="18.75">
      <c r="A116" s="222"/>
      <c r="B116" s="223"/>
      <c r="C116" s="224" t="s">
        <v>14</v>
      </c>
      <c r="D116" s="267">
        <v>51.45</v>
      </c>
      <c r="E116" s="51">
        <v>659.4</v>
      </c>
      <c r="F116" s="149"/>
      <c r="G116" s="60">
        <v>6.3</v>
      </c>
      <c r="H116" s="163">
        <v>5538.839</v>
      </c>
      <c r="I116" s="163"/>
      <c r="J116" s="31"/>
      <c r="K116" s="60"/>
      <c r="L116" s="6"/>
      <c r="M116" s="6"/>
      <c r="N116" s="6"/>
      <c r="O116" s="6"/>
      <c r="P116" s="6"/>
      <c r="Q116" s="7">
        <f t="shared" si="18"/>
        <v>5545.139</v>
      </c>
      <c r="R116" s="10"/>
    </row>
    <row r="117" spans="1:18" ht="18.75">
      <c r="A117" s="222"/>
      <c r="B117" s="219" t="s">
        <v>84</v>
      </c>
      <c r="C117" s="220" t="s">
        <v>12</v>
      </c>
      <c r="D117" s="50">
        <v>5.7126</v>
      </c>
      <c r="E117" s="50">
        <v>1.3646</v>
      </c>
      <c r="F117" s="148"/>
      <c r="G117" s="59">
        <v>4.5329</v>
      </c>
      <c r="H117" s="162">
        <v>6.221</v>
      </c>
      <c r="I117" s="162"/>
      <c r="J117" s="11"/>
      <c r="K117" s="59">
        <v>0.27</v>
      </c>
      <c r="L117" s="4">
        <v>3.734</v>
      </c>
      <c r="M117" s="4">
        <v>12.198</v>
      </c>
      <c r="N117" s="4">
        <v>0.8403</v>
      </c>
      <c r="O117" s="4"/>
      <c r="P117" s="4"/>
      <c r="Q117" s="5">
        <f t="shared" si="18"/>
        <v>27.7962</v>
      </c>
      <c r="R117" s="10"/>
    </row>
    <row r="118" spans="1:18" ht="18.75">
      <c r="A118" s="222"/>
      <c r="B118" s="223"/>
      <c r="C118" s="224" t="s">
        <v>14</v>
      </c>
      <c r="D118" s="267">
        <v>2954.4590000000003</v>
      </c>
      <c r="E118" s="51">
        <v>762.546</v>
      </c>
      <c r="F118" s="149"/>
      <c r="G118" s="60">
        <v>6456.531</v>
      </c>
      <c r="H118" s="163">
        <v>5017.121</v>
      </c>
      <c r="I118" s="163"/>
      <c r="J118" s="31"/>
      <c r="K118" s="60">
        <v>149.626</v>
      </c>
      <c r="L118" s="6">
        <v>1395.438</v>
      </c>
      <c r="M118" s="6">
        <v>11872.053</v>
      </c>
      <c r="N118" s="6">
        <v>705.614</v>
      </c>
      <c r="O118" s="6"/>
      <c r="P118" s="6"/>
      <c r="Q118" s="7">
        <f t="shared" si="18"/>
        <v>25596.383</v>
      </c>
      <c r="R118" s="10"/>
    </row>
    <row r="119" spans="1:18" ht="18.75">
      <c r="A119" s="222" t="s">
        <v>19</v>
      </c>
      <c r="B119" s="219" t="s">
        <v>85</v>
      </c>
      <c r="C119" s="220" t="s">
        <v>12</v>
      </c>
      <c r="D119" s="50">
        <v>4.0893</v>
      </c>
      <c r="E119" s="50">
        <v>1.7892</v>
      </c>
      <c r="F119" s="148"/>
      <c r="G119" s="59">
        <v>0.5055</v>
      </c>
      <c r="H119" s="162">
        <v>4.861</v>
      </c>
      <c r="I119" s="162"/>
      <c r="J119" s="11"/>
      <c r="K119" s="59">
        <v>0.9032</v>
      </c>
      <c r="L119" s="4">
        <v>1.2756</v>
      </c>
      <c r="M119" s="4">
        <v>1.919</v>
      </c>
      <c r="N119" s="4">
        <v>0.1814</v>
      </c>
      <c r="O119" s="4">
        <v>0.4654</v>
      </c>
      <c r="P119" s="4">
        <v>0.327</v>
      </c>
      <c r="Q119" s="5">
        <f aca="true" t="shared" si="19" ref="Q119:Q134">+F119+G119+H119+I119+K119+L119+M119+N119+O119+P119</f>
        <v>10.4381</v>
      </c>
      <c r="R119" s="10"/>
    </row>
    <row r="120" spans="1:18" ht="18.75">
      <c r="A120" s="10"/>
      <c r="B120" s="223"/>
      <c r="C120" s="224" t="s">
        <v>14</v>
      </c>
      <c r="D120" s="267">
        <v>1532.743</v>
      </c>
      <c r="E120" s="51">
        <v>908.461</v>
      </c>
      <c r="F120" s="149"/>
      <c r="G120" s="60">
        <v>168.646</v>
      </c>
      <c r="H120" s="163">
        <v>14774.098</v>
      </c>
      <c r="I120" s="163"/>
      <c r="J120" s="31"/>
      <c r="K120" s="60">
        <v>185.098</v>
      </c>
      <c r="L120" s="6">
        <v>516.577</v>
      </c>
      <c r="M120" s="6">
        <v>314.074</v>
      </c>
      <c r="N120" s="6">
        <v>45.877</v>
      </c>
      <c r="O120" s="6">
        <v>52.186</v>
      </c>
      <c r="P120" s="6">
        <v>94.948</v>
      </c>
      <c r="Q120" s="7">
        <f t="shared" si="19"/>
        <v>16151.504</v>
      </c>
      <c r="R120" s="10"/>
    </row>
    <row r="121" spans="1:18" ht="18.75">
      <c r="A121" s="10"/>
      <c r="B121" s="226" t="s">
        <v>16</v>
      </c>
      <c r="C121" s="220" t="s">
        <v>12</v>
      </c>
      <c r="D121" s="50"/>
      <c r="E121" s="50"/>
      <c r="F121" s="148"/>
      <c r="G121" s="59">
        <v>0</v>
      </c>
      <c r="H121" s="162">
        <v>1.014</v>
      </c>
      <c r="I121" s="162"/>
      <c r="J121" s="11"/>
      <c r="K121" s="59"/>
      <c r="L121" s="4">
        <v>0.355</v>
      </c>
      <c r="M121" s="4"/>
      <c r="N121" s="4"/>
      <c r="O121" s="4"/>
      <c r="P121" s="4"/>
      <c r="Q121" s="5">
        <f t="shared" si="19"/>
        <v>1.369</v>
      </c>
      <c r="R121" s="10"/>
    </row>
    <row r="122" spans="1:18" ht="18.75">
      <c r="A122" s="10"/>
      <c r="B122" s="224" t="s">
        <v>86</v>
      </c>
      <c r="C122" s="224" t="s">
        <v>14</v>
      </c>
      <c r="D122" s="267"/>
      <c r="E122" s="51"/>
      <c r="F122" s="149"/>
      <c r="G122" s="60">
        <v>0.422</v>
      </c>
      <c r="H122" s="163">
        <v>3115.399</v>
      </c>
      <c r="I122" s="163"/>
      <c r="J122" s="31"/>
      <c r="K122" s="60"/>
      <c r="L122" s="6">
        <v>23.639</v>
      </c>
      <c r="M122" s="6"/>
      <c r="N122" s="6"/>
      <c r="O122" s="6"/>
      <c r="P122" s="6"/>
      <c r="Q122" s="7">
        <f t="shared" si="19"/>
        <v>3139.46</v>
      </c>
      <c r="R122" s="10"/>
    </row>
    <row r="123" spans="1:18" ht="18.75">
      <c r="A123" s="10"/>
      <c r="B123" s="227" t="s">
        <v>20</v>
      </c>
      <c r="C123" s="220" t="s">
        <v>12</v>
      </c>
      <c r="D123" s="46">
        <f>D101+D103+D105+D107+D109+D111+D113+D115+D117+D119+D121</f>
        <v>28.7907</v>
      </c>
      <c r="E123" s="46">
        <f>E101+E103+E105+E107+E109+E111+E113+E115+E117+E119+E121</f>
        <v>27.048000000000002</v>
      </c>
      <c r="F123" s="148">
        <f>D123+E123</f>
        <v>55.8387</v>
      </c>
      <c r="G123" s="63">
        <f aca="true" t="shared" si="20" ref="G123:I124">G101+G103+G105+G107+G109+G111+G113+G115+G117+G119+G121</f>
        <v>41.69469999999999</v>
      </c>
      <c r="H123" s="187">
        <f t="shared" si="20"/>
        <v>2678.091</v>
      </c>
      <c r="I123" s="166">
        <f t="shared" si="20"/>
        <v>0.6130000000000001</v>
      </c>
      <c r="J123" s="11">
        <f>H123+I123</f>
        <v>2678.7039999999997</v>
      </c>
      <c r="K123" s="63">
        <f>K101+K103+K105+K107+K109+K111+K113+K115+K117+K119+K121</f>
        <v>227.65159999999997</v>
      </c>
      <c r="L123" s="4">
        <f aca="true" t="shared" si="21" ref="L123:P124">+L101+L103+L105+L107+L109+L111+L113+L115+L117+L119+L121</f>
        <v>19.7157</v>
      </c>
      <c r="M123" s="4">
        <f t="shared" si="21"/>
        <v>15.639000000000001</v>
      </c>
      <c r="N123" s="4">
        <f t="shared" si="21"/>
        <v>2.5026</v>
      </c>
      <c r="O123" s="4">
        <f t="shared" si="21"/>
        <v>4.2683</v>
      </c>
      <c r="P123" s="4">
        <f t="shared" si="21"/>
        <v>0.5396</v>
      </c>
      <c r="Q123" s="43">
        <f t="shared" si="19"/>
        <v>3046.5542</v>
      </c>
      <c r="R123" s="10"/>
    </row>
    <row r="124" spans="1:18" ht="18.75">
      <c r="A124" s="229"/>
      <c r="B124" s="230"/>
      <c r="C124" s="224" t="s">
        <v>14</v>
      </c>
      <c r="D124" s="47">
        <f>D102+D104+D106+D108+D110+D112+D114+D116+D118+D120+D122</f>
        <v>15463.765000000001</v>
      </c>
      <c r="E124" s="47">
        <f>E102+E104+E106+E108+E110+E112+E114+E116+E118+E120+E122</f>
        <v>14368.571999999998</v>
      </c>
      <c r="F124" s="149">
        <f>D124+E124</f>
        <v>29832.337</v>
      </c>
      <c r="G124" s="62">
        <f t="shared" si="20"/>
        <v>28146.888999999996</v>
      </c>
      <c r="H124" s="188">
        <f t="shared" si="20"/>
        <v>693884.1190000002</v>
      </c>
      <c r="I124" s="175">
        <f t="shared" si="20"/>
        <v>594.215</v>
      </c>
      <c r="J124" s="31">
        <f>H124+I124</f>
        <v>694478.3340000001</v>
      </c>
      <c r="K124" s="64">
        <f>K102+K104+K106+K108+K110+K112+K114+K116+K118+K120+K122</f>
        <v>51837.920999999995</v>
      </c>
      <c r="L124" s="6">
        <f t="shared" si="21"/>
        <v>15087.881</v>
      </c>
      <c r="M124" s="6">
        <f t="shared" si="21"/>
        <v>12842.589</v>
      </c>
      <c r="N124" s="6">
        <f t="shared" si="21"/>
        <v>1143.3139999999999</v>
      </c>
      <c r="O124" s="6">
        <f t="shared" si="21"/>
        <v>2987.376</v>
      </c>
      <c r="P124" s="6">
        <f t="shared" si="21"/>
        <v>260.774</v>
      </c>
      <c r="Q124" s="7">
        <f t="shared" si="19"/>
        <v>836617.4150000003</v>
      </c>
      <c r="R124" s="10"/>
    </row>
    <row r="125" spans="1:18" ht="18.75">
      <c r="A125" s="218" t="s">
        <v>0</v>
      </c>
      <c r="B125" s="219" t="s">
        <v>87</v>
      </c>
      <c r="C125" s="220" t="s">
        <v>12</v>
      </c>
      <c r="D125" s="50"/>
      <c r="E125" s="50"/>
      <c r="F125" s="148"/>
      <c r="G125" s="59">
        <v>0.0048</v>
      </c>
      <c r="H125" s="162"/>
      <c r="I125" s="162"/>
      <c r="J125" s="11"/>
      <c r="K125" s="59"/>
      <c r="L125" s="4"/>
      <c r="M125" s="4"/>
      <c r="N125" s="4"/>
      <c r="O125" s="4"/>
      <c r="P125" s="4"/>
      <c r="Q125" s="5">
        <f t="shared" si="19"/>
        <v>0.0048</v>
      </c>
      <c r="R125" s="10"/>
    </row>
    <row r="126" spans="1:18" ht="18.75">
      <c r="A126" s="218" t="s">
        <v>0</v>
      </c>
      <c r="B126" s="223"/>
      <c r="C126" s="224" t="s">
        <v>14</v>
      </c>
      <c r="D126" s="51"/>
      <c r="E126" s="51"/>
      <c r="F126" s="149"/>
      <c r="G126" s="60">
        <v>6.983</v>
      </c>
      <c r="H126" s="163"/>
      <c r="I126" s="163"/>
      <c r="J126" s="31"/>
      <c r="K126" s="60"/>
      <c r="L126" s="6"/>
      <c r="M126" s="6"/>
      <c r="N126" s="6"/>
      <c r="O126" s="6"/>
      <c r="P126" s="6"/>
      <c r="Q126" s="7">
        <f t="shared" si="19"/>
        <v>6.983</v>
      </c>
      <c r="R126" s="10"/>
    </row>
    <row r="127" spans="1:18" ht="18.75">
      <c r="A127" s="222" t="s">
        <v>88</v>
      </c>
      <c r="B127" s="219" t="s">
        <v>89</v>
      </c>
      <c r="C127" s="220" t="s">
        <v>12</v>
      </c>
      <c r="D127" s="50"/>
      <c r="E127" s="50">
        <v>0.01</v>
      </c>
      <c r="F127" s="148"/>
      <c r="G127" s="59">
        <v>1.2475</v>
      </c>
      <c r="H127" s="162"/>
      <c r="I127" s="162"/>
      <c r="J127" s="11"/>
      <c r="K127" s="59"/>
      <c r="L127" s="4">
        <v>0.019</v>
      </c>
      <c r="M127" s="4"/>
      <c r="N127" s="4"/>
      <c r="O127" s="4"/>
      <c r="P127" s="4"/>
      <c r="Q127" s="5">
        <f t="shared" si="19"/>
        <v>1.2665</v>
      </c>
      <c r="R127" s="10"/>
    </row>
    <row r="128" spans="1:18" ht="18.75">
      <c r="A128" s="222"/>
      <c r="B128" s="223"/>
      <c r="C128" s="224" t="s">
        <v>14</v>
      </c>
      <c r="D128" s="51"/>
      <c r="E128" s="51">
        <v>8.4</v>
      </c>
      <c r="F128" s="149"/>
      <c r="G128" s="60">
        <v>391.213</v>
      </c>
      <c r="H128" s="163"/>
      <c r="I128" s="163"/>
      <c r="J128" s="31"/>
      <c r="K128" s="60"/>
      <c r="L128" s="6">
        <v>2.363</v>
      </c>
      <c r="M128" s="6"/>
      <c r="N128" s="6"/>
      <c r="O128" s="6"/>
      <c r="P128" s="6"/>
      <c r="Q128" s="7">
        <f t="shared" si="19"/>
        <v>393.576</v>
      </c>
      <c r="R128" s="10"/>
    </row>
    <row r="129" spans="1:18" ht="18.75">
      <c r="A129" s="222" t="s">
        <v>90</v>
      </c>
      <c r="B129" s="226" t="s">
        <v>16</v>
      </c>
      <c r="C129" s="226" t="s">
        <v>12</v>
      </c>
      <c r="D129" s="53"/>
      <c r="E129" s="53">
        <v>0.039</v>
      </c>
      <c r="F129" s="204"/>
      <c r="G129" s="65">
        <v>0.0194</v>
      </c>
      <c r="H129" s="164">
        <v>2.558</v>
      </c>
      <c r="I129" s="164"/>
      <c r="J129" s="42"/>
      <c r="K129" s="65"/>
      <c r="L129" s="13">
        <v>0.02</v>
      </c>
      <c r="M129" s="13"/>
      <c r="N129" s="13"/>
      <c r="O129" s="13"/>
      <c r="P129" s="13"/>
      <c r="Q129" s="14">
        <f t="shared" si="19"/>
        <v>2.5974</v>
      </c>
      <c r="R129" s="10"/>
    </row>
    <row r="130" spans="1:18" ht="18.75">
      <c r="A130" s="222"/>
      <c r="B130" s="226" t="s">
        <v>91</v>
      </c>
      <c r="C130" s="220" t="s">
        <v>92</v>
      </c>
      <c r="D130" s="50"/>
      <c r="E130" s="50"/>
      <c r="F130" s="143"/>
      <c r="G130" s="59"/>
      <c r="H130" s="162"/>
      <c r="I130" s="162"/>
      <c r="J130" s="30"/>
      <c r="K130" s="59"/>
      <c r="L130" s="4"/>
      <c r="M130" s="30">
        <v>0.418</v>
      </c>
      <c r="N130" s="49"/>
      <c r="O130" s="4"/>
      <c r="P130" s="49"/>
      <c r="Q130" s="5">
        <f t="shared" si="19"/>
        <v>0.418</v>
      </c>
      <c r="R130" s="10"/>
    </row>
    <row r="131" spans="1:18" ht="18.75">
      <c r="A131" s="222" t="s">
        <v>19</v>
      </c>
      <c r="B131" s="6"/>
      <c r="C131" s="224" t="s">
        <v>14</v>
      </c>
      <c r="D131" s="267"/>
      <c r="E131" s="51">
        <v>24.833</v>
      </c>
      <c r="F131" s="149"/>
      <c r="G131" s="60">
        <v>14.282</v>
      </c>
      <c r="H131" s="165">
        <v>723.284</v>
      </c>
      <c r="I131" s="163"/>
      <c r="J131" s="41"/>
      <c r="K131" s="145"/>
      <c r="L131" s="6">
        <v>6.3</v>
      </c>
      <c r="M131" s="6">
        <v>548.336</v>
      </c>
      <c r="N131" s="6"/>
      <c r="O131" s="6"/>
      <c r="P131" s="6"/>
      <c r="Q131" s="7">
        <f t="shared" si="19"/>
        <v>1292.202</v>
      </c>
      <c r="R131" s="10"/>
    </row>
    <row r="132" spans="1:18" ht="18.75">
      <c r="A132" s="10"/>
      <c r="B132" s="252" t="s">
        <v>0</v>
      </c>
      <c r="C132" s="226" t="s">
        <v>12</v>
      </c>
      <c r="D132" s="45">
        <f>D125+D127+D129</f>
        <v>0</v>
      </c>
      <c r="E132" s="45">
        <f>E125+E127+E129</f>
        <v>0.049</v>
      </c>
      <c r="F132" s="45">
        <f aca="true" t="shared" si="22" ref="F132:K132">F125+F127+F129</f>
        <v>0</v>
      </c>
      <c r="G132" s="131">
        <f t="shared" si="22"/>
        <v>1.2717</v>
      </c>
      <c r="H132" s="310">
        <f t="shared" si="22"/>
        <v>2.558</v>
      </c>
      <c r="I132" s="310">
        <f t="shared" si="22"/>
        <v>0</v>
      </c>
      <c r="J132" s="45">
        <f t="shared" si="22"/>
        <v>0</v>
      </c>
      <c r="K132" s="131">
        <f t="shared" si="22"/>
        <v>0</v>
      </c>
      <c r="L132" s="13">
        <f>+L125+L127+L129</f>
        <v>0.039</v>
      </c>
      <c r="M132" s="45">
        <f>M125+M127+M129</f>
        <v>0</v>
      </c>
      <c r="N132" s="45">
        <f>N125+N127+N129</f>
        <v>0</v>
      </c>
      <c r="O132" s="13">
        <f>+O125+O127+O129</f>
        <v>0</v>
      </c>
      <c r="P132" s="13">
        <f>P125+P127+P129</f>
        <v>0</v>
      </c>
      <c r="Q132" s="14">
        <f t="shared" si="19"/>
        <v>3.8687</v>
      </c>
      <c r="R132" s="10"/>
    </row>
    <row r="133" spans="1:18" ht="18.75">
      <c r="A133" s="10"/>
      <c r="B133" s="253" t="s">
        <v>20</v>
      </c>
      <c r="C133" s="220" t="s">
        <v>92</v>
      </c>
      <c r="D133" s="46">
        <f>D130</f>
        <v>0</v>
      </c>
      <c r="E133" s="46">
        <f>E130</f>
        <v>0</v>
      </c>
      <c r="F133" s="46">
        <f aca="true" t="shared" si="23" ref="F133:L133">F130</f>
        <v>0</v>
      </c>
      <c r="G133" s="63">
        <f t="shared" si="23"/>
        <v>0</v>
      </c>
      <c r="H133" s="166">
        <f>H130</f>
        <v>0</v>
      </c>
      <c r="I133" s="166">
        <f>I130</f>
        <v>0</v>
      </c>
      <c r="J133" s="46">
        <f t="shared" si="23"/>
        <v>0</v>
      </c>
      <c r="K133" s="63">
        <f t="shared" si="23"/>
        <v>0</v>
      </c>
      <c r="L133" s="4">
        <f t="shared" si="23"/>
        <v>0</v>
      </c>
      <c r="M133" s="46">
        <f>M130</f>
        <v>0.418</v>
      </c>
      <c r="N133" s="46">
        <f>+N130</f>
        <v>0</v>
      </c>
      <c r="O133" s="4">
        <f>O130</f>
        <v>0</v>
      </c>
      <c r="P133" s="4">
        <f>+P130</f>
        <v>0</v>
      </c>
      <c r="Q133" s="5">
        <f t="shared" si="19"/>
        <v>0.418</v>
      </c>
      <c r="R133" s="10"/>
    </row>
    <row r="134" spans="1:18" ht="18.75">
      <c r="A134" s="229"/>
      <c r="B134" s="6"/>
      <c r="C134" s="224" t="s">
        <v>14</v>
      </c>
      <c r="D134" s="47">
        <f>D126+D128+D131</f>
        <v>0</v>
      </c>
      <c r="E134" s="47">
        <f>E126+E128+E131</f>
        <v>33.233</v>
      </c>
      <c r="F134" s="47">
        <f aca="true" t="shared" si="24" ref="F134:K134">F126+F128+F131</f>
        <v>0</v>
      </c>
      <c r="G134" s="62">
        <f t="shared" si="24"/>
        <v>412.478</v>
      </c>
      <c r="H134" s="175">
        <f t="shared" si="24"/>
        <v>723.284</v>
      </c>
      <c r="I134" s="175">
        <f t="shared" si="24"/>
        <v>0</v>
      </c>
      <c r="J134" s="47">
        <f t="shared" si="24"/>
        <v>0</v>
      </c>
      <c r="K134" s="62">
        <f t="shared" si="24"/>
        <v>0</v>
      </c>
      <c r="L134" s="6">
        <f>+L126+L128+L131</f>
        <v>8.663</v>
      </c>
      <c r="M134" s="47">
        <f>M126+M128+M131</f>
        <v>548.336</v>
      </c>
      <c r="N134" s="47">
        <f>N126+N128+N131</f>
        <v>0</v>
      </c>
      <c r="O134" s="6">
        <f>+O126+O128+O131</f>
        <v>0</v>
      </c>
      <c r="P134" s="6">
        <f>+P126+P128+P131</f>
        <v>0</v>
      </c>
      <c r="Q134" s="7">
        <f t="shared" si="19"/>
        <v>1692.761</v>
      </c>
      <c r="R134" s="10"/>
    </row>
    <row r="135" spans="1:18" ht="18.75">
      <c r="A135" s="254"/>
      <c r="B135" s="255" t="s">
        <v>0</v>
      </c>
      <c r="C135" s="256" t="s">
        <v>12</v>
      </c>
      <c r="D135" s="45">
        <f>D132+D123+D99</f>
        <v>565.9342</v>
      </c>
      <c r="E135" s="45">
        <f>E132+E123+E99</f>
        <v>991.20076</v>
      </c>
      <c r="F135" s="45">
        <f aca="true" t="shared" si="25" ref="F135:M135">F132+F123+F99</f>
        <v>1557.0859600000001</v>
      </c>
      <c r="G135" s="78">
        <f t="shared" si="25"/>
        <v>5751.840399999999</v>
      </c>
      <c r="H135" s="310">
        <f t="shared" si="25"/>
        <v>15693.615999999998</v>
      </c>
      <c r="I135" s="208">
        <f t="shared" si="25"/>
        <v>11.311</v>
      </c>
      <c r="J135" s="45">
        <f t="shared" si="25"/>
        <v>15702.368999999999</v>
      </c>
      <c r="K135" s="78">
        <f t="shared" si="25"/>
        <v>11087.190800000002</v>
      </c>
      <c r="L135" s="15">
        <f t="shared" si="25"/>
        <v>313.27644999999995</v>
      </c>
      <c r="M135" s="45">
        <f t="shared" si="25"/>
        <v>19.365000000000002</v>
      </c>
      <c r="N135" s="45">
        <f>N132+N123+N99</f>
        <v>28.3192</v>
      </c>
      <c r="O135" s="15">
        <f>O132+O123+O99</f>
        <v>11.627</v>
      </c>
      <c r="P135" s="15">
        <f>P132+P123+P99</f>
        <v>18.008399999999998</v>
      </c>
      <c r="Q135" s="16">
        <f>+F135+G135+H135+I135+K135+L135+M135+N135+O135+P135</f>
        <v>34491.64021</v>
      </c>
      <c r="R135" s="10"/>
    </row>
    <row r="136" spans="1:18" ht="18.75">
      <c r="A136" s="254"/>
      <c r="B136" s="257" t="s">
        <v>93</v>
      </c>
      <c r="C136" s="258" t="s">
        <v>92</v>
      </c>
      <c r="D136" s="46">
        <f>D133</f>
        <v>0</v>
      </c>
      <c r="E136" s="46">
        <f>E133</f>
        <v>0</v>
      </c>
      <c r="F136" s="46">
        <f aca="true" t="shared" si="26" ref="F136:L136">F133</f>
        <v>0</v>
      </c>
      <c r="G136" s="61">
        <f t="shared" si="26"/>
        <v>0</v>
      </c>
      <c r="H136" s="166">
        <f t="shared" si="26"/>
        <v>0</v>
      </c>
      <c r="I136" s="166">
        <f t="shared" si="26"/>
        <v>0</v>
      </c>
      <c r="J136" s="46">
        <f t="shared" si="26"/>
        <v>0</v>
      </c>
      <c r="K136" s="61">
        <f t="shared" si="26"/>
        <v>0</v>
      </c>
      <c r="L136" s="17">
        <f t="shared" si="26"/>
        <v>0</v>
      </c>
      <c r="M136" s="46">
        <f>M133</f>
        <v>0.418</v>
      </c>
      <c r="N136" s="46">
        <f>N133</f>
        <v>0</v>
      </c>
      <c r="O136" s="17">
        <f>O133</f>
        <v>0</v>
      </c>
      <c r="P136" s="17">
        <f>+P130</f>
        <v>0</v>
      </c>
      <c r="Q136" s="44">
        <f>+F136+G136+H136+I136+K136+L136+M136+N136+O136+P136</f>
        <v>0.418</v>
      </c>
      <c r="R136" s="10"/>
    </row>
    <row r="137" spans="1:18" ht="19.5" thickBot="1">
      <c r="A137" s="259"/>
      <c r="B137" s="29"/>
      <c r="C137" s="260" t="s">
        <v>14</v>
      </c>
      <c r="D137" s="178">
        <f>D134+D124+D100</f>
        <v>429800.0569999999</v>
      </c>
      <c r="E137" s="178">
        <f>E134+E124+E100</f>
        <v>554752.1669999999</v>
      </c>
      <c r="F137" s="178">
        <f aca="true" t="shared" si="27" ref="F137:M137">F134+F124+F100</f>
        <v>984518.9909999997</v>
      </c>
      <c r="G137" s="261">
        <f t="shared" si="27"/>
        <v>1308162.5980000005</v>
      </c>
      <c r="H137" s="311">
        <f>H134+H124+H100</f>
        <v>1731499.0720000002</v>
      </c>
      <c r="I137" s="209">
        <f>I134+I124+I100</f>
        <v>10957.351</v>
      </c>
      <c r="J137" s="178">
        <f t="shared" si="27"/>
        <v>1741733.1390000004</v>
      </c>
      <c r="K137" s="177">
        <f t="shared" si="27"/>
        <v>749370.4130000001</v>
      </c>
      <c r="L137" s="18">
        <f t="shared" si="27"/>
        <v>125262.25</v>
      </c>
      <c r="M137" s="178">
        <f t="shared" si="27"/>
        <v>14410.765</v>
      </c>
      <c r="N137" s="178">
        <f>N134+N124+N100</f>
        <v>16868.524</v>
      </c>
      <c r="O137" s="18">
        <f>O134+O124+O100</f>
        <v>7279.675</v>
      </c>
      <c r="P137" s="18">
        <f>P134+P124+P100</f>
        <v>13988.431999999999</v>
      </c>
      <c r="Q137" s="19">
        <f>+F137+G137+H137+I137+K137+L137+M137+N137+O137+P137</f>
        <v>4962318.0709999995</v>
      </c>
      <c r="R137" s="10"/>
    </row>
    <row r="138" spans="15:17" ht="18.75">
      <c r="O138" s="263"/>
      <c r="Q138" s="264" t="s">
        <v>103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16" man="1"/>
  </rowBreaks>
  <ignoredErrors>
    <ignoredError sqref="F8:F9 J8:J9 F22:F23 J22:J23 F28:F29 J28:J29 F36:F37 J36:J37 F58:F59 J59 F71:F72 J71:J72 J83:J84 F83:F84 J99:J100 F99:F100 J123:J124 F123:F1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6"/>
  <sheetViews>
    <sheetView tabSelected="1" zoomScale="50" zoomScaleNormal="50" zoomScalePageLayoutView="0" workbookViewId="0" topLeftCell="A1">
      <pane xSplit="3" ySplit="3" topLeftCell="D4" activePane="bottomRight" state="frozen"/>
      <selection pane="topLeft" activeCell="N142" sqref="N142"/>
      <selection pane="topRight" activeCell="N142" sqref="N142"/>
      <selection pane="bottomLeft" activeCell="N142" sqref="N142"/>
      <selection pane="bottomRight" activeCell="A1" sqref="A1:IV16384"/>
    </sheetView>
  </sheetViews>
  <sheetFormatPr defaultColWidth="13.375" defaultRowHeight="13.5"/>
  <cols>
    <col min="1" max="1" width="5.875" style="20" customWidth="1"/>
    <col min="2" max="2" width="21.25390625" style="20" customWidth="1"/>
    <col min="3" max="3" width="11.25390625" style="20" customWidth="1"/>
    <col min="4" max="16" width="19.625" style="20" customWidth="1"/>
    <col min="17" max="17" width="19.625" style="318" customWidth="1"/>
    <col min="18" max="18" width="0.12890625" style="20" hidden="1" customWidth="1"/>
    <col min="19" max="37" width="17.375" style="20" customWidth="1"/>
    <col min="38" max="16384" width="13.375" style="20" customWidth="1"/>
  </cols>
  <sheetData>
    <row r="1" spans="1:17" ht="32.25">
      <c r="A1" s="312" t="s">
        <v>98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:17" ht="19.5" thickBot="1">
      <c r="A2" s="21"/>
      <c r="B2" s="313" t="s">
        <v>136</v>
      </c>
      <c r="C2" s="314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97</v>
      </c>
      <c r="Q2" s="21"/>
    </row>
    <row r="3" spans="1:18" ht="18.75">
      <c r="A3" s="213"/>
      <c r="B3" s="214"/>
      <c r="C3" s="214"/>
      <c r="D3" s="315" t="s">
        <v>1</v>
      </c>
      <c r="E3" s="37" t="s">
        <v>101</v>
      </c>
      <c r="F3" s="271" t="s">
        <v>3</v>
      </c>
      <c r="G3" s="37" t="s">
        <v>102</v>
      </c>
      <c r="H3" s="40" t="s">
        <v>4</v>
      </c>
      <c r="I3" s="315" t="s">
        <v>5</v>
      </c>
      <c r="J3" s="315" t="s">
        <v>137</v>
      </c>
      <c r="K3" s="40" t="s">
        <v>6</v>
      </c>
      <c r="L3" s="315" t="s">
        <v>109</v>
      </c>
      <c r="M3" s="315" t="s">
        <v>7</v>
      </c>
      <c r="N3" s="315" t="s">
        <v>8</v>
      </c>
      <c r="O3" s="315" t="s">
        <v>9</v>
      </c>
      <c r="P3" s="37" t="s">
        <v>99</v>
      </c>
      <c r="Q3" s="316" t="s">
        <v>10</v>
      </c>
      <c r="R3" s="22"/>
    </row>
    <row r="4" spans="1:18" ht="18.75">
      <c r="A4" s="218" t="s">
        <v>0</v>
      </c>
      <c r="B4" s="219" t="s">
        <v>11</v>
      </c>
      <c r="C4" s="220" t="s">
        <v>12</v>
      </c>
      <c r="D4" s="4">
        <f>SUM('１月:１２月'!D4)</f>
        <v>0.030000000000000002</v>
      </c>
      <c r="E4" s="4">
        <f>SUM('１月:１２月'!E4)</f>
        <v>0</v>
      </c>
      <c r="F4" s="4">
        <f>D4+E4</f>
        <v>0.030000000000000002</v>
      </c>
      <c r="G4" s="30">
        <f>SUM('１月:１２月'!G4)</f>
        <v>6.887700000000001</v>
      </c>
      <c r="H4" s="25">
        <f>SUM('１月:１２月'!H4)</f>
        <v>3381.2629999999995</v>
      </c>
      <c r="I4" s="4">
        <f>SUM('１月:１２月'!I4)</f>
        <v>0</v>
      </c>
      <c r="J4" s="30">
        <f>H4+I4</f>
        <v>3381.2629999999995</v>
      </c>
      <c r="K4" s="25">
        <f>SUM('１月:１２月'!K4)</f>
        <v>12.3855</v>
      </c>
      <c r="L4" s="4">
        <f>SUM('１月:１２月'!L4)</f>
        <v>1.9236</v>
      </c>
      <c r="M4" s="4">
        <f>SUM('１月:１２月'!M4)</f>
        <v>0</v>
      </c>
      <c r="N4" s="4">
        <f>SUM('１月:１２月'!N4)</f>
        <v>0.048</v>
      </c>
      <c r="O4" s="4">
        <f>SUM('１月:１２月'!O4)</f>
        <v>0</v>
      </c>
      <c r="P4" s="4">
        <f>SUM('１月:１２月'!P4)</f>
        <v>0</v>
      </c>
      <c r="Q4" s="5">
        <f>D4+E4+G4+H4+I4+K4+L4+M4+N4+O4+P4</f>
        <v>3402.537799999999</v>
      </c>
      <c r="R4" s="22"/>
    </row>
    <row r="5" spans="1:18" ht="18.75">
      <c r="A5" s="222" t="s">
        <v>13</v>
      </c>
      <c r="B5" s="223"/>
      <c r="C5" s="224" t="s">
        <v>14</v>
      </c>
      <c r="D5" s="6">
        <f>SUM('１月:１２月'!D5)</f>
        <v>15.435</v>
      </c>
      <c r="E5" s="6">
        <f>SUM('１月:１２月'!E5)</f>
        <v>0</v>
      </c>
      <c r="F5" s="6">
        <f aca="true" t="shared" si="0" ref="F5:F67">D5+E5</f>
        <v>15.435</v>
      </c>
      <c r="G5" s="31">
        <f>SUM('１月:１２月'!G5)</f>
        <v>960.8050000000001</v>
      </c>
      <c r="H5" s="26">
        <f>SUM('１月:１２月'!H5)</f>
        <v>329397.228</v>
      </c>
      <c r="I5" s="6">
        <f>SUM('１月:１２月'!I5)</f>
        <v>0</v>
      </c>
      <c r="J5" s="31">
        <f aca="true" t="shared" si="1" ref="J5:J67">H5+I5</f>
        <v>329397.228</v>
      </c>
      <c r="K5" s="26">
        <f>SUM('１月:１２月'!K5)</f>
        <v>1523.2700000000002</v>
      </c>
      <c r="L5" s="6">
        <f>SUM('１月:１２月'!L5)</f>
        <v>109.837</v>
      </c>
      <c r="M5" s="6">
        <f>SUM('１月:１２月'!M5)</f>
        <v>0</v>
      </c>
      <c r="N5" s="6">
        <f>SUM('１月:１２月'!N5)</f>
        <v>37.772</v>
      </c>
      <c r="O5" s="6">
        <f>SUM('１月:１２月'!O5)</f>
        <v>0</v>
      </c>
      <c r="P5" s="6">
        <f>SUM('１月:１２月'!P5)</f>
        <v>0</v>
      </c>
      <c r="Q5" s="7">
        <f aca="true" t="shared" si="2" ref="Q5:Q67">D5+E5+G5+H5+I5+K5+L5+M5+N5+O5+P5</f>
        <v>332044.347</v>
      </c>
      <c r="R5" s="22"/>
    </row>
    <row r="6" spans="1:18" ht="18.75">
      <c r="A6" s="222" t="s">
        <v>15</v>
      </c>
      <c r="B6" s="226" t="s">
        <v>16</v>
      </c>
      <c r="C6" s="220" t="s">
        <v>12</v>
      </c>
      <c r="D6" s="4">
        <f>SUM('１月:１２月'!D6)</f>
        <v>0</v>
      </c>
      <c r="E6" s="4">
        <f>SUM('１月:１２月'!E6)</f>
        <v>10.917</v>
      </c>
      <c r="F6" s="4">
        <f t="shared" si="0"/>
        <v>10.917</v>
      </c>
      <c r="G6" s="30">
        <f>SUM('１月:１２月'!G6)</f>
        <v>612.5403000000002</v>
      </c>
      <c r="H6" s="25">
        <f>SUM('１月:１２月'!H6)</f>
        <v>9102.672</v>
      </c>
      <c r="I6" s="4">
        <f>SUM('１月:１２月'!I6)</f>
        <v>0</v>
      </c>
      <c r="J6" s="30">
        <f t="shared" si="1"/>
        <v>9102.672</v>
      </c>
      <c r="K6" s="25">
        <f>SUM('１月:１２月'!K6)</f>
        <v>8587.0775</v>
      </c>
      <c r="L6" s="4">
        <f>SUM('１月:１２月'!L6)</f>
        <v>24.619999999999997</v>
      </c>
      <c r="M6" s="4">
        <f>SUM('１月:１２月'!M6)</f>
        <v>0.052</v>
      </c>
      <c r="N6" s="4">
        <f>SUM('１月:１２月'!N6)</f>
        <v>0</v>
      </c>
      <c r="O6" s="4">
        <f>SUM('１月:１２月'!O6)</f>
        <v>0</v>
      </c>
      <c r="P6" s="4">
        <f>SUM('１月:１２月'!P6)</f>
        <v>0</v>
      </c>
      <c r="Q6" s="5">
        <f t="shared" si="2"/>
        <v>18337.8788</v>
      </c>
      <c r="R6" s="22"/>
    </row>
    <row r="7" spans="1:18" ht="18.75">
      <c r="A7" s="222" t="s">
        <v>17</v>
      </c>
      <c r="B7" s="224" t="s">
        <v>18</v>
      </c>
      <c r="C7" s="224" t="s">
        <v>14</v>
      </c>
      <c r="D7" s="6">
        <f>SUM('１月:１２月'!D7)</f>
        <v>0</v>
      </c>
      <c r="E7" s="6">
        <f>SUM('１月:１２月'!E7)</f>
        <v>3343.256</v>
      </c>
      <c r="F7" s="6">
        <f t="shared" si="0"/>
        <v>3343.256</v>
      </c>
      <c r="G7" s="31">
        <f>SUM('１月:１２月'!G7)</f>
        <v>16474.274999999998</v>
      </c>
      <c r="H7" s="26">
        <f>SUM('１月:１２月'!H7)</f>
        <v>301755.567</v>
      </c>
      <c r="I7" s="6">
        <f>SUM('１月:１２月'!I7)</f>
        <v>0</v>
      </c>
      <c r="J7" s="31">
        <f t="shared" si="1"/>
        <v>301755.567</v>
      </c>
      <c r="K7" s="26">
        <f>SUM('１月:１２月'!K7)</f>
        <v>297366.747</v>
      </c>
      <c r="L7" s="6">
        <f>SUM('１月:１２月'!L7)</f>
        <v>505.68199999999996</v>
      </c>
      <c r="M7" s="6">
        <f>SUM('１月:１２月'!M7)</f>
        <v>3.78</v>
      </c>
      <c r="N7" s="6">
        <f>SUM('１月:１２月'!N7)</f>
        <v>0</v>
      </c>
      <c r="O7" s="6">
        <f>SUM('１月:１２月'!O7)</f>
        <v>0</v>
      </c>
      <c r="P7" s="6">
        <f>SUM('１月:１２月'!P7)</f>
        <v>0</v>
      </c>
      <c r="Q7" s="7">
        <f t="shared" si="2"/>
        <v>619449.307</v>
      </c>
      <c r="R7" s="22"/>
    </row>
    <row r="8" spans="1:18" ht="18.75">
      <c r="A8" s="222" t="s">
        <v>19</v>
      </c>
      <c r="B8" s="227" t="s">
        <v>20</v>
      </c>
      <c r="C8" s="220" t="s">
        <v>12</v>
      </c>
      <c r="D8" s="4">
        <f>+D4+D6</f>
        <v>0.030000000000000002</v>
      </c>
      <c r="E8" s="4">
        <f>+E4+E6</f>
        <v>10.917</v>
      </c>
      <c r="F8" s="4">
        <f t="shared" si="0"/>
        <v>10.947</v>
      </c>
      <c r="G8" s="30">
        <f aca="true" t="shared" si="3" ref="G8:L9">+G4+G6</f>
        <v>619.4280000000002</v>
      </c>
      <c r="H8" s="25">
        <f t="shared" si="3"/>
        <v>12483.935</v>
      </c>
      <c r="I8" s="4">
        <f t="shared" si="3"/>
        <v>0</v>
      </c>
      <c r="J8" s="30">
        <f t="shared" si="1"/>
        <v>12483.935</v>
      </c>
      <c r="K8" s="25">
        <f t="shared" si="3"/>
        <v>8599.463</v>
      </c>
      <c r="L8" s="4">
        <f t="shared" si="3"/>
        <v>26.543599999999998</v>
      </c>
      <c r="M8" s="4">
        <f aca="true" t="shared" si="4" ref="M8:P9">+M4+M6</f>
        <v>0.052</v>
      </c>
      <c r="N8" s="4">
        <f t="shared" si="4"/>
        <v>0.048</v>
      </c>
      <c r="O8" s="4">
        <f t="shared" si="4"/>
        <v>0</v>
      </c>
      <c r="P8" s="4">
        <f t="shared" si="4"/>
        <v>0</v>
      </c>
      <c r="Q8" s="5">
        <f t="shared" si="2"/>
        <v>21740.4166</v>
      </c>
      <c r="R8" s="22"/>
    </row>
    <row r="9" spans="1:18" ht="18.75">
      <c r="A9" s="229"/>
      <c r="B9" s="230"/>
      <c r="C9" s="224" t="s">
        <v>14</v>
      </c>
      <c r="D9" s="6">
        <f>+D5+D7</f>
        <v>15.435</v>
      </c>
      <c r="E9" s="6">
        <f>+E5+E7</f>
        <v>3343.256</v>
      </c>
      <c r="F9" s="6">
        <f t="shared" si="0"/>
        <v>3358.691</v>
      </c>
      <c r="G9" s="31">
        <f t="shared" si="3"/>
        <v>17435.079999999998</v>
      </c>
      <c r="H9" s="26">
        <f t="shared" si="3"/>
        <v>631152.7949999999</v>
      </c>
      <c r="I9" s="6">
        <f t="shared" si="3"/>
        <v>0</v>
      </c>
      <c r="J9" s="31">
        <f t="shared" si="1"/>
        <v>631152.7949999999</v>
      </c>
      <c r="K9" s="26">
        <f t="shared" si="3"/>
        <v>298890.017</v>
      </c>
      <c r="L9" s="6">
        <f t="shared" si="3"/>
        <v>615.519</v>
      </c>
      <c r="M9" s="6">
        <f t="shared" si="4"/>
        <v>3.78</v>
      </c>
      <c r="N9" s="6">
        <f t="shared" si="4"/>
        <v>37.772</v>
      </c>
      <c r="O9" s="6">
        <f t="shared" si="4"/>
        <v>0</v>
      </c>
      <c r="P9" s="6">
        <f t="shared" si="4"/>
        <v>0</v>
      </c>
      <c r="Q9" s="7">
        <f t="shared" si="2"/>
        <v>951493.6539999999</v>
      </c>
      <c r="R9" s="22"/>
    </row>
    <row r="10" spans="1:18" ht="18.75">
      <c r="A10" s="232" t="s">
        <v>21</v>
      </c>
      <c r="B10" s="233"/>
      <c r="C10" s="220" t="s">
        <v>12</v>
      </c>
      <c r="D10" s="4">
        <f>SUM('１月:１２月'!D10)</f>
        <v>236.72869999999998</v>
      </c>
      <c r="E10" s="4">
        <f>SUM('１月:１２月'!E10)</f>
        <v>54.6193</v>
      </c>
      <c r="F10" s="4">
        <f t="shared" si="0"/>
        <v>291.34799999999996</v>
      </c>
      <c r="G10" s="30">
        <f>SUM('１月:１２月'!G10)</f>
        <v>40960.046599999994</v>
      </c>
      <c r="H10" s="25">
        <f>SUM('１月:１２月'!H10)</f>
        <v>23302.424000000003</v>
      </c>
      <c r="I10" s="4">
        <f>SUM('１月:１２月'!I10)</f>
        <v>0</v>
      </c>
      <c r="J10" s="30">
        <f t="shared" si="1"/>
        <v>23302.424000000003</v>
      </c>
      <c r="K10" s="25">
        <f>SUM('１月:１２月'!K10)</f>
        <v>3609.4876999999997</v>
      </c>
      <c r="L10" s="4">
        <f>SUM('１月:１２月'!L10)</f>
        <v>46.8561</v>
      </c>
      <c r="M10" s="4">
        <f>SUM('１月:１２月'!M10)</f>
        <v>0</v>
      </c>
      <c r="N10" s="4">
        <f>SUM('１月:１２月'!N10)</f>
        <v>0</v>
      </c>
      <c r="O10" s="4">
        <f>SUM('１月:１２月'!O10)</f>
        <v>0</v>
      </c>
      <c r="P10" s="4">
        <f>SUM('１月:１２月'!P10)</f>
        <v>0</v>
      </c>
      <c r="Q10" s="5">
        <f t="shared" si="2"/>
        <v>68210.1624</v>
      </c>
      <c r="R10" s="22"/>
    </row>
    <row r="11" spans="1:18" ht="18.75">
      <c r="A11" s="234"/>
      <c r="B11" s="235"/>
      <c r="C11" s="224" t="s">
        <v>14</v>
      </c>
      <c r="D11" s="6">
        <f>SUM('１月:１２月'!D11)</f>
        <v>54479.7952</v>
      </c>
      <c r="E11" s="6">
        <f>SUM('１月:１２月'!E11)</f>
        <v>20542.968999999997</v>
      </c>
      <c r="F11" s="6">
        <f t="shared" si="0"/>
        <v>75022.7642</v>
      </c>
      <c r="G11" s="31">
        <f>SUM('１月:１２月'!G11)</f>
        <v>9315620.127</v>
      </c>
      <c r="H11" s="26">
        <f>SUM('１月:１２月'!H11)</f>
        <v>3556445.6880000005</v>
      </c>
      <c r="I11" s="6">
        <f>SUM('１月:１２月'!I11)</f>
        <v>0</v>
      </c>
      <c r="J11" s="31">
        <f t="shared" si="1"/>
        <v>3556445.6880000005</v>
      </c>
      <c r="K11" s="26">
        <f>SUM('１月:１２月'!K11)</f>
        <v>493675.571</v>
      </c>
      <c r="L11" s="6">
        <f>SUM('１月:１２月'!L11)</f>
        <v>4521.090000000001</v>
      </c>
      <c r="M11" s="6">
        <f>SUM('１月:１２月'!M11)</f>
        <v>0</v>
      </c>
      <c r="N11" s="6">
        <f>SUM('１月:１２月'!N11)</f>
        <v>0</v>
      </c>
      <c r="O11" s="6">
        <f>SUM('１月:１２月'!O11)</f>
        <v>0</v>
      </c>
      <c r="P11" s="6">
        <f>SUM('１月:１２月'!P11)</f>
        <v>0</v>
      </c>
      <c r="Q11" s="7">
        <f t="shared" si="2"/>
        <v>13445285.240200002</v>
      </c>
      <c r="R11" s="22"/>
    </row>
    <row r="12" spans="1:18" ht="18.75">
      <c r="A12" s="10"/>
      <c r="B12" s="219" t="s">
        <v>22</v>
      </c>
      <c r="C12" s="220" t="s">
        <v>12</v>
      </c>
      <c r="D12" s="4">
        <f>SUM('１月:１２月'!D12)</f>
        <v>87.49359999999999</v>
      </c>
      <c r="E12" s="4">
        <f>SUM('１月:１２月'!E12)</f>
        <v>100.45949</v>
      </c>
      <c r="F12" s="4">
        <f t="shared" si="0"/>
        <v>187.95308999999997</v>
      </c>
      <c r="G12" s="30">
        <f>SUM('１月:１２月'!G12)</f>
        <v>30.548000000000002</v>
      </c>
      <c r="H12" s="25">
        <f>SUM('１月:１２月'!H12)</f>
        <v>4.789000000000001</v>
      </c>
      <c r="I12" s="4">
        <f>SUM('１月:１２月'!I12)</f>
        <v>0</v>
      </c>
      <c r="J12" s="30">
        <f t="shared" si="1"/>
        <v>4.789000000000001</v>
      </c>
      <c r="K12" s="25">
        <f>SUM('１月:１２月'!K12)</f>
        <v>1.4055000000000002</v>
      </c>
      <c r="L12" s="4">
        <f>SUM('１月:１２月'!L12)</f>
        <v>0.25479999999999997</v>
      </c>
      <c r="M12" s="4">
        <f>SUM('１月:１２月'!M12)</f>
        <v>0</v>
      </c>
      <c r="N12" s="4">
        <f>SUM('１月:１２月'!N12)</f>
        <v>0</v>
      </c>
      <c r="O12" s="4">
        <f>SUM('１月:１２月'!O12)</f>
        <v>0</v>
      </c>
      <c r="P12" s="4">
        <f>SUM('１月:１２月'!P12)</f>
        <v>0</v>
      </c>
      <c r="Q12" s="5">
        <f t="shared" si="2"/>
        <v>224.95038999999994</v>
      </c>
      <c r="R12" s="22"/>
    </row>
    <row r="13" spans="1:18" ht="18.75">
      <c r="A13" s="218" t="s">
        <v>0</v>
      </c>
      <c r="B13" s="223"/>
      <c r="C13" s="224" t="s">
        <v>14</v>
      </c>
      <c r="D13" s="6">
        <f>SUM('１月:１２月'!D13)</f>
        <v>182415.224</v>
      </c>
      <c r="E13" s="6">
        <f>SUM('１月:１２月'!E13)</f>
        <v>232555.20599999998</v>
      </c>
      <c r="F13" s="6">
        <f t="shared" si="0"/>
        <v>414970.42999999993</v>
      </c>
      <c r="G13" s="31">
        <f>SUM('１月:１２月'!G13)</f>
        <v>51621.168</v>
      </c>
      <c r="H13" s="26">
        <f>SUM('１月:１２月'!H13)</f>
        <v>10206.603000000001</v>
      </c>
      <c r="I13" s="6">
        <f>SUM('１月:１２月'!I13)</f>
        <v>0</v>
      </c>
      <c r="J13" s="31">
        <f t="shared" si="1"/>
        <v>10206.603000000001</v>
      </c>
      <c r="K13" s="26">
        <f>SUM('１月:１２月'!K13)</f>
        <v>3439.811</v>
      </c>
      <c r="L13" s="6">
        <f>SUM('１月:１２月'!L13)</f>
        <v>637.646</v>
      </c>
      <c r="M13" s="6">
        <f>SUM('１月:１２月'!M13)</f>
        <v>0</v>
      </c>
      <c r="N13" s="6">
        <f>SUM('１月:１２月'!N13)</f>
        <v>0</v>
      </c>
      <c r="O13" s="6">
        <f>SUM('１月:１２月'!O13)</f>
        <v>0</v>
      </c>
      <c r="P13" s="6">
        <f>SUM('１月:１２月'!P13)</f>
        <v>0</v>
      </c>
      <c r="Q13" s="7">
        <f t="shared" si="2"/>
        <v>480875.65799999994</v>
      </c>
      <c r="R13" s="22"/>
    </row>
    <row r="14" spans="1:18" ht="18.75">
      <c r="A14" s="222" t="s">
        <v>23</v>
      </c>
      <c r="B14" s="219" t="s">
        <v>24</v>
      </c>
      <c r="C14" s="220" t="s">
        <v>12</v>
      </c>
      <c r="D14" s="4">
        <f>SUM('１月:１２月'!D14)</f>
        <v>73.5928</v>
      </c>
      <c r="E14" s="4">
        <f>SUM('１月:１２月'!E14)</f>
        <v>0.40990000000000004</v>
      </c>
      <c r="F14" s="4">
        <f t="shared" si="0"/>
        <v>74.00269999999999</v>
      </c>
      <c r="G14" s="30">
        <f>SUM('１月:１２月'!G14)</f>
        <v>64.41319999999999</v>
      </c>
      <c r="H14" s="25">
        <f>SUM('１月:１２月'!H14)</f>
        <v>87.501</v>
      </c>
      <c r="I14" s="4">
        <f>SUM('１月:１２月'!I14)</f>
        <v>0</v>
      </c>
      <c r="J14" s="30">
        <f t="shared" si="1"/>
        <v>87.501</v>
      </c>
      <c r="K14" s="25">
        <f>SUM('１月:１２月'!K14)</f>
        <v>32.0052</v>
      </c>
      <c r="L14" s="4">
        <f>SUM('１月:１２月'!L14)</f>
        <v>2.3312000000000004</v>
      </c>
      <c r="M14" s="4">
        <f>SUM('１月:１２月'!M14)</f>
        <v>0</v>
      </c>
      <c r="N14" s="4">
        <f>SUM('１月:１２月'!N14)</f>
        <v>0.0111</v>
      </c>
      <c r="O14" s="4">
        <f>SUM('１月:１２月'!O14)</f>
        <v>0</v>
      </c>
      <c r="P14" s="4">
        <f>SUM('１月:１２月'!P14)</f>
        <v>0.0072</v>
      </c>
      <c r="Q14" s="5">
        <f t="shared" si="2"/>
        <v>260.27160000000003</v>
      </c>
      <c r="R14" s="22"/>
    </row>
    <row r="15" spans="1:18" ht="18.75">
      <c r="A15" s="222" t="s">
        <v>0</v>
      </c>
      <c r="B15" s="223"/>
      <c r="C15" s="224" t="s">
        <v>14</v>
      </c>
      <c r="D15" s="6">
        <f>SUM('１月:１２月'!D15)</f>
        <v>34468.70265</v>
      </c>
      <c r="E15" s="6">
        <f>SUM('１月:１２月'!E15)</f>
        <v>300.496</v>
      </c>
      <c r="F15" s="6">
        <f t="shared" si="0"/>
        <v>34769.19865</v>
      </c>
      <c r="G15" s="31">
        <f>SUM('１月:１２月'!G15)</f>
        <v>69352.79899999998</v>
      </c>
      <c r="H15" s="26">
        <f>SUM('１月:１２月'!H15)</f>
        <v>73863.76</v>
      </c>
      <c r="I15" s="6">
        <f>SUM('１月:１２月'!I15)</f>
        <v>0</v>
      </c>
      <c r="J15" s="31">
        <f t="shared" si="1"/>
        <v>73863.76</v>
      </c>
      <c r="K15" s="26">
        <f>SUM('１月:１２月'!K15)</f>
        <v>48389.132</v>
      </c>
      <c r="L15" s="6">
        <f>SUM('１月:１２月'!L15)</f>
        <v>2392.4570000000003</v>
      </c>
      <c r="M15" s="6">
        <f>SUM('１月:１２月'!M15)</f>
        <v>0</v>
      </c>
      <c r="N15" s="6">
        <f>SUM('１月:１２月'!N15)</f>
        <v>17.483</v>
      </c>
      <c r="O15" s="6">
        <f>SUM('１月:１２月'!O15)</f>
        <v>0</v>
      </c>
      <c r="P15" s="6">
        <f>SUM('１月:１２月'!P15)</f>
        <v>6.048</v>
      </c>
      <c r="Q15" s="7">
        <f t="shared" si="2"/>
        <v>228790.87764999998</v>
      </c>
      <c r="R15" s="22"/>
    </row>
    <row r="16" spans="1:18" ht="18.75">
      <c r="A16" s="222" t="s">
        <v>25</v>
      </c>
      <c r="B16" s="219" t="s">
        <v>26</v>
      </c>
      <c r="C16" s="220" t="s">
        <v>12</v>
      </c>
      <c r="D16" s="4">
        <f>SUM('１月:１２月'!D16)</f>
        <v>1381.8691999999999</v>
      </c>
      <c r="E16" s="4">
        <f>SUM('１月:１２月'!E16)</f>
        <v>1380.2361999999998</v>
      </c>
      <c r="F16" s="4">
        <f t="shared" si="0"/>
        <v>2762.1053999999995</v>
      </c>
      <c r="G16" s="30">
        <f>SUM('１月:１２月'!G16)</f>
        <v>1920.8739</v>
      </c>
      <c r="H16" s="25">
        <f>SUM('１月:１２月'!H16)</f>
        <v>207.826</v>
      </c>
      <c r="I16" s="4">
        <f>SUM('１月:１２月'!I16)</f>
        <v>0</v>
      </c>
      <c r="J16" s="30">
        <f t="shared" si="1"/>
        <v>207.826</v>
      </c>
      <c r="K16" s="25">
        <f>SUM('１月:１２月'!K16)</f>
        <v>36.701</v>
      </c>
      <c r="L16" s="4">
        <f>SUM('１月:１２月'!L16)</f>
        <v>6.19265</v>
      </c>
      <c r="M16" s="4">
        <f>SUM('１月:１２月'!M16)</f>
        <v>0</v>
      </c>
      <c r="N16" s="4">
        <f>SUM('１月:１２月'!N16)</f>
        <v>0</v>
      </c>
      <c r="O16" s="4">
        <f>SUM('１月:１２月'!O16)</f>
        <v>0</v>
      </c>
      <c r="P16" s="4">
        <f>SUM('１月:１２月'!P16)</f>
        <v>0</v>
      </c>
      <c r="Q16" s="5">
        <f t="shared" si="2"/>
        <v>4933.698949999999</v>
      </c>
      <c r="R16" s="22"/>
    </row>
    <row r="17" spans="1:18" ht="18.75">
      <c r="A17" s="222"/>
      <c r="B17" s="223"/>
      <c r="C17" s="224" t="s">
        <v>14</v>
      </c>
      <c r="D17" s="6">
        <f>SUM('１月:１２月'!D17)</f>
        <v>1891493.277</v>
      </c>
      <c r="E17" s="6">
        <f>SUM('１月:１２月'!E17)</f>
        <v>1725150.3900000001</v>
      </c>
      <c r="F17" s="6">
        <f t="shared" si="0"/>
        <v>3616643.6670000004</v>
      </c>
      <c r="G17" s="31">
        <f>SUM('１月:１２月'!G17)</f>
        <v>1716969.1729999997</v>
      </c>
      <c r="H17" s="26">
        <f>SUM('１月:１２月'!H17)</f>
        <v>56380.745</v>
      </c>
      <c r="I17" s="6">
        <f>SUM('１月:１２月'!I17)</f>
        <v>0</v>
      </c>
      <c r="J17" s="31">
        <f t="shared" si="1"/>
        <v>56380.745</v>
      </c>
      <c r="K17" s="26">
        <f>SUM('１月:１２月'!K17)</f>
        <v>8010.736000000001</v>
      </c>
      <c r="L17" s="6">
        <f>SUM('１月:１２月'!L17)</f>
        <v>12276.890000000003</v>
      </c>
      <c r="M17" s="6">
        <f>SUM('１月:１２月'!M17)</f>
        <v>0</v>
      </c>
      <c r="N17" s="6">
        <f>SUM('１月:１２月'!N17)</f>
        <v>0</v>
      </c>
      <c r="O17" s="6">
        <f>SUM('１月:１２月'!O17)</f>
        <v>0</v>
      </c>
      <c r="P17" s="6">
        <f>SUM('１月:１２月'!P17)</f>
        <v>0</v>
      </c>
      <c r="Q17" s="7">
        <f t="shared" si="2"/>
        <v>5410281.210999999</v>
      </c>
      <c r="R17" s="22"/>
    </row>
    <row r="18" spans="1:18" ht="18.75">
      <c r="A18" s="222" t="s">
        <v>27</v>
      </c>
      <c r="B18" s="226" t="s">
        <v>28</v>
      </c>
      <c r="C18" s="220" t="s">
        <v>12</v>
      </c>
      <c r="D18" s="4">
        <f>SUM('１月:１２月'!D18)</f>
        <v>602.1012</v>
      </c>
      <c r="E18" s="4">
        <f>SUM('１月:１２月'!E18)</f>
        <v>409.8257</v>
      </c>
      <c r="F18" s="4">
        <f t="shared" si="0"/>
        <v>1011.9268999999999</v>
      </c>
      <c r="G18" s="30">
        <f>SUM('１月:１２月'!G18)</f>
        <v>225.55740000000003</v>
      </c>
      <c r="H18" s="25">
        <f>SUM('１月:１２月'!H18)</f>
        <v>389.216</v>
      </c>
      <c r="I18" s="4">
        <f>SUM('１月:１２月'!I18)</f>
        <v>0</v>
      </c>
      <c r="J18" s="30">
        <f t="shared" si="1"/>
        <v>389.216</v>
      </c>
      <c r="K18" s="25">
        <f>SUM('１月:１２月'!K18)</f>
        <v>29.334</v>
      </c>
      <c r="L18" s="4">
        <f>SUM('１月:１２月'!L18)</f>
        <v>0.14775</v>
      </c>
      <c r="M18" s="4">
        <f>SUM('１月:１２月'!M18)</f>
        <v>0</v>
      </c>
      <c r="N18" s="4">
        <f>SUM('１月:１２月'!N18)</f>
        <v>0</v>
      </c>
      <c r="O18" s="4">
        <f>SUM('１月:１２月'!O18)</f>
        <v>0</v>
      </c>
      <c r="P18" s="4">
        <f>SUM('１月:１２月'!P18)</f>
        <v>0</v>
      </c>
      <c r="Q18" s="5">
        <f t="shared" si="2"/>
        <v>1656.1820500000001</v>
      </c>
      <c r="R18" s="22"/>
    </row>
    <row r="19" spans="1:18" ht="18.75">
      <c r="A19" s="222"/>
      <c r="B19" s="224" t="s">
        <v>29</v>
      </c>
      <c r="C19" s="224" t="s">
        <v>14</v>
      </c>
      <c r="D19" s="6">
        <f>SUM('１月:１２月'!D19)</f>
        <v>377422.7089</v>
      </c>
      <c r="E19" s="6">
        <f>SUM('１月:１２月'!E19)</f>
        <v>212791.99599999996</v>
      </c>
      <c r="F19" s="6">
        <f t="shared" si="0"/>
        <v>590214.7049</v>
      </c>
      <c r="G19" s="31">
        <f>SUM('１月:１２月'!G19)</f>
        <v>144028.595</v>
      </c>
      <c r="H19" s="26">
        <f>SUM('１月:１２月'!H19)</f>
        <v>139699.40899999999</v>
      </c>
      <c r="I19" s="6">
        <f>SUM('１月:１２月'!I19)</f>
        <v>0</v>
      </c>
      <c r="J19" s="31">
        <f t="shared" si="1"/>
        <v>139699.40899999999</v>
      </c>
      <c r="K19" s="26">
        <f>SUM('１月:１２月'!K19)</f>
        <v>10890.382</v>
      </c>
      <c r="L19" s="6">
        <f>SUM('１月:１２月'!L19)</f>
        <v>194.023</v>
      </c>
      <c r="M19" s="6">
        <f>SUM('１月:１２月'!M19)</f>
        <v>0</v>
      </c>
      <c r="N19" s="6">
        <f>SUM('１月:１２月'!N19)</f>
        <v>0</v>
      </c>
      <c r="O19" s="6">
        <f>SUM('１月:１２月'!O19)</f>
        <v>0</v>
      </c>
      <c r="P19" s="6">
        <f>SUM('１月:１２月'!P19)</f>
        <v>0</v>
      </c>
      <c r="Q19" s="7">
        <f t="shared" si="2"/>
        <v>885027.1139</v>
      </c>
      <c r="R19" s="22"/>
    </row>
    <row r="20" spans="1:18" ht="18.75">
      <c r="A20" s="222" t="s">
        <v>19</v>
      </c>
      <c r="B20" s="219" t="s">
        <v>30</v>
      </c>
      <c r="C20" s="220" t="s">
        <v>12</v>
      </c>
      <c r="D20" s="4">
        <f>SUM('１月:１２月'!D20)</f>
        <v>1365.3338999999999</v>
      </c>
      <c r="E20" s="4">
        <f>SUM('１月:１２月'!E20)</f>
        <v>1646.5616</v>
      </c>
      <c r="F20" s="4">
        <f t="shared" si="0"/>
        <v>3011.8954999999996</v>
      </c>
      <c r="G20" s="30">
        <f>SUM('１月:１２月'!G20)</f>
        <v>3926.6108</v>
      </c>
      <c r="H20" s="25">
        <f>SUM('１月:１２月'!H20)</f>
        <v>138.63</v>
      </c>
      <c r="I20" s="4">
        <f>SUM('１月:１２月'!I20)</f>
        <v>0</v>
      </c>
      <c r="J20" s="30">
        <f t="shared" si="1"/>
        <v>138.63</v>
      </c>
      <c r="K20" s="25">
        <f>SUM('１月:１２月'!K20)</f>
        <v>1.544</v>
      </c>
      <c r="L20" s="4">
        <f>SUM('１月:１２月'!L20)</f>
        <v>1.9470999999999998</v>
      </c>
      <c r="M20" s="4">
        <f>SUM('１月:１２月'!M20)</f>
        <v>0</v>
      </c>
      <c r="N20" s="4">
        <f>SUM('１月:１２月'!N20)</f>
        <v>0</v>
      </c>
      <c r="O20" s="4">
        <f>SUM('１月:１２月'!O20)</f>
        <v>0</v>
      </c>
      <c r="P20" s="4">
        <f>SUM('１月:１２月'!P20)</f>
        <v>0</v>
      </c>
      <c r="Q20" s="5">
        <f t="shared" si="2"/>
        <v>7080.627399999999</v>
      </c>
      <c r="R20" s="22"/>
    </row>
    <row r="21" spans="1:18" ht="18.75">
      <c r="A21" s="10"/>
      <c r="B21" s="223"/>
      <c r="C21" s="224" t="s">
        <v>14</v>
      </c>
      <c r="D21" s="6">
        <f>SUM('１月:１２月'!D21)</f>
        <v>517119.21485</v>
      </c>
      <c r="E21" s="6">
        <f>SUM('１月:１２月'!E21)</f>
        <v>617105.535</v>
      </c>
      <c r="F21" s="6">
        <f t="shared" si="0"/>
        <v>1134224.74985</v>
      </c>
      <c r="G21" s="31">
        <f>SUM('１月:１２月'!G21)</f>
        <v>1103161.0550000002</v>
      </c>
      <c r="H21" s="26">
        <f>SUM('１月:１２月'!H21)</f>
        <v>42451.556</v>
      </c>
      <c r="I21" s="6">
        <f>SUM('１月:１２月'!I21)</f>
        <v>0</v>
      </c>
      <c r="J21" s="31">
        <f t="shared" si="1"/>
        <v>42451.556</v>
      </c>
      <c r="K21" s="26">
        <f>SUM('１月:１２月'!K21)</f>
        <v>489.401</v>
      </c>
      <c r="L21" s="6">
        <f>SUM('１月:１２月'!L21)</f>
        <v>1991.6950000000002</v>
      </c>
      <c r="M21" s="6">
        <f>SUM('１月:１２月'!M21)</f>
        <v>0</v>
      </c>
      <c r="N21" s="6">
        <f>SUM('１月:１２月'!N21)</f>
        <v>0</v>
      </c>
      <c r="O21" s="6">
        <f>SUM('１月:１２月'!O21)</f>
        <v>0</v>
      </c>
      <c r="P21" s="6">
        <f>SUM('１月:１２月'!P21)</f>
        <v>0</v>
      </c>
      <c r="Q21" s="7">
        <f t="shared" si="2"/>
        <v>2282318.4568499997</v>
      </c>
      <c r="R21" s="22"/>
    </row>
    <row r="22" spans="1:18" ht="18.75">
      <c r="A22" s="10"/>
      <c r="B22" s="227" t="s">
        <v>20</v>
      </c>
      <c r="C22" s="220" t="s">
        <v>12</v>
      </c>
      <c r="D22" s="4">
        <f>+D12+D14+D16+D18+D20</f>
        <v>3510.3907</v>
      </c>
      <c r="E22" s="4">
        <f>+E12+E14+E16+E18+E20</f>
        <v>3537.49289</v>
      </c>
      <c r="F22" s="4">
        <f t="shared" si="0"/>
        <v>7047.8835899999995</v>
      </c>
      <c r="G22" s="30">
        <f aca="true" t="shared" si="5" ref="G22:K23">+G12+G14+G16+G18+G20</f>
        <v>6168.0033</v>
      </c>
      <c r="H22" s="25">
        <f t="shared" si="5"/>
        <v>827.962</v>
      </c>
      <c r="I22" s="4">
        <f t="shared" si="5"/>
        <v>0</v>
      </c>
      <c r="J22" s="30">
        <f t="shared" si="1"/>
        <v>827.962</v>
      </c>
      <c r="K22" s="25">
        <f t="shared" si="5"/>
        <v>100.98970000000001</v>
      </c>
      <c r="L22" s="4">
        <f aca="true" t="shared" si="6" ref="L22:P23">+L12+L14+L16+L18+L20</f>
        <v>10.8735</v>
      </c>
      <c r="M22" s="4">
        <f t="shared" si="6"/>
        <v>0</v>
      </c>
      <c r="N22" s="4">
        <f t="shared" si="6"/>
        <v>0.0111</v>
      </c>
      <c r="O22" s="4">
        <f t="shared" si="6"/>
        <v>0</v>
      </c>
      <c r="P22" s="4">
        <f t="shared" si="6"/>
        <v>0.0072</v>
      </c>
      <c r="Q22" s="5">
        <f t="shared" si="2"/>
        <v>14155.730389999999</v>
      </c>
      <c r="R22" s="22"/>
    </row>
    <row r="23" spans="1:18" ht="18.75">
      <c r="A23" s="229"/>
      <c r="B23" s="230"/>
      <c r="C23" s="224" t="s">
        <v>14</v>
      </c>
      <c r="D23" s="6">
        <f>+D13+D15+D17+D19+D21</f>
        <v>3002919.1274</v>
      </c>
      <c r="E23" s="6">
        <f>+E13+E15+E17+E19+E21</f>
        <v>2787903.623</v>
      </c>
      <c r="F23" s="6">
        <f t="shared" si="0"/>
        <v>5790822.7504</v>
      </c>
      <c r="G23" s="31">
        <f t="shared" si="5"/>
        <v>3085132.79</v>
      </c>
      <c r="H23" s="26">
        <f t="shared" si="5"/>
        <v>322602.073</v>
      </c>
      <c r="I23" s="6">
        <f t="shared" si="5"/>
        <v>0</v>
      </c>
      <c r="J23" s="31">
        <f t="shared" si="1"/>
        <v>322602.073</v>
      </c>
      <c r="K23" s="26">
        <f>+K13+K15+K17+K19+K21</f>
        <v>71219.462</v>
      </c>
      <c r="L23" s="6">
        <f t="shared" si="6"/>
        <v>17492.711000000003</v>
      </c>
      <c r="M23" s="6">
        <f t="shared" si="6"/>
        <v>0</v>
      </c>
      <c r="N23" s="6">
        <f t="shared" si="6"/>
        <v>17.483</v>
      </c>
      <c r="O23" s="6">
        <f t="shared" si="6"/>
        <v>0</v>
      </c>
      <c r="P23" s="6">
        <f t="shared" si="6"/>
        <v>6.048</v>
      </c>
      <c r="Q23" s="7">
        <f t="shared" si="2"/>
        <v>9287293.3174</v>
      </c>
      <c r="R23" s="22"/>
    </row>
    <row r="24" spans="1:18" ht="18.75">
      <c r="A24" s="218" t="s">
        <v>0</v>
      </c>
      <c r="B24" s="219" t="s">
        <v>31</v>
      </c>
      <c r="C24" s="220" t="s">
        <v>12</v>
      </c>
      <c r="D24" s="4">
        <f>SUM('１月:１２月'!D24)</f>
        <v>63.1644</v>
      </c>
      <c r="E24" s="4">
        <f>SUM('１月:１２月'!E24)</f>
        <v>62.831</v>
      </c>
      <c r="F24" s="4">
        <f t="shared" si="0"/>
        <v>125.9954</v>
      </c>
      <c r="G24" s="30">
        <f>SUM('１月:１２月'!G24)</f>
        <v>3267.7969000000003</v>
      </c>
      <c r="H24" s="25">
        <f>SUM('１月:１２月'!H24)</f>
        <v>1.287</v>
      </c>
      <c r="I24" s="4">
        <f>SUM('１月:１２月'!I24)</f>
        <v>0</v>
      </c>
      <c r="J24" s="30">
        <f t="shared" si="1"/>
        <v>1.287</v>
      </c>
      <c r="K24" s="25">
        <f>SUM('１月:１２月'!K24)</f>
        <v>0.0055</v>
      </c>
      <c r="L24" s="4">
        <f>SUM('１月:１２月'!L24)</f>
        <v>0.7937</v>
      </c>
      <c r="M24" s="4">
        <f>SUM('１月:１２月'!M24)</f>
        <v>0</v>
      </c>
      <c r="N24" s="4">
        <f>SUM('１月:１２月'!N24)</f>
        <v>0</v>
      </c>
      <c r="O24" s="4">
        <f>SUM('１月:１２月'!O24)</f>
        <v>0</v>
      </c>
      <c r="P24" s="4">
        <f>SUM('１月:１２月'!P24)</f>
        <v>0</v>
      </c>
      <c r="Q24" s="5">
        <f t="shared" si="2"/>
        <v>3395.8785000000003</v>
      </c>
      <c r="R24" s="22"/>
    </row>
    <row r="25" spans="1:18" ht="18.75">
      <c r="A25" s="222" t="s">
        <v>32</v>
      </c>
      <c r="B25" s="223"/>
      <c r="C25" s="224" t="s">
        <v>14</v>
      </c>
      <c r="D25" s="6">
        <f>SUM('１月:１２月'!D25)</f>
        <v>50526.630000000005</v>
      </c>
      <c r="E25" s="6">
        <f>SUM('１月:１２月'!E25)</f>
        <v>49758.707</v>
      </c>
      <c r="F25" s="6">
        <f t="shared" si="0"/>
        <v>100285.337</v>
      </c>
      <c r="G25" s="31">
        <f>SUM('１月:１２月'!G25)</f>
        <v>3016956.996</v>
      </c>
      <c r="H25" s="26">
        <f>SUM('１月:１２月'!H25)</f>
        <v>1070.15</v>
      </c>
      <c r="I25" s="6">
        <f>SUM('１月:１２月'!I25)</f>
        <v>0</v>
      </c>
      <c r="J25" s="31">
        <f t="shared" si="1"/>
        <v>1070.15</v>
      </c>
      <c r="K25" s="26">
        <f>SUM('１月:１２月'!K25)</f>
        <v>3.754</v>
      </c>
      <c r="L25" s="6">
        <f>SUM('１月:１２月'!L25)</f>
        <v>1075.258</v>
      </c>
      <c r="M25" s="6">
        <f>SUM('１月:１２月'!M25)</f>
        <v>0</v>
      </c>
      <c r="N25" s="6">
        <f>SUM('１月:１２月'!N25)</f>
        <v>0</v>
      </c>
      <c r="O25" s="6">
        <f>SUM('１月:１２月'!O25)</f>
        <v>0</v>
      </c>
      <c r="P25" s="6">
        <f>SUM('１月:１２月'!P25)</f>
        <v>0</v>
      </c>
      <c r="Q25" s="7">
        <f t="shared" si="2"/>
        <v>3119391.4949999996</v>
      </c>
      <c r="R25" s="22"/>
    </row>
    <row r="26" spans="1:18" ht="18.75">
      <c r="A26" s="222" t="s">
        <v>33</v>
      </c>
      <c r="B26" s="226" t="s">
        <v>16</v>
      </c>
      <c r="C26" s="220" t="s">
        <v>12</v>
      </c>
      <c r="D26" s="4">
        <f>SUM('１月:１２月'!D26)</f>
        <v>149.039</v>
      </c>
      <c r="E26" s="4">
        <f>SUM('１月:１２月'!E26)</f>
        <v>163.2636</v>
      </c>
      <c r="F26" s="4">
        <f t="shared" si="0"/>
        <v>312.3026</v>
      </c>
      <c r="G26" s="30">
        <f>SUM('１月:１２月'!G26)</f>
        <v>900.5155</v>
      </c>
      <c r="H26" s="25">
        <f>SUM('１月:１２月'!H26)</f>
        <v>7.1259999999999994</v>
      </c>
      <c r="I26" s="4">
        <f>SUM('１月:１２月'!I26)</f>
        <v>0</v>
      </c>
      <c r="J26" s="30">
        <f t="shared" si="1"/>
        <v>7.1259999999999994</v>
      </c>
      <c r="K26" s="25">
        <f>SUM('１月:１２月'!K26)</f>
        <v>1.381</v>
      </c>
      <c r="L26" s="4">
        <f>SUM('１月:１２月'!L26)</f>
        <v>0.025</v>
      </c>
      <c r="M26" s="4">
        <f>SUM('１月:１２月'!M26)</f>
        <v>0</v>
      </c>
      <c r="N26" s="4">
        <f>SUM('１月:１２月'!N26)</f>
        <v>0</v>
      </c>
      <c r="O26" s="4">
        <f>SUM('１月:１２月'!O26)</f>
        <v>0</v>
      </c>
      <c r="P26" s="4">
        <f>SUM('１月:１２月'!P26)</f>
        <v>0</v>
      </c>
      <c r="Q26" s="5">
        <f t="shared" si="2"/>
        <v>1221.3501</v>
      </c>
      <c r="R26" s="22"/>
    </row>
    <row r="27" spans="1:18" ht="18.75">
      <c r="A27" s="222" t="s">
        <v>34</v>
      </c>
      <c r="B27" s="224" t="s">
        <v>35</v>
      </c>
      <c r="C27" s="224" t="s">
        <v>14</v>
      </c>
      <c r="D27" s="6">
        <f>SUM('１月:１２月'!D27)</f>
        <v>54455.11949999999</v>
      </c>
      <c r="E27" s="6">
        <f>SUM('１月:１２月'!E27)</f>
        <v>55892.995</v>
      </c>
      <c r="F27" s="6">
        <f t="shared" si="0"/>
        <v>110348.1145</v>
      </c>
      <c r="G27" s="31">
        <f>SUM('１月:１２月'!G27)</f>
        <v>375115.11100000003</v>
      </c>
      <c r="H27" s="26">
        <f>SUM('１月:１２月'!H27)</f>
        <v>679.407</v>
      </c>
      <c r="I27" s="6">
        <f>SUM('１月:１２月'!I27)</f>
        <v>0</v>
      </c>
      <c r="J27" s="31">
        <f t="shared" si="1"/>
        <v>679.407</v>
      </c>
      <c r="K27" s="26">
        <f>SUM('１月:１２月'!K27)</f>
        <v>194.463</v>
      </c>
      <c r="L27" s="6">
        <f>SUM('１月:１２月'!L27)</f>
        <v>6.563</v>
      </c>
      <c r="M27" s="6">
        <f>SUM('１月:１２月'!M27)</f>
        <v>0</v>
      </c>
      <c r="N27" s="6">
        <f>SUM('１月:１２月'!N27)</f>
        <v>0</v>
      </c>
      <c r="O27" s="6">
        <f>SUM('１月:１２月'!O27)</f>
        <v>0</v>
      </c>
      <c r="P27" s="6">
        <f>SUM('１月:１２月'!P27)</f>
        <v>0</v>
      </c>
      <c r="Q27" s="7">
        <f t="shared" si="2"/>
        <v>486343.6585000001</v>
      </c>
      <c r="R27" s="22"/>
    </row>
    <row r="28" spans="1:18" ht="18.75">
      <c r="A28" s="222" t="s">
        <v>19</v>
      </c>
      <c r="B28" s="227" t="s">
        <v>20</v>
      </c>
      <c r="C28" s="220" t="s">
        <v>12</v>
      </c>
      <c r="D28" s="4">
        <f>+D24+D26</f>
        <v>212.2034</v>
      </c>
      <c r="E28" s="4">
        <f>+E24+E26</f>
        <v>226.0946</v>
      </c>
      <c r="F28" s="4">
        <f t="shared" si="0"/>
        <v>438.298</v>
      </c>
      <c r="G28" s="30">
        <f aca="true" t="shared" si="7" ref="G28:K29">+G24+G26</f>
        <v>4168.312400000001</v>
      </c>
      <c r="H28" s="25">
        <f t="shared" si="7"/>
        <v>8.413</v>
      </c>
      <c r="I28" s="4">
        <f t="shared" si="7"/>
        <v>0</v>
      </c>
      <c r="J28" s="30">
        <f t="shared" si="1"/>
        <v>8.413</v>
      </c>
      <c r="K28" s="25">
        <f t="shared" si="7"/>
        <v>1.3865</v>
      </c>
      <c r="L28" s="4">
        <f aca="true" t="shared" si="8" ref="L28:P29">+L24+L26</f>
        <v>0.8187</v>
      </c>
      <c r="M28" s="4">
        <f t="shared" si="8"/>
        <v>0</v>
      </c>
      <c r="N28" s="4">
        <f t="shared" si="8"/>
        <v>0</v>
      </c>
      <c r="O28" s="4">
        <f t="shared" si="8"/>
        <v>0</v>
      </c>
      <c r="P28" s="4">
        <f t="shared" si="8"/>
        <v>0</v>
      </c>
      <c r="Q28" s="5">
        <f t="shared" si="2"/>
        <v>4617.2285999999995</v>
      </c>
      <c r="R28" s="22"/>
    </row>
    <row r="29" spans="1:18" ht="18.75">
      <c r="A29" s="229"/>
      <c r="B29" s="230"/>
      <c r="C29" s="224" t="s">
        <v>14</v>
      </c>
      <c r="D29" s="6">
        <f>+D25+D27</f>
        <v>104981.7495</v>
      </c>
      <c r="E29" s="6">
        <f>+E25+E27</f>
        <v>105651.702</v>
      </c>
      <c r="F29" s="6">
        <f t="shared" si="0"/>
        <v>210633.45150000002</v>
      </c>
      <c r="G29" s="31">
        <f t="shared" si="7"/>
        <v>3392072.107</v>
      </c>
      <c r="H29" s="26">
        <f t="shared" si="7"/>
        <v>1749.5570000000002</v>
      </c>
      <c r="I29" s="6">
        <f t="shared" si="7"/>
        <v>0</v>
      </c>
      <c r="J29" s="31">
        <f t="shared" si="1"/>
        <v>1749.5570000000002</v>
      </c>
      <c r="K29" s="26">
        <f t="shared" si="7"/>
        <v>198.21699999999998</v>
      </c>
      <c r="L29" s="6">
        <f t="shared" si="8"/>
        <v>1081.8210000000001</v>
      </c>
      <c r="M29" s="6">
        <f t="shared" si="8"/>
        <v>0</v>
      </c>
      <c r="N29" s="6">
        <f t="shared" si="8"/>
        <v>0</v>
      </c>
      <c r="O29" s="6">
        <f t="shared" si="8"/>
        <v>0</v>
      </c>
      <c r="P29" s="6">
        <f t="shared" si="8"/>
        <v>0</v>
      </c>
      <c r="Q29" s="7">
        <f t="shared" si="2"/>
        <v>3605735.1535</v>
      </c>
      <c r="R29" s="22"/>
    </row>
    <row r="30" spans="1:18" ht="18.75">
      <c r="A30" s="218" t="s">
        <v>0</v>
      </c>
      <c r="B30" s="219" t="s">
        <v>36</v>
      </c>
      <c r="C30" s="220" t="s">
        <v>12</v>
      </c>
      <c r="D30" s="4">
        <f>SUM('１月:１２月'!D30)</f>
        <v>19.3963</v>
      </c>
      <c r="E30" s="4">
        <f>SUM('１月:１２月'!E30)</f>
        <v>106.2496</v>
      </c>
      <c r="F30" s="4">
        <f t="shared" si="0"/>
        <v>125.6459</v>
      </c>
      <c r="G30" s="30">
        <f>SUM('１月:１２月'!G30)</f>
        <v>202.78199999999998</v>
      </c>
      <c r="H30" s="25">
        <f>SUM('１月:１２月'!H30)</f>
        <v>4687.464</v>
      </c>
      <c r="I30" s="4">
        <f>SUM('１月:１２月'!I30)</f>
        <v>0</v>
      </c>
      <c r="J30" s="30">
        <f t="shared" si="1"/>
        <v>4687.464</v>
      </c>
      <c r="K30" s="25">
        <f>SUM('１月:１２月'!K30)</f>
        <v>510.4821000000001</v>
      </c>
      <c r="L30" s="4">
        <f>SUM('１月:１２月'!L30)</f>
        <v>207.42529999999996</v>
      </c>
      <c r="M30" s="4">
        <f>SUM('１月:１２月'!M30)</f>
        <v>1.3090000000000002</v>
      </c>
      <c r="N30" s="4">
        <f>SUM('１月:１２月'!N30)</f>
        <v>1.6704999999999999</v>
      </c>
      <c r="O30" s="4">
        <f>SUM('１月:１２月'!O30)</f>
        <v>2.4563</v>
      </c>
      <c r="P30" s="4">
        <f>SUM('１月:１２月'!P30)</f>
        <v>8.056099999999999</v>
      </c>
      <c r="Q30" s="5">
        <f t="shared" si="2"/>
        <v>5747.2912</v>
      </c>
      <c r="R30" s="22"/>
    </row>
    <row r="31" spans="1:18" ht="18.75">
      <c r="A31" s="222" t="s">
        <v>37</v>
      </c>
      <c r="B31" s="223"/>
      <c r="C31" s="224" t="s">
        <v>14</v>
      </c>
      <c r="D31" s="6">
        <f>SUM('１月:１２月'!D31)</f>
        <v>5010.543</v>
      </c>
      <c r="E31" s="6">
        <f>SUM('１月:１２月'!E31)</f>
        <v>28529.865999999998</v>
      </c>
      <c r="F31" s="6">
        <f t="shared" si="0"/>
        <v>33540.409</v>
      </c>
      <c r="G31" s="31">
        <f>SUM('１月:１２月'!G31)</f>
        <v>47323.291000000005</v>
      </c>
      <c r="H31" s="26">
        <f>SUM('１月:１２月'!H31)</f>
        <v>1118518.768</v>
      </c>
      <c r="I31" s="6">
        <f>SUM('１月:１２月'!I31)</f>
        <v>0</v>
      </c>
      <c r="J31" s="31">
        <f t="shared" si="1"/>
        <v>1118518.768</v>
      </c>
      <c r="K31" s="26">
        <f>SUM('１月:１２月'!K31)</f>
        <v>65998.59999999999</v>
      </c>
      <c r="L31" s="6">
        <f>SUM('１月:１２月'!L31)</f>
        <v>76714.642</v>
      </c>
      <c r="M31" s="6">
        <f>SUM('１月:１２月'!M31)</f>
        <v>324.03200000000004</v>
      </c>
      <c r="N31" s="6">
        <f>SUM('１月:１２月'!N31)</f>
        <v>586.3820000000001</v>
      </c>
      <c r="O31" s="6">
        <f>SUM('１月:１２月'!O31)</f>
        <v>672.3589999999999</v>
      </c>
      <c r="P31" s="6">
        <f>SUM('１月:１２月'!P31)</f>
        <v>1906.163</v>
      </c>
      <c r="Q31" s="7">
        <f t="shared" si="2"/>
        <v>1345584.6459999997</v>
      </c>
      <c r="R31" s="22"/>
    </row>
    <row r="32" spans="1:18" ht="18.75">
      <c r="A32" s="222" t="s">
        <v>0</v>
      </c>
      <c r="B32" s="219" t="s">
        <v>38</v>
      </c>
      <c r="C32" s="220" t="s">
        <v>12</v>
      </c>
      <c r="D32" s="4">
        <f>SUM('１月:１２月'!D32)</f>
        <v>2.3247000000000004</v>
      </c>
      <c r="E32" s="4">
        <f>SUM('１月:１２月'!E32)</f>
        <v>5.0103</v>
      </c>
      <c r="F32" s="4">
        <f t="shared" si="0"/>
        <v>7.335000000000001</v>
      </c>
      <c r="G32" s="30">
        <f>SUM('１月:１２月'!G32)</f>
        <v>3.6154</v>
      </c>
      <c r="H32" s="25">
        <f>SUM('１月:１２月'!H32)</f>
        <v>964.097</v>
      </c>
      <c r="I32" s="4">
        <f>SUM('１月:１２月'!I32)</f>
        <v>0</v>
      </c>
      <c r="J32" s="30">
        <f t="shared" si="1"/>
        <v>964.097</v>
      </c>
      <c r="K32" s="25">
        <f>SUM('１月:１２月'!K32)</f>
        <v>31.296599999999998</v>
      </c>
      <c r="L32" s="4">
        <f>SUM('１月:１２月'!L32)</f>
        <v>5.452400000000001</v>
      </c>
      <c r="M32" s="4">
        <f>SUM('１月:１２月'!M32)</f>
        <v>0.542</v>
      </c>
      <c r="N32" s="4">
        <f>SUM('１月:１２月'!N32)</f>
        <v>0</v>
      </c>
      <c r="O32" s="4">
        <f>SUM('１月:１２月'!O32)</f>
        <v>0</v>
      </c>
      <c r="P32" s="4">
        <f>SUM('１月:１２月'!P32)</f>
        <v>0</v>
      </c>
      <c r="Q32" s="5">
        <f t="shared" si="2"/>
        <v>1012.3384</v>
      </c>
      <c r="R32" s="22"/>
    </row>
    <row r="33" spans="1:18" ht="18.75">
      <c r="A33" s="222" t="s">
        <v>39</v>
      </c>
      <c r="B33" s="223"/>
      <c r="C33" s="224" t="s">
        <v>14</v>
      </c>
      <c r="D33" s="6">
        <f>SUM('１月:１２月'!D33)</f>
        <v>484.94700000000006</v>
      </c>
      <c r="E33" s="6">
        <f>SUM('１月:１２月'!E33)</f>
        <v>1012.85</v>
      </c>
      <c r="F33" s="6">
        <f t="shared" si="0"/>
        <v>1497.797</v>
      </c>
      <c r="G33" s="31">
        <f>SUM('１月:１２月'!G33)</f>
        <v>1264.062</v>
      </c>
      <c r="H33" s="26">
        <f>SUM('１月:１２月'!H33)</f>
        <v>69863.311</v>
      </c>
      <c r="I33" s="6">
        <f>SUM('１月:１２月'!I33)</f>
        <v>0</v>
      </c>
      <c r="J33" s="31">
        <f t="shared" si="1"/>
        <v>69863.311</v>
      </c>
      <c r="K33" s="26">
        <f>SUM('１月:１２月'!K33)</f>
        <v>2320.815</v>
      </c>
      <c r="L33" s="6">
        <f>SUM('１月:１２月'!L33)</f>
        <v>2380.196</v>
      </c>
      <c r="M33" s="6">
        <f>SUM('１月:１２月'!M33)</f>
        <v>128.783</v>
      </c>
      <c r="N33" s="6">
        <f>SUM('１月:１２月'!N33)</f>
        <v>0</v>
      </c>
      <c r="O33" s="6">
        <f>SUM('１月:１２月'!O33)</f>
        <v>0</v>
      </c>
      <c r="P33" s="6">
        <f>SUM('１月:１２月'!P33)</f>
        <v>0</v>
      </c>
      <c r="Q33" s="7">
        <f t="shared" si="2"/>
        <v>77454.96399999999</v>
      </c>
      <c r="R33" s="22"/>
    </row>
    <row r="34" spans="1:18" ht="18.75">
      <c r="A34" s="222"/>
      <c r="B34" s="226" t="s">
        <v>16</v>
      </c>
      <c r="C34" s="220" t="s">
        <v>12</v>
      </c>
      <c r="D34" s="4">
        <f>SUM('１月:１２月'!D34)</f>
        <v>0</v>
      </c>
      <c r="E34" s="4">
        <f>SUM('１月:１２月'!E34)</f>
        <v>0.002</v>
      </c>
      <c r="F34" s="4">
        <f t="shared" si="0"/>
        <v>0.002</v>
      </c>
      <c r="G34" s="30">
        <f>SUM('１月:１２月'!G34)</f>
        <v>0</v>
      </c>
      <c r="H34" s="25">
        <f>SUM('１月:１２月'!H34)</f>
        <v>17910.202</v>
      </c>
      <c r="I34" s="4">
        <f>SUM('１月:１２月'!I34)</f>
        <v>0</v>
      </c>
      <c r="J34" s="30">
        <f t="shared" si="1"/>
        <v>17910.202</v>
      </c>
      <c r="K34" s="25">
        <f>SUM('１月:１２月'!K34)</f>
        <v>1778.4649999999997</v>
      </c>
      <c r="L34" s="4">
        <f>SUM('１月:１２月'!L34)</f>
        <v>0.6264000000000002</v>
      </c>
      <c r="M34" s="4">
        <f>SUM('１月:１２月'!M34)</f>
        <v>0.08</v>
      </c>
      <c r="N34" s="4">
        <f>SUM('１月:１２月'!N34)</f>
        <v>1.2794999999999999</v>
      </c>
      <c r="O34" s="4">
        <f>SUM('１月:１２月'!O34)</f>
        <v>0</v>
      </c>
      <c r="P34" s="4">
        <f>SUM('１月:１２月'!P34)</f>
        <v>0</v>
      </c>
      <c r="Q34" s="5">
        <f t="shared" si="2"/>
        <v>19690.654900000005</v>
      </c>
      <c r="R34" s="22"/>
    </row>
    <row r="35" spans="1:18" ht="18.75">
      <c r="A35" s="222" t="s">
        <v>19</v>
      </c>
      <c r="B35" s="224" t="s">
        <v>40</v>
      </c>
      <c r="C35" s="224" t="s">
        <v>14</v>
      </c>
      <c r="D35" s="6">
        <f>SUM('１月:１２月'!D35)</f>
        <v>0</v>
      </c>
      <c r="E35" s="6">
        <f>SUM('１月:１２月'!E35)</f>
        <v>0.63</v>
      </c>
      <c r="F35" s="6">
        <f t="shared" si="0"/>
        <v>0.63</v>
      </c>
      <c r="G35" s="31">
        <f>SUM('１月:１２月'!G35)</f>
        <v>0</v>
      </c>
      <c r="H35" s="26">
        <f>SUM('１月:１２月'!H35)</f>
        <v>922626.018</v>
      </c>
      <c r="I35" s="6">
        <f>SUM('１月:１２月'!I35)</f>
        <v>0</v>
      </c>
      <c r="J35" s="31">
        <f t="shared" si="1"/>
        <v>922626.018</v>
      </c>
      <c r="K35" s="26">
        <f>SUM('１月:１２月'!K35)</f>
        <v>71200.86600000001</v>
      </c>
      <c r="L35" s="6">
        <f>SUM('１月:１２月'!L35)</f>
        <v>291.203</v>
      </c>
      <c r="M35" s="6">
        <f>SUM('１月:１２月'!M35)</f>
        <v>8.61</v>
      </c>
      <c r="N35" s="6">
        <f>SUM('１月:１２月'!N35)</f>
        <v>181.622</v>
      </c>
      <c r="O35" s="6">
        <f>SUM('１月:１２月'!O35)</f>
        <v>0</v>
      </c>
      <c r="P35" s="6">
        <f>SUM('１月:１２月'!P35)</f>
        <v>0</v>
      </c>
      <c r="Q35" s="7">
        <f t="shared" si="2"/>
        <v>994308.949</v>
      </c>
      <c r="R35" s="22"/>
    </row>
    <row r="36" spans="1:18" ht="18.75">
      <c r="A36" s="10"/>
      <c r="B36" s="227" t="s">
        <v>20</v>
      </c>
      <c r="C36" s="220" t="s">
        <v>12</v>
      </c>
      <c r="D36" s="4">
        <f>+D30+D32+D34</f>
        <v>21.721</v>
      </c>
      <c r="E36" s="4">
        <f>+E30+E32+E34</f>
        <v>111.2619</v>
      </c>
      <c r="F36" s="4">
        <f t="shared" si="0"/>
        <v>132.9829</v>
      </c>
      <c r="G36" s="30">
        <f aca="true" t="shared" si="9" ref="G36:O37">+G30+G32+G34</f>
        <v>206.39739999999998</v>
      </c>
      <c r="H36" s="25">
        <f t="shared" si="9"/>
        <v>23561.763</v>
      </c>
      <c r="I36" s="4">
        <f t="shared" si="9"/>
        <v>0</v>
      </c>
      <c r="J36" s="30">
        <f t="shared" si="1"/>
        <v>23561.763</v>
      </c>
      <c r="K36" s="25">
        <f t="shared" si="9"/>
        <v>2320.2437</v>
      </c>
      <c r="L36" s="4">
        <f t="shared" si="9"/>
        <v>213.50409999999997</v>
      </c>
      <c r="M36" s="4">
        <f t="shared" si="9"/>
        <v>1.9310000000000003</v>
      </c>
      <c r="N36" s="4">
        <f t="shared" si="9"/>
        <v>2.9499999999999997</v>
      </c>
      <c r="O36" s="4">
        <f t="shared" si="9"/>
        <v>2.4563</v>
      </c>
      <c r="P36" s="4">
        <f>+P30+P32+P34</f>
        <v>8.056099999999999</v>
      </c>
      <c r="Q36" s="5">
        <f t="shared" si="2"/>
        <v>26450.2845</v>
      </c>
      <c r="R36" s="22"/>
    </row>
    <row r="37" spans="1:18" ht="18.75">
      <c r="A37" s="229"/>
      <c r="B37" s="230"/>
      <c r="C37" s="224" t="s">
        <v>14</v>
      </c>
      <c r="D37" s="6">
        <f>+D31+D33+D35</f>
        <v>5495.49</v>
      </c>
      <c r="E37" s="6">
        <f>+E31+E33+E35</f>
        <v>29543.345999999998</v>
      </c>
      <c r="F37" s="6">
        <f t="shared" si="0"/>
        <v>35038.835999999996</v>
      </c>
      <c r="G37" s="31">
        <f t="shared" si="9"/>
        <v>48587.353</v>
      </c>
      <c r="H37" s="26">
        <f t="shared" si="9"/>
        <v>2111008.097</v>
      </c>
      <c r="I37" s="6">
        <f t="shared" si="9"/>
        <v>0</v>
      </c>
      <c r="J37" s="31">
        <f t="shared" si="1"/>
        <v>2111008.097</v>
      </c>
      <c r="K37" s="26">
        <f t="shared" si="9"/>
        <v>139520.28100000002</v>
      </c>
      <c r="L37" s="6">
        <f t="shared" si="9"/>
        <v>79386.041</v>
      </c>
      <c r="M37" s="6">
        <f t="shared" si="9"/>
        <v>461.42500000000007</v>
      </c>
      <c r="N37" s="6">
        <f t="shared" si="9"/>
        <v>768.0040000000001</v>
      </c>
      <c r="O37" s="6">
        <f t="shared" si="9"/>
        <v>672.3589999999999</v>
      </c>
      <c r="P37" s="6">
        <f>+P31+P33+P35</f>
        <v>1906.163</v>
      </c>
      <c r="Q37" s="7">
        <f t="shared" si="2"/>
        <v>2417348.5590000004</v>
      </c>
      <c r="R37" s="22"/>
    </row>
    <row r="38" spans="1:18" ht="18.75">
      <c r="A38" s="232" t="s">
        <v>41</v>
      </c>
      <c r="B38" s="233"/>
      <c r="C38" s="220" t="s">
        <v>12</v>
      </c>
      <c r="D38" s="4">
        <f>SUM('１月:１２月'!D38)</f>
        <v>1.3773</v>
      </c>
      <c r="E38" s="4">
        <f>SUM('１月:１２月'!E38)</f>
        <v>6.2635</v>
      </c>
      <c r="F38" s="4">
        <f t="shared" si="0"/>
        <v>7.6408</v>
      </c>
      <c r="G38" s="30">
        <f>SUM('１月:１２月'!G38)</f>
        <v>35.496700000000004</v>
      </c>
      <c r="H38" s="25">
        <f>SUM('１月:１２月'!H38)</f>
        <v>206.00199999999998</v>
      </c>
      <c r="I38" s="4">
        <f>SUM('１月:１２月'!I38)</f>
        <v>0.004</v>
      </c>
      <c r="J38" s="30">
        <f t="shared" si="1"/>
        <v>206.00599999999997</v>
      </c>
      <c r="K38" s="25">
        <f>SUM('１月:１２月'!K38)</f>
        <v>162.1347</v>
      </c>
      <c r="L38" s="4">
        <f>SUM('１月:１２月'!L38)</f>
        <v>7.8603000000000005</v>
      </c>
      <c r="M38" s="4">
        <f>SUM('１月:１２月'!M38)</f>
        <v>2.211</v>
      </c>
      <c r="N38" s="4">
        <f>SUM('１月:１２月'!N38)</f>
        <v>2.9515000000000002</v>
      </c>
      <c r="O38" s="4">
        <f>SUM('１月:１２月'!O38)</f>
        <v>0</v>
      </c>
      <c r="P38" s="4">
        <f>SUM('１月:１２月'!P38)</f>
        <v>0.1553</v>
      </c>
      <c r="Q38" s="5">
        <f t="shared" si="2"/>
        <v>424.4563</v>
      </c>
      <c r="R38" s="22"/>
    </row>
    <row r="39" spans="1:18" ht="18.75">
      <c r="A39" s="234"/>
      <c r="B39" s="235"/>
      <c r="C39" s="224" t="s">
        <v>14</v>
      </c>
      <c r="D39" s="6">
        <f>SUM('１月:１２月'!D39)</f>
        <v>302.1416</v>
      </c>
      <c r="E39" s="6">
        <f>SUM('１月:１２月'!E39)</f>
        <v>2139.886</v>
      </c>
      <c r="F39" s="6">
        <f t="shared" si="0"/>
        <v>2442.0276</v>
      </c>
      <c r="G39" s="31">
        <f>SUM('１月:１２月'!G39)</f>
        <v>5294.730999999999</v>
      </c>
      <c r="H39" s="26">
        <f>SUM('１月:１２月'!H39)</f>
        <v>42018.023</v>
      </c>
      <c r="I39" s="6">
        <f>SUM('１月:１２月'!I39)</f>
        <v>0.42</v>
      </c>
      <c r="J39" s="31">
        <f t="shared" si="1"/>
        <v>42018.443</v>
      </c>
      <c r="K39" s="26">
        <f>SUM('１月:１２月'!K39)</f>
        <v>45042.494</v>
      </c>
      <c r="L39" s="6">
        <f>SUM('１月:１２月'!L39)</f>
        <v>1331.747</v>
      </c>
      <c r="M39" s="6">
        <f>SUM('１月:１２月'!M39)</f>
        <v>335.222</v>
      </c>
      <c r="N39" s="6">
        <f>SUM('１月:１２月'!N39)</f>
        <v>610.1179999999999</v>
      </c>
      <c r="O39" s="6">
        <f>SUM('１月:１２月'!O39)</f>
        <v>0</v>
      </c>
      <c r="P39" s="6">
        <f>SUM('１月:１２月'!P39)</f>
        <v>41.898</v>
      </c>
      <c r="Q39" s="7">
        <f t="shared" si="2"/>
        <v>97116.6806</v>
      </c>
      <c r="R39" s="22"/>
    </row>
    <row r="40" spans="1:18" ht="18.75">
      <c r="A40" s="232" t="s">
        <v>42</v>
      </c>
      <c r="B40" s="233"/>
      <c r="C40" s="220" t="s">
        <v>12</v>
      </c>
      <c r="D40" s="4">
        <f>SUM('１月:１２月'!D40)</f>
        <v>6.2364</v>
      </c>
      <c r="E40" s="4">
        <f>SUM('１月:１２月'!E40)</f>
        <v>10.295599999999999</v>
      </c>
      <c r="F40" s="4">
        <f t="shared" si="0"/>
        <v>16.531999999999996</v>
      </c>
      <c r="G40" s="30">
        <f>SUM('１月:１２月'!G40)</f>
        <v>277.2878</v>
      </c>
      <c r="H40" s="25">
        <f>SUM('１月:１２月'!H40)</f>
        <v>1881.9250000000002</v>
      </c>
      <c r="I40" s="4">
        <f>SUM('１月:１２月'!I40)</f>
        <v>0.019000000000000003</v>
      </c>
      <c r="J40" s="30">
        <f t="shared" si="1"/>
        <v>1881.9440000000002</v>
      </c>
      <c r="K40" s="25">
        <f>SUM('１月:１２月'!K40)</f>
        <v>651.5523</v>
      </c>
      <c r="L40" s="4">
        <f>SUM('１月:１２月'!L40)</f>
        <v>89.4721</v>
      </c>
      <c r="M40" s="4">
        <f>SUM('１月:１２月'!M40)</f>
        <v>1.1780000000000002</v>
      </c>
      <c r="N40" s="4">
        <f>SUM('１月:１２月'!N40)</f>
        <v>6.3555</v>
      </c>
      <c r="O40" s="4">
        <f>SUM('１月:１２月'!O40)</f>
        <v>0.041</v>
      </c>
      <c r="P40" s="4">
        <f>SUM('１月:１２月'!P40)</f>
        <v>0</v>
      </c>
      <c r="Q40" s="5">
        <f t="shared" si="2"/>
        <v>2924.3627</v>
      </c>
      <c r="R40" s="22"/>
    </row>
    <row r="41" spans="1:18" ht="18.75">
      <c r="A41" s="234"/>
      <c r="B41" s="235"/>
      <c r="C41" s="224" t="s">
        <v>14</v>
      </c>
      <c r="D41" s="6">
        <f>SUM('１月:１２月'!D41)</f>
        <v>3590.7676</v>
      </c>
      <c r="E41" s="6">
        <f>SUM('１月:１２月'!E41)</f>
        <v>7300.184999999998</v>
      </c>
      <c r="F41" s="6">
        <f t="shared" si="0"/>
        <v>10890.952599999997</v>
      </c>
      <c r="G41" s="31">
        <f>SUM('１月:１２月'!G41)</f>
        <v>30142.728</v>
      </c>
      <c r="H41" s="26">
        <f>SUM('１月:１２月'!H41)</f>
        <v>295564.007</v>
      </c>
      <c r="I41" s="6">
        <f>SUM('１月:１２月'!I41)</f>
        <v>8.359</v>
      </c>
      <c r="J41" s="31">
        <f t="shared" si="1"/>
        <v>295572.366</v>
      </c>
      <c r="K41" s="26">
        <f>SUM('１月:１２月'!K41)</f>
        <v>84526.101</v>
      </c>
      <c r="L41" s="6">
        <f>SUM('１月:１２月'!L41)</f>
        <v>8487.608</v>
      </c>
      <c r="M41" s="6">
        <f>SUM('１月:１２月'!M41)</f>
        <v>260.753</v>
      </c>
      <c r="N41" s="6">
        <f>SUM('１月:１２月'!N41)</f>
        <v>721.122</v>
      </c>
      <c r="O41" s="6">
        <f>SUM('１月:１２月'!O41)</f>
        <v>20.849</v>
      </c>
      <c r="P41" s="6">
        <f>SUM('１月:１２月'!P41)</f>
        <v>0</v>
      </c>
      <c r="Q41" s="7">
        <f t="shared" si="2"/>
        <v>430622.4795999999</v>
      </c>
      <c r="R41" s="22"/>
    </row>
    <row r="42" spans="1:18" ht="18.75">
      <c r="A42" s="232" t="s">
        <v>43</v>
      </c>
      <c r="B42" s="233"/>
      <c r="C42" s="220" t="s">
        <v>12</v>
      </c>
      <c r="D42" s="4">
        <f>SUM('１月:１２月'!D42)</f>
        <v>0.0457</v>
      </c>
      <c r="E42" s="4">
        <f>SUM('１月:１２月'!E42)</f>
        <v>0</v>
      </c>
      <c r="F42" s="4">
        <f t="shared" si="0"/>
        <v>0.0457</v>
      </c>
      <c r="G42" s="30">
        <f>SUM('１月:１２月'!G42)</f>
        <v>0.37100000000000005</v>
      </c>
      <c r="H42" s="25">
        <f>SUM('１月:１２月'!H42)</f>
        <v>0.8579999999999999</v>
      </c>
      <c r="I42" s="4">
        <f>SUM('１月:１２月'!I42)</f>
        <v>0</v>
      </c>
      <c r="J42" s="30">
        <f t="shared" si="1"/>
        <v>0.8579999999999999</v>
      </c>
      <c r="K42" s="25">
        <f>SUM('１月:１２月'!K42)</f>
        <v>0</v>
      </c>
      <c r="L42" s="4">
        <f>SUM('１月:１２月'!L42)</f>
        <v>0.1043</v>
      </c>
      <c r="M42" s="4">
        <f>SUM('１月:１２月'!M42)</f>
        <v>0</v>
      </c>
      <c r="N42" s="4">
        <f>SUM('１月:１２月'!N42)</f>
        <v>0</v>
      </c>
      <c r="O42" s="4">
        <f>SUM('１月:１２月'!O42)</f>
        <v>0</v>
      </c>
      <c r="P42" s="4">
        <f>SUM('１月:１２月'!P42)</f>
        <v>0</v>
      </c>
      <c r="Q42" s="5">
        <f t="shared" si="2"/>
        <v>1.379</v>
      </c>
      <c r="R42" s="22"/>
    </row>
    <row r="43" spans="1:18" ht="18.75">
      <c r="A43" s="234"/>
      <c r="B43" s="235"/>
      <c r="C43" s="224" t="s">
        <v>14</v>
      </c>
      <c r="D43" s="6">
        <f>SUM('１月:１２月'!D43)</f>
        <v>88.368</v>
      </c>
      <c r="E43" s="6">
        <f>SUM('１月:１２月'!E43)</f>
        <v>0</v>
      </c>
      <c r="F43" s="6">
        <f t="shared" si="0"/>
        <v>88.368</v>
      </c>
      <c r="G43" s="31">
        <f>SUM('１月:１２月'!G43)</f>
        <v>180.443</v>
      </c>
      <c r="H43" s="26">
        <f>SUM('１月:１２月'!H43)</f>
        <v>948.14</v>
      </c>
      <c r="I43" s="6">
        <f>SUM('１月:１２月'!I43)</f>
        <v>0</v>
      </c>
      <c r="J43" s="31">
        <f t="shared" si="1"/>
        <v>948.14</v>
      </c>
      <c r="K43" s="26">
        <f>SUM('１月:１２月'!K43)</f>
        <v>0</v>
      </c>
      <c r="L43" s="6">
        <f>SUM('１月:１２月'!L43)</f>
        <v>234.766</v>
      </c>
      <c r="M43" s="6">
        <f>SUM('１月:１２月'!M43)</f>
        <v>0</v>
      </c>
      <c r="N43" s="6">
        <f>SUM('１月:１２月'!N43)</f>
        <v>0</v>
      </c>
      <c r="O43" s="6">
        <f>SUM('１月:１２月'!O43)</f>
        <v>0</v>
      </c>
      <c r="P43" s="6">
        <f>SUM('１月:１２月'!P43)</f>
        <v>0</v>
      </c>
      <c r="Q43" s="7">
        <f t="shared" si="2"/>
        <v>1451.717</v>
      </c>
      <c r="R43" s="22"/>
    </row>
    <row r="44" spans="1:18" ht="18.75">
      <c r="A44" s="232" t="s">
        <v>44</v>
      </c>
      <c r="B44" s="233"/>
      <c r="C44" s="220" t="s">
        <v>12</v>
      </c>
      <c r="D44" s="4">
        <f>SUM('１月:１２月'!D44)</f>
        <v>0.1123</v>
      </c>
      <c r="E44" s="4">
        <f>SUM('１月:１２月'!E44)</f>
        <v>0.6072000000000001</v>
      </c>
      <c r="F44" s="4">
        <f t="shared" si="0"/>
        <v>0.7195</v>
      </c>
      <c r="G44" s="30">
        <f>SUM('１月:１２月'!G44)</f>
        <v>1.0515999999999999</v>
      </c>
      <c r="H44" s="25">
        <f>SUM('１月:１２月'!H44)</f>
        <v>9.091000000000001</v>
      </c>
      <c r="I44" s="4">
        <f>SUM('１月:１２月'!I44)</f>
        <v>0.006</v>
      </c>
      <c r="J44" s="30">
        <f t="shared" si="1"/>
        <v>9.097000000000001</v>
      </c>
      <c r="K44" s="25">
        <f>SUM('１月:１２月'!K44)</f>
        <v>0.3479</v>
      </c>
      <c r="L44" s="4">
        <f>SUM('１月:１２月'!L44)</f>
        <v>0.11030000000000001</v>
      </c>
      <c r="M44" s="4">
        <f>SUM('１月:１２月'!M44)</f>
        <v>0</v>
      </c>
      <c r="N44" s="4">
        <f>SUM('１月:１２月'!N44)</f>
        <v>0</v>
      </c>
      <c r="O44" s="4">
        <f>SUM('１月:１２月'!O44)</f>
        <v>0.0074</v>
      </c>
      <c r="P44" s="4">
        <f>SUM('１月:１２月'!P44)</f>
        <v>0</v>
      </c>
      <c r="Q44" s="5">
        <f t="shared" si="2"/>
        <v>11.333700000000002</v>
      </c>
      <c r="R44" s="22"/>
    </row>
    <row r="45" spans="1:18" ht="18.75">
      <c r="A45" s="234"/>
      <c r="B45" s="235"/>
      <c r="C45" s="224" t="s">
        <v>14</v>
      </c>
      <c r="D45" s="6">
        <f>SUM('１月:１２月'!D45)</f>
        <v>53.13999999999999</v>
      </c>
      <c r="E45" s="6">
        <f>SUM('１月:１２月'!E45)</f>
        <v>152.35299999999998</v>
      </c>
      <c r="F45" s="6">
        <f t="shared" si="0"/>
        <v>205.49299999999997</v>
      </c>
      <c r="G45" s="31">
        <f>SUM('１月:１２月'!G45)</f>
        <v>926.44</v>
      </c>
      <c r="H45" s="26">
        <f>SUM('１月:１２月'!H45)</f>
        <v>2389.219</v>
      </c>
      <c r="I45" s="6">
        <f>SUM('１月:１２月'!I45)</f>
        <v>10.100999999999999</v>
      </c>
      <c r="J45" s="31">
        <f t="shared" si="1"/>
        <v>2399.32</v>
      </c>
      <c r="K45" s="26">
        <f>SUM('１月:１２月'!K45)</f>
        <v>123.923</v>
      </c>
      <c r="L45" s="6">
        <f>SUM('１月:１２月'!L45)</f>
        <v>167.37099999999998</v>
      </c>
      <c r="M45" s="6">
        <f>SUM('１月:１２月'!M45)</f>
        <v>0</v>
      </c>
      <c r="N45" s="6">
        <f>SUM('１月:１２月'!N45)</f>
        <v>0</v>
      </c>
      <c r="O45" s="6">
        <f>SUM('１月:１２月'!O45)</f>
        <v>3.297</v>
      </c>
      <c r="P45" s="6">
        <f>SUM('１月:１２月'!P45)</f>
        <v>0</v>
      </c>
      <c r="Q45" s="7">
        <f t="shared" si="2"/>
        <v>3825.8440000000005</v>
      </c>
      <c r="R45" s="22"/>
    </row>
    <row r="46" spans="1:18" ht="18.75">
      <c r="A46" s="232" t="s">
        <v>45</v>
      </c>
      <c r="B46" s="233"/>
      <c r="C46" s="220" t="s">
        <v>12</v>
      </c>
      <c r="D46" s="4">
        <f>SUM('１月:１２月'!D46)</f>
        <v>0.08879999999999999</v>
      </c>
      <c r="E46" s="4">
        <f>SUM('１月:１２月'!E46)</f>
        <v>2.5573999999999995</v>
      </c>
      <c r="F46" s="4">
        <f t="shared" si="0"/>
        <v>2.6461999999999994</v>
      </c>
      <c r="G46" s="30">
        <f>SUM('１月:１２月'!G46)</f>
        <v>1.0251000000000003</v>
      </c>
      <c r="H46" s="25">
        <f>SUM('１月:１２月'!H46)</f>
        <v>16.180000000000003</v>
      </c>
      <c r="I46" s="4">
        <f>SUM('１月:１２月'!I46)</f>
        <v>0</v>
      </c>
      <c r="J46" s="30">
        <f t="shared" si="1"/>
        <v>16.180000000000003</v>
      </c>
      <c r="K46" s="25">
        <f>SUM('１月:１２月'!K46)</f>
        <v>0.2129</v>
      </c>
      <c r="L46" s="4">
        <f>SUM('１月:１２月'!L46)</f>
        <v>0.0348</v>
      </c>
      <c r="M46" s="4">
        <f>SUM('１月:１２月'!M46)</f>
        <v>0.014</v>
      </c>
      <c r="N46" s="4">
        <f>SUM('１月:１２月'!N46)</f>
        <v>0</v>
      </c>
      <c r="O46" s="4">
        <f>SUM('１月:１２月'!O46)</f>
        <v>0</v>
      </c>
      <c r="P46" s="4">
        <f>SUM('１月:１２月'!P46)</f>
        <v>0</v>
      </c>
      <c r="Q46" s="5">
        <f t="shared" si="2"/>
        <v>20.113000000000003</v>
      </c>
      <c r="R46" s="22"/>
    </row>
    <row r="47" spans="1:18" ht="18.75">
      <c r="A47" s="234"/>
      <c r="B47" s="235"/>
      <c r="C47" s="224" t="s">
        <v>14</v>
      </c>
      <c r="D47" s="6">
        <f>SUM('１月:１２月'!D47)</f>
        <v>46.399</v>
      </c>
      <c r="E47" s="6">
        <f>SUM('１月:１２月'!E47)</f>
        <v>892.337</v>
      </c>
      <c r="F47" s="6">
        <f t="shared" si="0"/>
        <v>938.736</v>
      </c>
      <c r="G47" s="31">
        <f>SUM('１月:１２月'!G47)</f>
        <v>943.5809999999999</v>
      </c>
      <c r="H47" s="26">
        <f>SUM('１月:１２月'!H47)</f>
        <v>12468.123000000003</v>
      </c>
      <c r="I47" s="6">
        <f>SUM('１月:１２月'!I47)</f>
        <v>0</v>
      </c>
      <c r="J47" s="31">
        <f t="shared" si="1"/>
        <v>12468.123000000003</v>
      </c>
      <c r="K47" s="26">
        <f>SUM('１月:１２月'!K47)</f>
        <v>145.73699999999997</v>
      </c>
      <c r="L47" s="6">
        <f>SUM('１月:１２月'!L47)</f>
        <v>35.576</v>
      </c>
      <c r="M47" s="6">
        <f>SUM('１月:１２月'!M47)</f>
        <v>2.52</v>
      </c>
      <c r="N47" s="6">
        <f>SUM('１月:１２月'!N47)</f>
        <v>0</v>
      </c>
      <c r="O47" s="6">
        <f>SUM('１月:１２月'!O47)</f>
        <v>0</v>
      </c>
      <c r="P47" s="6">
        <f>SUM('１月:１２月'!P47)</f>
        <v>0</v>
      </c>
      <c r="Q47" s="7">
        <f t="shared" si="2"/>
        <v>14534.273000000001</v>
      </c>
      <c r="R47" s="22"/>
    </row>
    <row r="48" spans="1:18" ht="18.75">
      <c r="A48" s="232" t="s">
        <v>46</v>
      </c>
      <c r="B48" s="233"/>
      <c r="C48" s="220" t="s">
        <v>12</v>
      </c>
      <c r="D48" s="4">
        <f>SUM('１月:１２月'!D48)</f>
        <v>1.5989</v>
      </c>
      <c r="E48" s="4">
        <f>SUM('１月:１２月'!E48)</f>
        <v>50.10079999999999</v>
      </c>
      <c r="F48" s="4">
        <f t="shared" si="0"/>
        <v>51.69969999999999</v>
      </c>
      <c r="G48" s="30">
        <f>SUM('１月:１２月'!G48)</f>
        <v>3520.113</v>
      </c>
      <c r="H48" s="25">
        <f>SUM('１月:１２月'!H48)</f>
        <v>34792.85</v>
      </c>
      <c r="I48" s="4">
        <f>SUM('１月:１２月'!I48)</f>
        <v>0</v>
      </c>
      <c r="J48" s="30">
        <f t="shared" si="1"/>
        <v>34792.85</v>
      </c>
      <c r="K48" s="25">
        <f>SUM('１月:１２月'!K48)</f>
        <v>3600.9046999999996</v>
      </c>
      <c r="L48" s="4">
        <f>SUM('１月:１２月'!L48)</f>
        <v>97.12989999999999</v>
      </c>
      <c r="M48" s="4">
        <f>SUM('１月:１２月'!M48)</f>
        <v>0.414</v>
      </c>
      <c r="N48" s="4">
        <f>SUM('１月:１２月'!N48)</f>
        <v>11.955</v>
      </c>
      <c r="O48" s="4">
        <f>SUM('１月:１２月'!O48)</f>
        <v>15.1831</v>
      </c>
      <c r="P48" s="4">
        <f>SUM('１月:１２月'!P48)</f>
        <v>23.9887</v>
      </c>
      <c r="Q48" s="5">
        <f t="shared" si="2"/>
        <v>42114.2381</v>
      </c>
      <c r="R48" s="22"/>
    </row>
    <row r="49" spans="1:18" ht="18.75">
      <c r="A49" s="234"/>
      <c r="B49" s="235"/>
      <c r="C49" s="224" t="s">
        <v>14</v>
      </c>
      <c r="D49" s="6">
        <f>SUM('１月:１２月'!D49)</f>
        <v>298.74805000000003</v>
      </c>
      <c r="E49" s="6">
        <f>SUM('１月:１２月'!E49)</f>
        <v>4705.158</v>
      </c>
      <c r="F49" s="6">
        <f t="shared" si="0"/>
        <v>5003.9060500000005</v>
      </c>
      <c r="G49" s="31">
        <f>SUM('１月:１２月'!G49)</f>
        <v>284333.549</v>
      </c>
      <c r="H49" s="26">
        <f>SUM('１月:１２月'!H49)</f>
        <v>2744208.87</v>
      </c>
      <c r="I49" s="6">
        <f>SUM('１月:１２月'!I49)</f>
        <v>0</v>
      </c>
      <c r="J49" s="31">
        <f t="shared" si="1"/>
        <v>2744208.87</v>
      </c>
      <c r="K49" s="26">
        <f>SUM('１月:１２月'!K49)</f>
        <v>273685.402</v>
      </c>
      <c r="L49" s="6">
        <f>SUM('１月:１２月'!L49)</f>
        <v>13060.702</v>
      </c>
      <c r="M49" s="6">
        <f>SUM('１月:１２月'!M49)</f>
        <v>66.51899999999999</v>
      </c>
      <c r="N49" s="6">
        <f>SUM('１月:１２月'!N49)</f>
        <v>6504.794</v>
      </c>
      <c r="O49" s="6">
        <f>SUM('１月:１２月'!O49)</f>
        <v>884.62</v>
      </c>
      <c r="P49" s="6">
        <f>SUM('１月:１２月'!P49)</f>
        <v>12087.997</v>
      </c>
      <c r="Q49" s="7">
        <f t="shared" si="2"/>
        <v>3339836.35905</v>
      </c>
      <c r="R49" s="22"/>
    </row>
    <row r="50" spans="1:18" ht="18.75">
      <c r="A50" s="232" t="s">
        <v>47</v>
      </c>
      <c r="B50" s="233"/>
      <c r="C50" s="220" t="s">
        <v>12</v>
      </c>
      <c r="D50" s="4">
        <f>SUM('１月:１２月'!D50)</f>
        <v>37.010999999999996</v>
      </c>
      <c r="E50" s="4">
        <f>SUM('１月:１２月'!E50)</f>
        <v>53.317699999999995</v>
      </c>
      <c r="F50" s="4">
        <f t="shared" si="0"/>
        <v>90.3287</v>
      </c>
      <c r="G50" s="30">
        <f>SUM('１月:１２月'!G50)</f>
        <v>25027.3306</v>
      </c>
      <c r="H50" s="25">
        <f>SUM('１月:１２月'!H50)</f>
        <v>413.83099999999996</v>
      </c>
      <c r="I50" s="4">
        <f>SUM('１月:１２月'!I50)</f>
        <v>0</v>
      </c>
      <c r="J50" s="30">
        <f t="shared" si="1"/>
        <v>413.83099999999996</v>
      </c>
      <c r="K50" s="25">
        <f>SUM('１月:１２月'!K50)</f>
        <v>25988.9068</v>
      </c>
      <c r="L50" s="4">
        <f>SUM('１月:１２月'!L50)</f>
        <v>139.90560000000002</v>
      </c>
      <c r="M50" s="4">
        <f>SUM('１月:１２月'!M50)</f>
        <v>0</v>
      </c>
      <c r="N50" s="4">
        <f>SUM('１月:１２月'!N50)</f>
        <v>0</v>
      </c>
      <c r="O50" s="4">
        <f>SUM('１月:１２月'!O50)</f>
        <v>0</v>
      </c>
      <c r="P50" s="4">
        <f>SUM('１月:１２月'!P50)</f>
        <v>0</v>
      </c>
      <c r="Q50" s="5">
        <f t="shared" si="2"/>
        <v>51660.3027</v>
      </c>
      <c r="R50" s="22"/>
    </row>
    <row r="51" spans="1:18" ht="18.75">
      <c r="A51" s="234"/>
      <c r="B51" s="235"/>
      <c r="C51" s="224" t="s">
        <v>14</v>
      </c>
      <c r="D51" s="6">
        <f>SUM('１月:１２月'!D51)</f>
        <v>19357.005</v>
      </c>
      <c r="E51" s="6">
        <f>SUM('１月:１２月'!E51)</f>
        <v>23219.982999999997</v>
      </c>
      <c r="F51" s="6">
        <f t="shared" si="0"/>
        <v>42576.988</v>
      </c>
      <c r="G51" s="31">
        <f>SUM('１月:１２月'!G51)</f>
        <v>2765067.603</v>
      </c>
      <c r="H51" s="26">
        <f>SUM('１月:１２月'!H51)</f>
        <v>35255.562</v>
      </c>
      <c r="I51" s="6">
        <f>SUM('１月:１２月'!I51)</f>
        <v>0</v>
      </c>
      <c r="J51" s="31">
        <f t="shared" si="1"/>
        <v>35255.562</v>
      </c>
      <c r="K51" s="26">
        <f>SUM('１月:１２月'!K51)</f>
        <v>2904217.283</v>
      </c>
      <c r="L51" s="6">
        <f>SUM('１月:１２月'!L51)</f>
        <v>14902.158</v>
      </c>
      <c r="M51" s="6">
        <f>SUM('１月:１２月'!M51)</f>
        <v>0</v>
      </c>
      <c r="N51" s="6">
        <f>SUM('１月:１２月'!N51)</f>
        <v>0</v>
      </c>
      <c r="O51" s="6">
        <f>SUM('１月:１２月'!O51)</f>
        <v>0</v>
      </c>
      <c r="P51" s="6">
        <f>SUM('１月:１２月'!P51)</f>
        <v>0</v>
      </c>
      <c r="Q51" s="7">
        <f t="shared" si="2"/>
        <v>5762019.594</v>
      </c>
      <c r="R51" s="22"/>
    </row>
    <row r="52" spans="1:18" ht="18.75">
      <c r="A52" s="232" t="s">
        <v>48</v>
      </c>
      <c r="B52" s="233"/>
      <c r="C52" s="220" t="s">
        <v>12</v>
      </c>
      <c r="D52" s="4">
        <f>SUM('１月:１２月'!D52)</f>
        <v>1.0728</v>
      </c>
      <c r="E52" s="4">
        <f>SUM('１月:１２月'!E52)</f>
        <v>13.5632</v>
      </c>
      <c r="F52" s="4">
        <f t="shared" si="0"/>
        <v>14.636</v>
      </c>
      <c r="G52" s="30">
        <f>SUM('１月:１２月'!G52)</f>
        <v>1206.7169000000001</v>
      </c>
      <c r="H52" s="25">
        <f>SUM('１月:１２月'!H52)</f>
        <v>1592.673</v>
      </c>
      <c r="I52" s="4">
        <f>SUM('１月:１２月'!I52)</f>
        <v>0.164</v>
      </c>
      <c r="J52" s="30">
        <f t="shared" si="1"/>
        <v>1592.837</v>
      </c>
      <c r="K52" s="25">
        <f>SUM('１月:１２月'!K52)</f>
        <v>5872.6298</v>
      </c>
      <c r="L52" s="4">
        <f>SUM('１月:１２月'!L52)</f>
        <v>2242.04162</v>
      </c>
      <c r="M52" s="4">
        <f>SUM('１月:１２月'!M52)</f>
        <v>0.616</v>
      </c>
      <c r="N52" s="4">
        <f>SUM('１月:１２月'!N52)</f>
        <v>172.02640000000002</v>
      </c>
      <c r="O52" s="4">
        <f>SUM('１月:１２月'!O52)</f>
        <v>1.8798</v>
      </c>
      <c r="P52" s="4">
        <f>SUM('１月:１２月'!P52)</f>
        <v>0.7964</v>
      </c>
      <c r="Q52" s="5">
        <f t="shared" si="2"/>
        <v>11104.17992</v>
      </c>
      <c r="R52" s="22"/>
    </row>
    <row r="53" spans="1:18" ht="18.75">
      <c r="A53" s="234"/>
      <c r="B53" s="235"/>
      <c r="C53" s="224" t="s">
        <v>14</v>
      </c>
      <c r="D53" s="6">
        <f>SUM('１月:１２月'!D53)</f>
        <v>410.602</v>
      </c>
      <c r="E53" s="6">
        <f>SUM('１月:１２月'!E53)</f>
        <v>4420.332</v>
      </c>
      <c r="F53" s="6">
        <f t="shared" si="0"/>
        <v>4830.934</v>
      </c>
      <c r="G53" s="31">
        <f>SUM('１月:１２月'!G53)</f>
        <v>448435.404</v>
      </c>
      <c r="H53" s="26">
        <f>SUM('１月:１２月'!H53)</f>
        <v>593233.723</v>
      </c>
      <c r="I53" s="6">
        <f>SUM('１月:１２月'!I53)</f>
        <v>39.778000000000006</v>
      </c>
      <c r="J53" s="31">
        <f t="shared" si="1"/>
        <v>593273.501</v>
      </c>
      <c r="K53" s="26">
        <f>SUM('１月:１２月'!K53)</f>
        <v>2555124.3370000003</v>
      </c>
      <c r="L53" s="6">
        <f>SUM('１月:１２月'!L53)</f>
        <v>899361.4709999999</v>
      </c>
      <c r="M53" s="6">
        <f>SUM('１月:１２月'!M53)</f>
        <v>187.793</v>
      </c>
      <c r="N53" s="6">
        <f>SUM('１月:１２月'!N53)</f>
        <v>59921.739</v>
      </c>
      <c r="O53" s="6">
        <f>SUM('１月:１２月'!O53)</f>
        <v>395.55899999999997</v>
      </c>
      <c r="P53" s="6">
        <f>SUM('１月:１２月'!P53)</f>
        <v>178.98200000000003</v>
      </c>
      <c r="Q53" s="7">
        <f t="shared" si="2"/>
        <v>4561709.72</v>
      </c>
      <c r="R53" s="22"/>
    </row>
    <row r="54" spans="1:18" ht="18.75">
      <c r="A54" s="218" t="s">
        <v>0</v>
      </c>
      <c r="B54" s="219" t="s">
        <v>49</v>
      </c>
      <c r="C54" s="220" t="s">
        <v>12</v>
      </c>
      <c r="D54" s="4">
        <f>SUM('１月:１２月'!D54)</f>
        <v>4.3411</v>
      </c>
      <c r="E54" s="4">
        <f>SUM('１月:１２月'!E54)</f>
        <v>0</v>
      </c>
      <c r="F54" s="4">
        <f t="shared" si="0"/>
        <v>4.3411</v>
      </c>
      <c r="G54" s="30">
        <f>SUM('１月:１２月'!G54)</f>
        <v>2.9737</v>
      </c>
      <c r="H54" s="25">
        <f>SUM('１月:１２月'!H54)</f>
        <v>95.48100000000001</v>
      </c>
      <c r="I54" s="4">
        <f>SUM('１月:１２月'!I54)</f>
        <v>0.207</v>
      </c>
      <c r="J54" s="30">
        <f t="shared" si="1"/>
        <v>95.688</v>
      </c>
      <c r="K54" s="25">
        <f>SUM('１月:１２月'!K54)</f>
        <v>15.270199999999999</v>
      </c>
      <c r="L54" s="4">
        <f>SUM('１月:１２月'!L54)</f>
        <v>1.4643000000000002</v>
      </c>
      <c r="M54" s="4">
        <f>SUM('１月:１２月'!M54)</f>
        <v>0.11699999999999999</v>
      </c>
      <c r="N54" s="4">
        <f>SUM('１月:１２月'!N54)</f>
        <v>0.3013</v>
      </c>
      <c r="O54" s="4">
        <f>SUM('１月:１２月'!O54)</f>
        <v>0.9237000000000001</v>
      </c>
      <c r="P54" s="4">
        <f>SUM('１月:１２月'!P54)</f>
        <v>0</v>
      </c>
      <c r="Q54" s="5">
        <f t="shared" si="2"/>
        <v>121.0793</v>
      </c>
      <c r="R54" s="22"/>
    </row>
    <row r="55" spans="1:18" ht="18.75">
      <c r="A55" s="222" t="s">
        <v>37</v>
      </c>
      <c r="B55" s="223"/>
      <c r="C55" s="224" t="s">
        <v>14</v>
      </c>
      <c r="D55" s="6">
        <f>SUM('１月:１２月'!D55)</f>
        <v>3504.636</v>
      </c>
      <c r="E55" s="6">
        <f>SUM('１月:１２月'!E55)</f>
        <v>0</v>
      </c>
      <c r="F55" s="6">
        <f t="shared" si="0"/>
        <v>3504.636</v>
      </c>
      <c r="G55" s="31">
        <f>SUM('１月:１２月'!G55)</f>
        <v>3428.792999999999</v>
      </c>
      <c r="H55" s="26">
        <f>SUM('１月:１２月'!H55)</f>
        <v>43756.229999999996</v>
      </c>
      <c r="I55" s="6">
        <f>SUM('１月:１２月'!I55)</f>
        <v>345.996</v>
      </c>
      <c r="J55" s="31">
        <f t="shared" si="1"/>
        <v>44102.225999999995</v>
      </c>
      <c r="K55" s="26">
        <f>SUM('１月:１２月'!K55)</f>
        <v>8533.317</v>
      </c>
      <c r="L55" s="6">
        <f>SUM('１月:１２月'!L55)</f>
        <v>1574.3310000000001</v>
      </c>
      <c r="M55" s="6">
        <f>SUM('１月:１２月'!M55)</f>
        <v>18.954</v>
      </c>
      <c r="N55" s="6">
        <f>SUM('１月:１２月'!N55)</f>
        <v>337.572</v>
      </c>
      <c r="O55" s="6">
        <f>SUM('１月:１２月'!O55)</f>
        <v>1011.681</v>
      </c>
      <c r="P55" s="6">
        <f>SUM('１月:１２月'!P55)</f>
        <v>0</v>
      </c>
      <c r="Q55" s="7">
        <f t="shared" si="2"/>
        <v>62511.50999999999</v>
      </c>
      <c r="R55" s="22"/>
    </row>
    <row r="56" spans="1:18" ht="18.75">
      <c r="A56" s="222" t="s">
        <v>13</v>
      </c>
      <c r="B56" s="226" t="s">
        <v>16</v>
      </c>
      <c r="C56" s="220" t="s">
        <v>12</v>
      </c>
      <c r="D56" s="4">
        <f>SUM('１月:１２月'!D56)</f>
        <v>59.412299999999995</v>
      </c>
      <c r="E56" s="4">
        <f>SUM('１月:１２月'!E56)</f>
        <v>4.50665</v>
      </c>
      <c r="F56" s="4">
        <f t="shared" si="0"/>
        <v>63.918949999999995</v>
      </c>
      <c r="G56" s="30">
        <f>SUM('１月:１２月'!G56)</f>
        <v>5.8347999999999995</v>
      </c>
      <c r="H56" s="25">
        <f>SUM('１月:１２月'!H56)</f>
        <v>5.4270000000000005</v>
      </c>
      <c r="I56" s="4">
        <f>SUM('１月:１２月'!I56)</f>
        <v>0.012</v>
      </c>
      <c r="J56" s="30">
        <f t="shared" si="1"/>
        <v>5.439</v>
      </c>
      <c r="K56" s="25">
        <f>SUM('１月:１２月'!K56)</f>
        <v>8.7191</v>
      </c>
      <c r="L56" s="4">
        <f>SUM('１月:１２月'!L56)</f>
        <v>1.6387</v>
      </c>
      <c r="M56" s="4">
        <f>SUM('１月:１２月'!M56)</f>
        <v>0.495</v>
      </c>
      <c r="N56" s="4">
        <f>SUM('１月:１２月'!N56)</f>
        <v>2.8712</v>
      </c>
      <c r="O56" s="4">
        <f>SUM('１月:１２月'!O56)</f>
        <v>0.6618999999999999</v>
      </c>
      <c r="P56" s="4">
        <f>SUM('１月:１２月'!P56)</f>
        <v>1.1471</v>
      </c>
      <c r="Q56" s="5">
        <f t="shared" si="2"/>
        <v>90.72575</v>
      </c>
      <c r="R56" s="22"/>
    </row>
    <row r="57" spans="1:18" ht="18.75">
      <c r="A57" s="222" t="s">
        <v>19</v>
      </c>
      <c r="B57" s="224" t="s">
        <v>50</v>
      </c>
      <c r="C57" s="224" t="s">
        <v>14</v>
      </c>
      <c r="D57" s="6">
        <f>SUM('１月:１２月'!D57)</f>
        <v>4333.607</v>
      </c>
      <c r="E57" s="6">
        <f>SUM('１月:１２月'!E57)</f>
        <v>2592.645</v>
      </c>
      <c r="F57" s="6">
        <f t="shared" si="0"/>
        <v>6926.252</v>
      </c>
      <c r="G57" s="31">
        <f>SUM('１月:１２月'!G57)</f>
        <v>2158.584</v>
      </c>
      <c r="H57" s="26">
        <f>SUM('１月:１２月'!H57)</f>
        <v>3593.6979999999994</v>
      </c>
      <c r="I57" s="6">
        <f>SUM('１月:１２月'!I57)</f>
        <v>9.429</v>
      </c>
      <c r="J57" s="31">
        <f t="shared" si="1"/>
        <v>3603.1269999999995</v>
      </c>
      <c r="K57" s="26">
        <f>SUM('１月:１２月'!K57)</f>
        <v>3408.4550000000004</v>
      </c>
      <c r="L57" s="6">
        <f>SUM('１月:１２月'!L57)</f>
        <v>865.438</v>
      </c>
      <c r="M57" s="6">
        <f>SUM('１月:１２月'!M57)</f>
        <v>85.892</v>
      </c>
      <c r="N57" s="6">
        <f>SUM('１月:１２月'!N57)</f>
        <v>1695.509</v>
      </c>
      <c r="O57" s="6">
        <f>SUM('１月:１２月'!O57)</f>
        <v>407.952</v>
      </c>
      <c r="P57" s="6">
        <f>SUM('１月:１２月'!P57)</f>
        <v>508.871</v>
      </c>
      <c r="Q57" s="7">
        <f t="shared" si="2"/>
        <v>19660.079999999998</v>
      </c>
      <c r="R57" s="22"/>
    </row>
    <row r="58" spans="1:18" ht="18.75">
      <c r="A58" s="10"/>
      <c r="B58" s="227" t="s">
        <v>20</v>
      </c>
      <c r="C58" s="220" t="s">
        <v>12</v>
      </c>
      <c r="D58" s="4">
        <f>+D54+D56</f>
        <v>63.75339999999999</v>
      </c>
      <c r="E58" s="4">
        <f>+E54+E56</f>
        <v>4.50665</v>
      </c>
      <c r="F58" s="4">
        <f t="shared" si="0"/>
        <v>68.26004999999999</v>
      </c>
      <c r="G58" s="30">
        <f aca="true" t="shared" si="10" ref="G58:N59">+G54+G56</f>
        <v>8.808499999999999</v>
      </c>
      <c r="H58" s="25">
        <f t="shared" si="10"/>
        <v>100.90800000000002</v>
      </c>
      <c r="I58" s="4">
        <f t="shared" si="10"/>
        <v>0.219</v>
      </c>
      <c r="J58" s="30">
        <f t="shared" si="1"/>
        <v>101.12700000000001</v>
      </c>
      <c r="K58" s="25">
        <f t="shared" si="10"/>
        <v>23.9893</v>
      </c>
      <c r="L58" s="4">
        <f t="shared" si="10"/>
        <v>3.103</v>
      </c>
      <c r="M58" s="4">
        <f t="shared" si="10"/>
        <v>0.612</v>
      </c>
      <c r="N58" s="4">
        <f t="shared" si="10"/>
        <v>3.1725</v>
      </c>
      <c r="O58" s="4">
        <f>+O54+O56</f>
        <v>1.5856</v>
      </c>
      <c r="P58" s="4">
        <f>+P54+P56</f>
        <v>1.1471</v>
      </c>
      <c r="Q58" s="5">
        <f t="shared" si="2"/>
        <v>211.80505</v>
      </c>
      <c r="R58" s="22"/>
    </row>
    <row r="59" spans="1:18" ht="18.75">
      <c r="A59" s="229"/>
      <c r="B59" s="230"/>
      <c r="C59" s="224" t="s">
        <v>14</v>
      </c>
      <c r="D59" s="6">
        <f>+D55+D57</f>
        <v>7838.243</v>
      </c>
      <c r="E59" s="6">
        <f>+E55+E57</f>
        <v>2592.645</v>
      </c>
      <c r="F59" s="6">
        <f t="shared" si="0"/>
        <v>10430.888</v>
      </c>
      <c r="G59" s="31">
        <f t="shared" si="10"/>
        <v>5587.376999999999</v>
      </c>
      <c r="H59" s="26">
        <f t="shared" si="10"/>
        <v>47349.92799999999</v>
      </c>
      <c r="I59" s="6">
        <f t="shared" si="10"/>
        <v>355.42499999999995</v>
      </c>
      <c r="J59" s="31">
        <f t="shared" si="1"/>
        <v>47705.352999999996</v>
      </c>
      <c r="K59" s="26">
        <f t="shared" si="10"/>
        <v>11941.771999999999</v>
      </c>
      <c r="L59" s="6">
        <f t="shared" si="10"/>
        <v>2439.7690000000002</v>
      </c>
      <c r="M59" s="6">
        <f t="shared" si="10"/>
        <v>104.846</v>
      </c>
      <c r="N59" s="6">
        <f t="shared" si="10"/>
        <v>2033.0810000000001</v>
      </c>
      <c r="O59" s="6">
        <f>+O55+O57</f>
        <v>1419.633</v>
      </c>
      <c r="P59" s="6">
        <f>+P55+P57</f>
        <v>508.871</v>
      </c>
      <c r="Q59" s="7">
        <f t="shared" si="2"/>
        <v>82171.59000000001</v>
      </c>
      <c r="R59" s="22"/>
    </row>
    <row r="60" spans="1:18" ht="18.75">
      <c r="A60" s="218" t="s">
        <v>0</v>
      </c>
      <c r="B60" s="219" t="s">
        <v>51</v>
      </c>
      <c r="C60" s="220" t="s">
        <v>12</v>
      </c>
      <c r="D60" s="4">
        <f>SUM('１月:１２月'!D60)</f>
        <v>14.7491</v>
      </c>
      <c r="E60" s="4">
        <f>SUM('１月:１２月'!E60)</f>
        <v>19.9036</v>
      </c>
      <c r="F60" s="4">
        <f t="shared" si="0"/>
        <v>34.6527</v>
      </c>
      <c r="G60" s="30">
        <f>SUM('１月:１２月'!G60)</f>
        <v>15.5199</v>
      </c>
      <c r="H60" s="25">
        <f>SUM('１月:１２月'!H60)</f>
        <v>119.06200000000001</v>
      </c>
      <c r="I60" s="4">
        <f>SUM('１月:１２月'!I60)</f>
        <v>0</v>
      </c>
      <c r="J60" s="30">
        <f t="shared" si="1"/>
        <v>119.06200000000001</v>
      </c>
      <c r="K60" s="25">
        <f>SUM('１月:１２月'!K60)</f>
        <v>0</v>
      </c>
      <c r="L60" s="4">
        <f>SUM('１月:１２月'!L60)</f>
        <v>6.715699999999999</v>
      </c>
      <c r="M60" s="4">
        <f>SUM('１月:１２月'!M60)</f>
        <v>0</v>
      </c>
      <c r="N60" s="4">
        <f>SUM('１月:１２月'!N60)</f>
        <v>0</v>
      </c>
      <c r="O60" s="4">
        <f>SUM('１月:１２月'!O60)</f>
        <v>0</v>
      </c>
      <c r="P60" s="4">
        <f>SUM('１月:１２月'!P60)</f>
        <v>0</v>
      </c>
      <c r="Q60" s="5">
        <f t="shared" si="2"/>
        <v>175.9503</v>
      </c>
      <c r="R60" s="22"/>
    </row>
    <row r="61" spans="1:18" ht="18.75">
      <c r="A61" s="222" t="s">
        <v>52</v>
      </c>
      <c r="B61" s="223"/>
      <c r="C61" s="224" t="s">
        <v>14</v>
      </c>
      <c r="D61" s="6">
        <f>SUM('１月:１２月'!D61)</f>
        <v>1453.5009</v>
      </c>
      <c r="E61" s="6">
        <f>SUM('１月:１２月'!E61)</f>
        <v>1189.9140000000002</v>
      </c>
      <c r="F61" s="6">
        <f t="shared" si="0"/>
        <v>2643.4149</v>
      </c>
      <c r="G61" s="31">
        <f>SUM('１月:１２月'!G61)</f>
        <v>1621.075</v>
      </c>
      <c r="H61" s="26">
        <f>SUM('１月:１２月'!H61)</f>
        <v>5010.444</v>
      </c>
      <c r="I61" s="6">
        <f>SUM('１月:１２月'!I61)</f>
        <v>0</v>
      </c>
      <c r="J61" s="31">
        <f t="shared" si="1"/>
        <v>5010.444</v>
      </c>
      <c r="K61" s="26">
        <f>SUM('１月:１２月'!K61)</f>
        <v>0</v>
      </c>
      <c r="L61" s="6">
        <f>SUM('１月:１２月'!L61)</f>
        <v>320.098</v>
      </c>
      <c r="M61" s="6">
        <f>SUM('１月:１２月'!M61)</f>
        <v>0</v>
      </c>
      <c r="N61" s="6">
        <f>SUM('１月:１２月'!N61)</f>
        <v>0</v>
      </c>
      <c r="O61" s="6">
        <f>SUM('１月:１２月'!O61)</f>
        <v>0</v>
      </c>
      <c r="P61" s="6">
        <f>SUM('１月:１２月'!P61)</f>
        <v>0</v>
      </c>
      <c r="Q61" s="7">
        <f t="shared" si="2"/>
        <v>9595.0319</v>
      </c>
      <c r="R61" s="22"/>
    </row>
    <row r="62" spans="1:18" ht="18.75">
      <c r="A62" s="222" t="s">
        <v>0</v>
      </c>
      <c r="B62" s="226" t="s">
        <v>53</v>
      </c>
      <c r="C62" s="220" t="s">
        <v>12</v>
      </c>
      <c r="D62" s="4">
        <f>SUM('１月:１２月'!D62)</f>
        <v>70.376</v>
      </c>
      <c r="E62" s="4">
        <f>SUM('１月:１２月'!E62)</f>
        <v>181.888</v>
      </c>
      <c r="F62" s="4">
        <f t="shared" si="0"/>
        <v>252.264</v>
      </c>
      <c r="G62" s="30">
        <f>SUM('１月:１２月'!G62)</f>
        <v>8208.4455</v>
      </c>
      <c r="H62" s="25">
        <f>SUM('１月:１２月'!H62)</f>
        <v>0</v>
      </c>
      <c r="I62" s="4">
        <f>SUM('１月:１２月'!I62)</f>
        <v>0</v>
      </c>
      <c r="J62" s="30">
        <f t="shared" si="1"/>
        <v>0</v>
      </c>
      <c r="K62" s="25">
        <f>SUM('１月:１２月'!K62)</f>
        <v>0</v>
      </c>
      <c r="L62" s="4">
        <f>SUM('１月:１２月'!L62)</f>
        <v>0</v>
      </c>
      <c r="M62" s="4">
        <f>SUM('１月:１２月'!M62)</f>
        <v>0</v>
      </c>
      <c r="N62" s="4">
        <f>SUM('１月:１２月'!N62)</f>
        <v>0</v>
      </c>
      <c r="O62" s="4">
        <f>SUM('１月:１２月'!O62)</f>
        <v>0</v>
      </c>
      <c r="P62" s="4">
        <f>SUM('１月:１２月'!P62)</f>
        <v>0</v>
      </c>
      <c r="Q62" s="5">
        <f t="shared" si="2"/>
        <v>8460.709499999999</v>
      </c>
      <c r="R62" s="22"/>
    </row>
    <row r="63" spans="1:18" ht="18.75">
      <c r="A63" s="222" t="s">
        <v>54</v>
      </c>
      <c r="B63" s="224" t="s">
        <v>55</v>
      </c>
      <c r="C63" s="224" t="s">
        <v>14</v>
      </c>
      <c r="D63" s="6">
        <f>SUM('１月:１２月'!D63)</f>
        <v>7599.9535</v>
      </c>
      <c r="E63" s="6">
        <f>SUM('１月:１２月'!E63)</f>
        <v>19981.745</v>
      </c>
      <c r="F63" s="6">
        <f t="shared" si="0"/>
        <v>27581.6985</v>
      </c>
      <c r="G63" s="31">
        <f>SUM('１月:１２月'!G63)</f>
        <v>1470264.1609999998</v>
      </c>
      <c r="H63" s="26">
        <f>SUM('１月:１２月'!H63)</f>
        <v>0.42</v>
      </c>
      <c r="I63" s="6">
        <f>SUM('１月:１２月'!I63)</f>
        <v>0</v>
      </c>
      <c r="J63" s="31">
        <f t="shared" si="1"/>
        <v>0.42</v>
      </c>
      <c r="K63" s="26">
        <f>SUM('１月:１２月'!K63)</f>
        <v>0</v>
      </c>
      <c r="L63" s="6">
        <f>SUM('１月:１２月'!L63)</f>
        <v>0</v>
      </c>
      <c r="M63" s="6">
        <f>SUM('１月:１２月'!M63)</f>
        <v>0</v>
      </c>
      <c r="N63" s="6">
        <f>SUM('１月:１２月'!N63)</f>
        <v>0</v>
      </c>
      <c r="O63" s="6">
        <f>SUM('１月:１２月'!O63)</f>
        <v>0</v>
      </c>
      <c r="P63" s="6">
        <f>SUM('１月:１２月'!P63)</f>
        <v>0</v>
      </c>
      <c r="Q63" s="7">
        <f t="shared" si="2"/>
        <v>1497846.2794999997</v>
      </c>
      <c r="R63" s="22"/>
    </row>
    <row r="64" spans="1:18" ht="18.75">
      <c r="A64" s="222" t="s">
        <v>0</v>
      </c>
      <c r="B64" s="219" t="s">
        <v>56</v>
      </c>
      <c r="C64" s="220" t="s">
        <v>12</v>
      </c>
      <c r="D64" s="4">
        <f>SUM('１月:１２月'!D64)</f>
        <v>0.16699999999999998</v>
      </c>
      <c r="E64" s="4">
        <f>SUM('１月:１２月'!E64)</f>
        <v>0.037</v>
      </c>
      <c r="F64" s="4">
        <f t="shared" si="0"/>
        <v>0.204</v>
      </c>
      <c r="G64" s="30">
        <f>SUM('１月:１２月'!G64)</f>
        <v>2949.3083</v>
      </c>
      <c r="H64" s="25">
        <f>SUM('１月:１２月'!H64)</f>
        <v>0.32400000000000007</v>
      </c>
      <c r="I64" s="4">
        <f>SUM('１月:１２月'!I64)</f>
        <v>0</v>
      </c>
      <c r="J64" s="30">
        <f t="shared" si="1"/>
        <v>0.32400000000000007</v>
      </c>
      <c r="K64" s="25">
        <f>SUM('１月:１２月'!K64)</f>
        <v>0.002</v>
      </c>
      <c r="L64" s="4">
        <f>SUM('１月:１２月'!L64)</f>
        <v>0.063</v>
      </c>
      <c r="M64" s="4">
        <f>SUM('１月:１２月'!M64)</f>
        <v>0</v>
      </c>
      <c r="N64" s="4">
        <f>SUM('１月:１２月'!N64)</f>
        <v>0</v>
      </c>
      <c r="O64" s="4">
        <f>SUM('１月:１２月'!O64)</f>
        <v>0</v>
      </c>
      <c r="P64" s="4">
        <f>SUM('１月:１２月'!P64)</f>
        <v>0</v>
      </c>
      <c r="Q64" s="5">
        <f t="shared" si="2"/>
        <v>2949.9013000000004</v>
      </c>
      <c r="R64" s="22"/>
    </row>
    <row r="65" spans="1:18" ht="18.75">
      <c r="A65" s="222" t="s">
        <v>19</v>
      </c>
      <c r="B65" s="223"/>
      <c r="C65" s="224" t="s">
        <v>14</v>
      </c>
      <c r="D65" s="6">
        <f>SUM('１月:１２月'!D65)</f>
        <v>7.791</v>
      </c>
      <c r="E65" s="6">
        <f>SUM('１月:１２月'!E65)</f>
        <v>1.166</v>
      </c>
      <c r="F65" s="6">
        <f t="shared" si="0"/>
        <v>8.957</v>
      </c>
      <c r="G65" s="31">
        <f>SUM('１月:１２月'!G65)</f>
        <v>418487.72899999993</v>
      </c>
      <c r="H65" s="26">
        <f>SUM('１月:１２月'!H65)</f>
        <v>133.595</v>
      </c>
      <c r="I65" s="6">
        <f>SUM('１月:１２月'!I65)</f>
        <v>0</v>
      </c>
      <c r="J65" s="31">
        <f t="shared" si="1"/>
        <v>133.595</v>
      </c>
      <c r="K65" s="26">
        <f>SUM('１月:１２月'!K65)</f>
        <v>3.675</v>
      </c>
      <c r="L65" s="6">
        <f>SUM('１月:１２月'!L65)</f>
        <v>22.575</v>
      </c>
      <c r="M65" s="6">
        <f>SUM('１月:１２月'!M65)</f>
        <v>0</v>
      </c>
      <c r="N65" s="6">
        <f>SUM('１月:１２月'!N65)</f>
        <v>0</v>
      </c>
      <c r="O65" s="6">
        <f>SUM('１月:１２月'!O65)</f>
        <v>0</v>
      </c>
      <c r="P65" s="6">
        <f>SUM('１月:１２月'!P65)</f>
        <v>0</v>
      </c>
      <c r="Q65" s="7">
        <f t="shared" si="2"/>
        <v>418656.5309999999</v>
      </c>
      <c r="R65" s="22"/>
    </row>
    <row r="66" spans="1:18" ht="18.75">
      <c r="A66" s="10"/>
      <c r="B66" s="226" t="s">
        <v>16</v>
      </c>
      <c r="C66" s="220" t="s">
        <v>12</v>
      </c>
      <c r="D66" s="4">
        <f>SUM('１月:１２月'!D66)</f>
        <v>6.325</v>
      </c>
      <c r="E66" s="4">
        <f>SUM('１月:１２月'!E66)</f>
        <v>21.8834</v>
      </c>
      <c r="F66" s="4">
        <f t="shared" si="0"/>
        <v>28.2084</v>
      </c>
      <c r="G66" s="30">
        <f>SUM('１月:１２月'!G66)</f>
        <v>831.4144</v>
      </c>
      <c r="H66" s="25">
        <f>SUM('１月:１２月'!H66)</f>
        <v>0</v>
      </c>
      <c r="I66" s="4">
        <f>SUM('１月:１２月'!I66)</f>
        <v>0</v>
      </c>
      <c r="J66" s="30">
        <f t="shared" si="1"/>
        <v>0</v>
      </c>
      <c r="K66" s="25">
        <f>SUM('１月:１２月'!K66)</f>
        <v>3.1189</v>
      </c>
      <c r="L66" s="4">
        <f>SUM('１月:１２月'!L66)</f>
        <v>1.6389999999999998</v>
      </c>
      <c r="M66" s="4">
        <f>SUM('１月:１２月'!M66)</f>
        <v>0.4810000000000001</v>
      </c>
      <c r="N66" s="4">
        <f>SUM('１月:１２月'!N66)</f>
        <v>0</v>
      </c>
      <c r="O66" s="4">
        <f>SUM('１月:１２月'!O66)</f>
        <v>0</v>
      </c>
      <c r="P66" s="4">
        <f>SUM('１月:１２月'!P66)</f>
        <v>0</v>
      </c>
      <c r="Q66" s="5">
        <f t="shared" si="2"/>
        <v>864.8617</v>
      </c>
      <c r="R66" s="22"/>
    </row>
    <row r="67" spans="1:18" ht="19.5" thickBot="1">
      <c r="A67" s="237" t="s">
        <v>0</v>
      </c>
      <c r="B67" s="238" t="s">
        <v>55</v>
      </c>
      <c r="C67" s="238" t="s">
        <v>14</v>
      </c>
      <c r="D67" s="8">
        <f>SUM('１月:１２月'!D67)</f>
        <v>222.941</v>
      </c>
      <c r="E67" s="8">
        <f>SUM('１月:１２月'!E67)</f>
        <v>1564.4789999999998</v>
      </c>
      <c r="F67" s="8">
        <f t="shared" si="0"/>
        <v>1787.4199999999998</v>
      </c>
      <c r="G67" s="32">
        <f>SUM('１月:１２月'!G67)</f>
        <v>118919.03100000002</v>
      </c>
      <c r="H67" s="2">
        <f>SUM('１月:１２月'!H67)</f>
        <v>0</v>
      </c>
      <c r="I67" s="8">
        <f>SUM('１月:１２月'!I67)</f>
        <v>0</v>
      </c>
      <c r="J67" s="32">
        <f t="shared" si="1"/>
        <v>0</v>
      </c>
      <c r="K67" s="2">
        <f>SUM('１月:１２月'!K67)</f>
        <v>207.91000000000003</v>
      </c>
      <c r="L67" s="8">
        <f>SUM('１月:１２月'!L67)</f>
        <v>719.297</v>
      </c>
      <c r="M67" s="8">
        <f>SUM('１月:１２月'!M67)</f>
        <v>124.426</v>
      </c>
      <c r="N67" s="8">
        <f>SUM('１月:１２月'!N67)</f>
        <v>0</v>
      </c>
      <c r="O67" s="8">
        <f>SUM('１月:１２月'!O67)</f>
        <v>0</v>
      </c>
      <c r="P67" s="8">
        <f>SUM('１月:１２月'!P67)</f>
        <v>0</v>
      </c>
      <c r="Q67" s="9">
        <f t="shared" si="2"/>
        <v>121758.08400000003</v>
      </c>
      <c r="R67" s="22"/>
    </row>
    <row r="68" spans="4:17" ht="18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thickBot="1">
      <c r="A69" s="2"/>
      <c r="B69" s="313" t="s">
        <v>138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 t="s">
        <v>139</v>
      </c>
      <c r="Q69" s="2"/>
    </row>
    <row r="70" spans="1:18" ht="18.75">
      <c r="A70" s="229"/>
      <c r="B70" s="26"/>
      <c r="C70" s="26"/>
      <c r="D70" s="37" t="s">
        <v>1</v>
      </c>
      <c r="E70" s="37" t="s">
        <v>140</v>
      </c>
      <c r="F70" s="271" t="s">
        <v>3</v>
      </c>
      <c r="G70" s="37" t="s">
        <v>141</v>
      </c>
      <c r="H70" s="39" t="s">
        <v>4</v>
      </c>
      <c r="I70" s="37" t="s">
        <v>5</v>
      </c>
      <c r="J70" s="37" t="s">
        <v>95</v>
      </c>
      <c r="K70" s="39" t="s">
        <v>6</v>
      </c>
      <c r="L70" s="37" t="s">
        <v>109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22"/>
    </row>
    <row r="71" spans="1:18" ht="18.75">
      <c r="A71" s="222" t="s">
        <v>52</v>
      </c>
      <c r="B71" s="227" t="s">
        <v>20</v>
      </c>
      <c r="C71" s="220" t="s">
        <v>12</v>
      </c>
      <c r="D71" s="4">
        <f>+D60+D62+D64+D66</f>
        <v>91.61710000000001</v>
      </c>
      <c r="E71" s="4">
        <f>+E60+E62+E64+E66</f>
        <v>223.71200000000002</v>
      </c>
      <c r="F71" s="4">
        <f>D71+E71</f>
        <v>315.32910000000004</v>
      </c>
      <c r="G71" s="30">
        <f aca="true" t="shared" si="11" ref="G71:I72">+G60+G62+G64+G66</f>
        <v>12004.6881</v>
      </c>
      <c r="H71" s="25">
        <f t="shared" si="11"/>
        <v>119.38600000000001</v>
      </c>
      <c r="I71" s="4">
        <f t="shared" si="11"/>
        <v>0</v>
      </c>
      <c r="J71" s="11">
        <f>H71+I71</f>
        <v>119.38600000000001</v>
      </c>
      <c r="K71" s="25">
        <f aca="true" t="shared" si="12" ref="K71:N72">+K60+K62+K64+K66</f>
        <v>3.1209</v>
      </c>
      <c r="L71" s="4">
        <f t="shared" si="12"/>
        <v>8.417699999999998</v>
      </c>
      <c r="M71" s="4">
        <f t="shared" si="12"/>
        <v>0.4810000000000001</v>
      </c>
      <c r="N71" s="4">
        <f t="shared" si="12"/>
        <v>0</v>
      </c>
      <c r="O71" s="4">
        <f>+O60+O62+O64+O66</f>
        <v>0</v>
      </c>
      <c r="P71" s="4">
        <f>+P60+P62+P64+P66</f>
        <v>0</v>
      </c>
      <c r="Q71" s="5">
        <f>D71+E71+G71+H71+I71+K71+L71+M71+N71+O71+P71</f>
        <v>12451.4228</v>
      </c>
      <c r="R71" s="23"/>
    </row>
    <row r="72" spans="1:18" ht="18.75">
      <c r="A72" s="213" t="s">
        <v>54</v>
      </c>
      <c r="B72" s="230"/>
      <c r="C72" s="224" t="s">
        <v>14</v>
      </c>
      <c r="D72" s="6">
        <f>+D61+D63+D65+D67</f>
        <v>9284.186399999999</v>
      </c>
      <c r="E72" s="6">
        <f>+E61+E63+E65+E67</f>
        <v>22737.304</v>
      </c>
      <c r="F72" s="6">
        <f aca="true" t="shared" si="13" ref="F72:F135">D72+E72</f>
        <v>32021.4904</v>
      </c>
      <c r="G72" s="31">
        <f t="shared" si="11"/>
        <v>2009291.9959999998</v>
      </c>
      <c r="H72" s="26">
        <f t="shared" si="11"/>
        <v>5144.459000000001</v>
      </c>
      <c r="I72" s="6">
        <f t="shared" si="11"/>
        <v>0</v>
      </c>
      <c r="J72" s="31">
        <f aca="true" t="shared" si="14" ref="J72:J135">H72+I72</f>
        <v>5144.459000000001</v>
      </c>
      <c r="K72" s="26">
        <f t="shared" si="12"/>
        <v>211.58500000000004</v>
      </c>
      <c r="L72" s="6">
        <f t="shared" si="12"/>
        <v>1061.97</v>
      </c>
      <c r="M72" s="6">
        <f t="shared" si="12"/>
        <v>124.426</v>
      </c>
      <c r="N72" s="6">
        <f t="shared" si="12"/>
        <v>0</v>
      </c>
      <c r="O72" s="6">
        <f>+O61+O63+O65+O67</f>
        <v>0</v>
      </c>
      <c r="P72" s="6">
        <f>+P61+P63+P65+P67</f>
        <v>0</v>
      </c>
      <c r="Q72" s="7">
        <f aca="true" t="shared" si="15" ref="Q72:Q134">D72+E72+G72+H72+I72+K72+L72+M72+N72+O72+P72</f>
        <v>2047855.9263999998</v>
      </c>
      <c r="R72" s="23"/>
    </row>
    <row r="73" spans="1:18" ht="18.75">
      <c r="A73" s="222" t="s">
        <v>0</v>
      </c>
      <c r="B73" s="219" t="s">
        <v>57</v>
      </c>
      <c r="C73" s="220" t="s">
        <v>12</v>
      </c>
      <c r="D73" s="4">
        <f>SUM('１月:１２月'!D73)</f>
        <v>27.417399999999994</v>
      </c>
      <c r="E73" s="4">
        <f>SUM('１月:１２月'!E73)</f>
        <v>26.488</v>
      </c>
      <c r="F73" s="4">
        <f t="shared" si="13"/>
        <v>53.90539999999999</v>
      </c>
      <c r="G73" s="30">
        <f>SUM('１月:１２月'!G73)</f>
        <v>10.769</v>
      </c>
      <c r="H73" s="25">
        <f>SUM('１月:１２月'!H73)</f>
        <v>86.856</v>
      </c>
      <c r="I73" s="4">
        <f>SUM('１月:１２月'!I73)</f>
        <v>15.499</v>
      </c>
      <c r="J73" s="30">
        <f t="shared" si="14"/>
        <v>102.35499999999999</v>
      </c>
      <c r="K73" s="25">
        <f>SUM('１月:１２月'!K73)</f>
        <v>8.0692</v>
      </c>
      <c r="L73" s="4">
        <f>SUM('１月:１２月'!L73)</f>
        <v>11.278</v>
      </c>
      <c r="M73" s="4">
        <f>SUM('１月:１２月'!M73)</f>
        <v>2.311</v>
      </c>
      <c r="N73" s="4">
        <f>SUM('１月:１２月'!N73)</f>
        <v>10.664099999999998</v>
      </c>
      <c r="O73" s="4">
        <f>SUM('１月:１２月'!O73)</f>
        <v>32.2082</v>
      </c>
      <c r="P73" s="4">
        <f>SUM('１月:１２月'!P73)</f>
        <v>18.990700000000004</v>
      </c>
      <c r="Q73" s="5">
        <f t="shared" si="15"/>
        <v>250.55059999999997</v>
      </c>
      <c r="R73" s="23"/>
    </row>
    <row r="74" spans="1:18" ht="18.75">
      <c r="A74" s="222" t="s">
        <v>32</v>
      </c>
      <c r="B74" s="223"/>
      <c r="C74" s="224" t="s">
        <v>14</v>
      </c>
      <c r="D74" s="6">
        <f>SUM('１月:１２月'!D74)</f>
        <v>38050.85755</v>
      </c>
      <c r="E74" s="6">
        <f>SUM('１月:１２月'!E74)</f>
        <v>31422.302</v>
      </c>
      <c r="F74" s="6">
        <f t="shared" si="13"/>
        <v>69473.15955</v>
      </c>
      <c r="G74" s="31">
        <f>SUM('１月:１２月'!G74)</f>
        <v>14056.814</v>
      </c>
      <c r="H74" s="26">
        <f>SUM('１月:１２月'!H74)</f>
        <v>70470.143</v>
      </c>
      <c r="I74" s="6">
        <f>SUM('１月:１２月'!I74)</f>
        <v>18950.25</v>
      </c>
      <c r="J74" s="31">
        <f t="shared" si="14"/>
        <v>89420.393</v>
      </c>
      <c r="K74" s="26">
        <f>SUM('１月:１２月'!K74)</f>
        <v>7485.572</v>
      </c>
      <c r="L74" s="6">
        <f>SUM('１月:１２月'!L74)</f>
        <v>12628.949</v>
      </c>
      <c r="M74" s="6">
        <f>SUM('１月:１２月'!M74)</f>
        <v>1012.888</v>
      </c>
      <c r="N74" s="6">
        <f>SUM('１月:１２月'!N74)</f>
        <v>11232.229</v>
      </c>
      <c r="O74" s="6">
        <f>SUM('１月:１２月'!O74)</f>
        <v>35744.51</v>
      </c>
      <c r="P74" s="6">
        <f>SUM('１月:１２月'!P74)</f>
        <v>22378.404</v>
      </c>
      <c r="Q74" s="7">
        <f t="shared" si="15"/>
        <v>263432.91854999994</v>
      </c>
      <c r="R74" s="23"/>
    </row>
    <row r="75" spans="1:18" ht="18.75">
      <c r="A75" s="222" t="s">
        <v>0</v>
      </c>
      <c r="B75" s="219" t="s">
        <v>58</v>
      </c>
      <c r="C75" s="220" t="s">
        <v>12</v>
      </c>
      <c r="D75" s="4">
        <f>SUM('１月:１２月'!D75)</f>
        <v>0</v>
      </c>
      <c r="E75" s="4">
        <f>SUM('１月:１２月'!E75)</f>
        <v>0.6624000000000001</v>
      </c>
      <c r="F75" s="4">
        <f t="shared" si="13"/>
        <v>0.6624000000000001</v>
      </c>
      <c r="G75" s="30">
        <f>SUM('１月:１２月'!G75)</f>
        <v>0.099</v>
      </c>
      <c r="H75" s="25">
        <f>SUM('１月:１２月'!H75)</f>
        <v>11.108000000000002</v>
      </c>
      <c r="I75" s="4">
        <f>SUM('１月:１２月'!I75)</f>
        <v>0</v>
      </c>
      <c r="J75" s="30">
        <f t="shared" si="14"/>
        <v>11.108000000000002</v>
      </c>
      <c r="K75" s="25">
        <f>SUM('１月:１２月'!K75)</f>
        <v>0.492</v>
      </c>
      <c r="L75" s="4">
        <f>SUM('１月:１２月'!L75)</f>
        <v>0</v>
      </c>
      <c r="M75" s="4">
        <f>SUM('１月:１２月'!M75)</f>
        <v>0</v>
      </c>
      <c r="N75" s="4">
        <f>SUM('１月:１２月'!N75)</f>
        <v>0</v>
      </c>
      <c r="O75" s="4">
        <f>SUM('１月:１２月'!O75)</f>
        <v>0</v>
      </c>
      <c r="P75" s="4">
        <f>SUM('１月:１２月'!P75)</f>
        <v>0</v>
      </c>
      <c r="Q75" s="5">
        <f t="shared" si="15"/>
        <v>12.361400000000003</v>
      </c>
      <c r="R75" s="23"/>
    </row>
    <row r="76" spans="1:18" ht="18.75">
      <c r="A76" s="222" t="s">
        <v>0</v>
      </c>
      <c r="B76" s="223"/>
      <c r="C76" s="224" t="s">
        <v>14</v>
      </c>
      <c r="D76" s="6">
        <f>SUM('１月:１２月'!D76)</f>
        <v>0</v>
      </c>
      <c r="E76" s="6">
        <f>SUM('１月:１２月'!E76)</f>
        <v>183.81099999999998</v>
      </c>
      <c r="F76" s="6">
        <f t="shared" si="13"/>
        <v>183.81099999999998</v>
      </c>
      <c r="G76" s="31">
        <f>SUM('１月:１２月'!G76)</f>
        <v>51.151</v>
      </c>
      <c r="H76" s="26">
        <f>SUM('１月:１２月'!H76)</f>
        <v>1508.577</v>
      </c>
      <c r="I76" s="6">
        <f>SUM('１月:１２月'!I76)</f>
        <v>0</v>
      </c>
      <c r="J76" s="31">
        <f t="shared" si="14"/>
        <v>1508.577</v>
      </c>
      <c r="K76" s="26">
        <f>SUM('１月:１２月'!K76)</f>
        <v>93.72399999999999</v>
      </c>
      <c r="L76" s="6">
        <f>SUM('１月:１２月'!L76)</f>
        <v>0</v>
      </c>
      <c r="M76" s="6">
        <f>SUM('１月:１２月'!M76)</f>
        <v>0</v>
      </c>
      <c r="N76" s="6">
        <f>SUM('１月:１２月'!N76)</f>
        <v>0</v>
      </c>
      <c r="O76" s="6">
        <f>SUM('１月:１２月'!O76)</f>
        <v>0</v>
      </c>
      <c r="P76" s="6">
        <f>SUM('１月:１２月'!P76)</f>
        <v>0</v>
      </c>
      <c r="Q76" s="7">
        <f t="shared" si="15"/>
        <v>1837.263</v>
      </c>
      <c r="R76" s="23"/>
    </row>
    <row r="77" spans="1:18" ht="18.75">
      <c r="A77" s="222" t="s">
        <v>59</v>
      </c>
      <c r="B77" s="226" t="s">
        <v>60</v>
      </c>
      <c r="C77" s="220" t="s">
        <v>12</v>
      </c>
      <c r="D77" s="4">
        <f>SUM('１月:１２月'!D77)</f>
        <v>0</v>
      </c>
      <c r="E77" s="4">
        <f>SUM('１月:１２月'!E77)</f>
        <v>0</v>
      </c>
      <c r="F77" s="4">
        <f t="shared" si="13"/>
        <v>0</v>
      </c>
      <c r="G77" s="30">
        <f>SUM('１月:１２月'!G77)</f>
        <v>0</v>
      </c>
      <c r="H77" s="25">
        <f>SUM('１月:１２月'!H77)</f>
        <v>0</v>
      </c>
      <c r="I77" s="4">
        <f>SUM('１月:１２月'!I77)</f>
        <v>0</v>
      </c>
      <c r="J77" s="30">
        <f t="shared" si="14"/>
        <v>0</v>
      </c>
      <c r="K77" s="25">
        <f>SUM('１月:１２月'!K77)</f>
        <v>120.71799999999999</v>
      </c>
      <c r="L77" s="4">
        <f>SUM('１月:１２月'!L77)</f>
        <v>0.38500000000000006</v>
      </c>
      <c r="M77" s="4">
        <f>SUM('１月:１２月'!M77)</f>
        <v>0</v>
      </c>
      <c r="N77" s="4">
        <f>SUM('１月:１２月'!N77)</f>
        <v>0</v>
      </c>
      <c r="O77" s="4">
        <f>SUM('１月:１２月'!O77)</f>
        <v>0</v>
      </c>
      <c r="P77" s="4">
        <f>SUM('１月:１２月'!P77)</f>
        <v>0</v>
      </c>
      <c r="Q77" s="5">
        <f t="shared" si="15"/>
        <v>121.103</v>
      </c>
      <c r="R77" s="23"/>
    </row>
    <row r="78" spans="1:18" ht="18.75">
      <c r="A78" s="222"/>
      <c r="B78" s="224" t="s">
        <v>61</v>
      </c>
      <c r="C78" s="224" t="s">
        <v>14</v>
      </c>
      <c r="D78" s="6">
        <f>SUM('１月:１２月'!D78)</f>
        <v>0</v>
      </c>
      <c r="E78" s="6">
        <f>SUM('１月:１２月'!E78)</f>
        <v>0</v>
      </c>
      <c r="F78" s="6">
        <f t="shared" si="13"/>
        <v>0</v>
      </c>
      <c r="G78" s="31">
        <f>SUM('１月:１２月'!G78)</f>
        <v>0</v>
      </c>
      <c r="H78" s="26">
        <f>SUM('１月:１２月'!H78)</f>
        <v>0</v>
      </c>
      <c r="I78" s="6">
        <f>SUM('１月:１２月'!I78)</f>
        <v>0</v>
      </c>
      <c r="J78" s="31">
        <f t="shared" si="14"/>
        <v>0</v>
      </c>
      <c r="K78" s="26">
        <f>SUM('１月:１２月'!K78)</f>
        <v>77376.736</v>
      </c>
      <c r="L78" s="6">
        <f>SUM('１月:１２月'!L78)</f>
        <v>525.525</v>
      </c>
      <c r="M78" s="6">
        <f>SUM('１月:１２月'!M78)</f>
        <v>0</v>
      </c>
      <c r="N78" s="6">
        <f>SUM('１月:１２月'!N78)</f>
        <v>0</v>
      </c>
      <c r="O78" s="6">
        <f>SUM('１月:１２月'!O78)</f>
        <v>0</v>
      </c>
      <c r="P78" s="6">
        <f>SUM('１月:１２月'!P78)</f>
        <v>0</v>
      </c>
      <c r="Q78" s="7">
        <f t="shared" si="15"/>
        <v>77902.261</v>
      </c>
      <c r="R78" s="23"/>
    </row>
    <row r="79" spans="1:18" ht="18.75">
      <c r="A79" s="222"/>
      <c r="B79" s="219" t="s">
        <v>62</v>
      </c>
      <c r="C79" s="220" t="s">
        <v>12</v>
      </c>
      <c r="D79" s="4">
        <f>SUM('１月:１２月'!D79)</f>
        <v>0</v>
      </c>
      <c r="E79" s="4">
        <f>SUM('１月:１２月'!E79)</f>
        <v>0</v>
      </c>
      <c r="F79" s="4">
        <f t="shared" si="13"/>
        <v>0</v>
      </c>
      <c r="G79" s="30">
        <f>SUM('１月:１２月'!G79)</f>
        <v>0</v>
      </c>
      <c r="H79" s="25">
        <f>SUM('１月:１２月'!H79)</f>
        <v>6.172999999999999</v>
      </c>
      <c r="I79" s="4">
        <f>SUM('１月:１２月'!I79)</f>
        <v>0</v>
      </c>
      <c r="J79" s="30">
        <f t="shared" si="14"/>
        <v>6.172999999999999</v>
      </c>
      <c r="K79" s="25">
        <f>SUM('１月:１２月'!K79)</f>
        <v>0</v>
      </c>
      <c r="L79" s="4">
        <f>SUM('１月:１２月'!L79)</f>
        <v>0</v>
      </c>
      <c r="M79" s="4">
        <f>SUM('１月:１２月'!M79)</f>
        <v>0</v>
      </c>
      <c r="N79" s="4">
        <f>SUM('１月:１２月'!N79)</f>
        <v>0</v>
      </c>
      <c r="O79" s="4">
        <f>SUM('１月:１２月'!O79)</f>
        <v>0</v>
      </c>
      <c r="P79" s="4">
        <f>SUM('１月:１２月'!P79)</f>
        <v>0</v>
      </c>
      <c r="Q79" s="5">
        <f t="shared" si="15"/>
        <v>6.172999999999999</v>
      </c>
      <c r="R79" s="23"/>
    </row>
    <row r="80" spans="1:18" ht="18.75">
      <c r="A80" s="222" t="s">
        <v>13</v>
      </c>
      <c r="B80" s="223"/>
      <c r="C80" s="224" t="s">
        <v>14</v>
      </c>
      <c r="D80" s="6">
        <f>SUM('１月:１２月'!D80)</f>
        <v>0</v>
      </c>
      <c r="E80" s="6">
        <f>SUM('１月:１２月'!E80)</f>
        <v>0</v>
      </c>
      <c r="F80" s="6">
        <f t="shared" si="13"/>
        <v>0</v>
      </c>
      <c r="G80" s="31">
        <f>SUM('１月:１２月'!G80)</f>
        <v>0</v>
      </c>
      <c r="H80" s="26">
        <f>SUM('１月:１２月'!H80)</f>
        <v>4658.344</v>
      </c>
      <c r="I80" s="6">
        <f>SUM('１月:１２月'!I80)</f>
        <v>0</v>
      </c>
      <c r="J80" s="31">
        <f t="shared" si="14"/>
        <v>4658.344</v>
      </c>
      <c r="K80" s="26">
        <f>SUM('１月:１２月'!K80)</f>
        <v>0</v>
      </c>
      <c r="L80" s="6">
        <f>SUM('１月:１２月'!L80)</f>
        <v>0</v>
      </c>
      <c r="M80" s="6">
        <f>SUM('１月:１２月'!M80)</f>
        <v>0</v>
      </c>
      <c r="N80" s="6">
        <f>SUM('１月:１２月'!N80)</f>
        <v>0</v>
      </c>
      <c r="O80" s="6">
        <f>SUM('１月:１２月'!O80)</f>
        <v>0</v>
      </c>
      <c r="P80" s="6">
        <f>SUM('１月:１２月'!P80)</f>
        <v>0</v>
      </c>
      <c r="Q80" s="7">
        <f t="shared" si="15"/>
        <v>4658.344</v>
      </c>
      <c r="R80" s="23"/>
    </row>
    <row r="81" spans="1:18" ht="18.75">
      <c r="A81" s="222"/>
      <c r="B81" s="226" t="s">
        <v>16</v>
      </c>
      <c r="C81" s="220" t="s">
        <v>12</v>
      </c>
      <c r="D81" s="4">
        <f>SUM('１月:１２月'!D81)</f>
        <v>83.2449</v>
      </c>
      <c r="E81" s="4">
        <f>SUM('１月:１２月'!E81)</f>
        <v>134.7352</v>
      </c>
      <c r="F81" s="4">
        <f t="shared" si="13"/>
        <v>217.9801</v>
      </c>
      <c r="G81" s="30">
        <f>SUM('１月:１２月'!G81)</f>
        <v>40.458999999999996</v>
      </c>
      <c r="H81" s="25">
        <f>SUM('１月:１２月'!H81)</f>
        <v>802.507</v>
      </c>
      <c r="I81" s="4">
        <f>SUM('１月:１２月'!I81)</f>
        <v>5.4319999999999995</v>
      </c>
      <c r="J81" s="30">
        <f t="shared" si="14"/>
        <v>807.939</v>
      </c>
      <c r="K81" s="25">
        <f>SUM('１月:１２月'!K81)</f>
        <v>28.9829</v>
      </c>
      <c r="L81" s="4">
        <f>SUM('１月:１２月'!L81)</f>
        <v>60.6555</v>
      </c>
      <c r="M81" s="4">
        <f>SUM('１月:１２月'!M81)</f>
        <v>23.744</v>
      </c>
      <c r="N81" s="4">
        <f>SUM('１月:１２月'!N81)</f>
        <v>197.65290999999996</v>
      </c>
      <c r="O81" s="4">
        <f>SUM('１月:１２月'!O81)</f>
        <v>43.789300000000004</v>
      </c>
      <c r="P81" s="4">
        <f>SUM('１月:１２月'!P81)</f>
        <v>60.9837</v>
      </c>
      <c r="Q81" s="5">
        <f t="shared" si="15"/>
        <v>1482.1864099999998</v>
      </c>
      <c r="R81" s="23"/>
    </row>
    <row r="82" spans="1:18" ht="18.75">
      <c r="A82" s="222"/>
      <c r="B82" s="224" t="s">
        <v>63</v>
      </c>
      <c r="C82" s="224" t="s">
        <v>14</v>
      </c>
      <c r="D82" s="6">
        <f>SUM('１月:１２月'!D82)</f>
        <v>59099.13345000001</v>
      </c>
      <c r="E82" s="6">
        <f>SUM('１月:１２月'!E82)</f>
        <v>79378.41</v>
      </c>
      <c r="F82" s="6">
        <f t="shared" si="13"/>
        <v>138477.54345</v>
      </c>
      <c r="G82" s="31">
        <f>SUM('１月:１２月'!G82)</f>
        <v>37432.736</v>
      </c>
      <c r="H82" s="26">
        <f>SUM('１月:１２月'!H82)</f>
        <v>311422.852</v>
      </c>
      <c r="I82" s="6">
        <f>SUM('１月:１２月'!I82)</f>
        <v>5556.286000000001</v>
      </c>
      <c r="J82" s="31">
        <f t="shared" si="14"/>
        <v>316979.13800000004</v>
      </c>
      <c r="K82" s="26">
        <f>SUM('１月:１２月'!K82)</f>
        <v>15724.073999999999</v>
      </c>
      <c r="L82" s="6">
        <f>SUM('１月:１２月'!L82)</f>
        <v>35218.668999999994</v>
      </c>
      <c r="M82" s="6">
        <f>SUM('１月:１２月'!M82)</f>
        <v>4558.937</v>
      </c>
      <c r="N82" s="6">
        <f>SUM('１月:１２月'!N82)</f>
        <v>116576.60599999999</v>
      </c>
      <c r="O82" s="6">
        <f>SUM('１月:１２月'!O82)</f>
        <v>36227.546</v>
      </c>
      <c r="P82" s="6">
        <f>SUM('１月:１２月'!P82)</f>
        <v>44317.59</v>
      </c>
      <c r="Q82" s="7">
        <f t="shared" si="15"/>
        <v>745512.8394500001</v>
      </c>
      <c r="R82" s="23"/>
    </row>
    <row r="83" spans="1:18" ht="18.75">
      <c r="A83" s="222" t="s">
        <v>19</v>
      </c>
      <c r="B83" s="227" t="s">
        <v>20</v>
      </c>
      <c r="C83" s="220" t="s">
        <v>12</v>
      </c>
      <c r="D83" s="4">
        <f>+D73+D75+D77+D79+D81</f>
        <v>110.66229999999999</v>
      </c>
      <c r="E83" s="4">
        <f>+E73+E75+E77+E79+E81</f>
        <v>161.88559999999998</v>
      </c>
      <c r="F83" s="4">
        <f t="shared" si="13"/>
        <v>272.54789999999997</v>
      </c>
      <c r="G83" s="30">
        <f aca="true" t="shared" si="16" ref="G83:P84">+G73+G75+G77+G79+G81</f>
        <v>51.327</v>
      </c>
      <c r="H83" s="25">
        <f t="shared" si="16"/>
        <v>906.644</v>
      </c>
      <c r="I83" s="4">
        <f t="shared" si="16"/>
        <v>20.931</v>
      </c>
      <c r="J83" s="30">
        <f t="shared" si="14"/>
        <v>927.575</v>
      </c>
      <c r="K83" s="25">
        <f t="shared" si="16"/>
        <v>158.2621</v>
      </c>
      <c r="L83" s="4">
        <f t="shared" si="16"/>
        <v>72.3185</v>
      </c>
      <c r="M83" s="4">
        <f t="shared" si="16"/>
        <v>26.055</v>
      </c>
      <c r="N83" s="4">
        <f t="shared" si="16"/>
        <v>208.31700999999995</v>
      </c>
      <c r="O83" s="4">
        <f t="shared" si="16"/>
        <v>75.9975</v>
      </c>
      <c r="P83" s="4">
        <f t="shared" si="16"/>
        <v>79.9744</v>
      </c>
      <c r="Q83" s="5">
        <f t="shared" si="15"/>
        <v>1872.3744100000001</v>
      </c>
      <c r="R83" s="23"/>
    </row>
    <row r="84" spans="1:18" ht="18.75">
      <c r="A84" s="229"/>
      <c r="B84" s="230"/>
      <c r="C84" s="224" t="s">
        <v>14</v>
      </c>
      <c r="D84" s="6">
        <f>+D74+D76+D78+D80+D82</f>
        <v>97149.99100000001</v>
      </c>
      <c r="E84" s="6">
        <f>+E74+E76+E78+E80+E82</f>
        <v>110984.523</v>
      </c>
      <c r="F84" s="6">
        <f t="shared" si="13"/>
        <v>208134.51400000002</v>
      </c>
      <c r="G84" s="31">
        <f aca="true" t="shared" si="17" ref="G84:P84">+G74+G76+G78+G80+G82</f>
        <v>51540.701</v>
      </c>
      <c r="H84" s="26">
        <f t="shared" si="16"/>
        <v>388059.916</v>
      </c>
      <c r="I84" s="6">
        <f t="shared" si="16"/>
        <v>24506.536</v>
      </c>
      <c r="J84" s="31">
        <f t="shared" si="14"/>
        <v>412566.45200000005</v>
      </c>
      <c r="K84" s="26">
        <f t="shared" si="17"/>
        <v>100680.106</v>
      </c>
      <c r="L84" s="6">
        <f t="shared" si="17"/>
        <v>48373.143</v>
      </c>
      <c r="M84" s="6">
        <f t="shared" si="17"/>
        <v>5571.825</v>
      </c>
      <c r="N84" s="6">
        <f t="shared" si="17"/>
        <v>127808.83499999999</v>
      </c>
      <c r="O84" s="6">
        <f t="shared" si="17"/>
        <v>71972.05600000001</v>
      </c>
      <c r="P84" s="6">
        <f t="shared" si="17"/>
        <v>66695.99399999999</v>
      </c>
      <c r="Q84" s="7">
        <f t="shared" si="15"/>
        <v>1093343.626</v>
      </c>
      <c r="R84" s="23"/>
    </row>
    <row r="85" spans="1:18" ht="18.75">
      <c r="A85" s="232" t="s">
        <v>64</v>
      </c>
      <c r="B85" s="233"/>
      <c r="C85" s="220" t="s">
        <v>12</v>
      </c>
      <c r="D85" s="4">
        <f>SUM('１月:１２月'!D85)</f>
        <v>0.0946</v>
      </c>
      <c r="E85" s="4">
        <f>SUM('１月:１２月'!E85)</f>
        <v>11.3369</v>
      </c>
      <c r="F85" s="4">
        <f t="shared" si="13"/>
        <v>11.4315</v>
      </c>
      <c r="G85" s="30">
        <f>SUM('１月:１２月'!G85)</f>
        <v>34.7933</v>
      </c>
      <c r="H85" s="25">
        <f>SUM('１月:１２月'!H85)</f>
        <v>64.985</v>
      </c>
      <c r="I85" s="4">
        <f>SUM('１月:１２月'!I85)</f>
        <v>36.778</v>
      </c>
      <c r="J85" s="30">
        <f t="shared" si="14"/>
        <v>101.763</v>
      </c>
      <c r="K85" s="25">
        <f>SUM('１月:１２月'!K85)</f>
        <v>9.5536</v>
      </c>
      <c r="L85" s="4">
        <f>SUM('１月:１２月'!L85)</f>
        <v>21.7016</v>
      </c>
      <c r="M85" s="4">
        <f>SUM('１月:１２月'!M85)</f>
        <v>0.897</v>
      </c>
      <c r="N85" s="4">
        <f>SUM('１月:１２月'!N85)</f>
        <v>2.1087</v>
      </c>
      <c r="O85" s="4">
        <f>SUM('１月:１２月'!O85)</f>
        <v>0</v>
      </c>
      <c r="P85" s="4">
        <f>SUM('１月:１２月'!P85)</f>
        <v>3.7668999999999992</v>
      </c>
      <c r="Q85" s="5">
        <f t="shared" si="15"/>
        <v>186.01559999999998</v>
      </c>
      <c r="R85" s="23"/>
    </row>
    <row r="86" spans="1:18" ht="18.75">
      <c r="A86" s="234"/>
      <c r="B86" s="235"/>
      <c r="C86" s="224" t="s">
        <v>14</v>
      </c>
      <c r="D86" s="6">
        <f>SUM('１月:１２月'!D86)</f>
        <v>55.225</v>
      </c>
      <c r="E86" s="6">
        <f>SUM('１月:１２月'!E86)</f>
        <v>9288.838</v>
      </c>
      <c r="F86" s="6">
        <f t="shared" si="13"/>
        <v>9344.063</v>
      </c>
      <c r="G86" s="31">
        <f>SUM('１月:１２月'!G86)</f>
        <v>24940.087000000003</v>
      </c>
      <c r="H86" s="26">
        <f>SUM('１月:１２月'!H86)</f>
        <v>37505.178</v>
      </c>
      <c r="I86" s="6">
        <f>SUM('１月:１２月'!I86)</f>
        <v>32024.367999999995</v>
      </c>
      <c r="J86" s="31">
        <f t="shared" si="14"/>
        <v>69529.546</v>
      </c>
      <c r="K86" s="26">
        <f>SUM('１月:１２月'!K86)</f>
        <v>4833.375000000001</v>
      </c>
      <c r="L86" s="6">
        <f>SUM('１月:１２月'!L86)</f>
        <v>16637.341999999997</v>
      </c>
      <c r="M86" s="6">
        <f>SUM('１月:１２月'!M86)</f>
        <v>265.495</v>
      </c>
      <c r="N86" s="6">
        <f>SUM('１月:１２月'!N86)</f>
        <v>1702.2099999999998</v>
      </c>
      <c r="O86" s="6">
        <f>SUM('１月:１２月'!O86)</f>
        <v>0</v>
      </c>
      <c r="P86" s="6">
        <f>SUM('１月:１２月'!P86)</f>
        <v>3293.68</v>
      </c>
      <c r="Q86" s="7">
        <f t="shared" si="15"/>
        <v>130545.798</v>
      </c>
      <c r="R86" s="23"/>
    </row>
    <row r="87" spans="1:18" ht="18.75">
      <c r="A87" s="232" t="s">
        <v>65</v>
      </c>
      <c r="B87" s="233"/>
      <c r="C87" s="220" t="s">
        <v>12</v>
      </c>
      <c r="D87" s="4">
        <f>SUM('１月:１２月'!D87)</f>
        <v>0.189</v>
      </c>
      <c r="E87" s="4">
        <f>SUM('１月:１２月'!E87)</f>
        <v>0</v>
      </c>
      <c r="F87" s="4">
        <f t="shared" si="13"/>
        <v>0.189</v>
      </c>
      <c r="G87" s="30">
        <f>SUM('１月:１２月'!G87)</f>
        <v>9.097100000000001</v>
      </c>
      <c r="H87" s="25">
        <f>SUM('１月:１２月'!H87)</f>
        <v>3048.918</v>
      </c>
      <c r="I87" s="4">
        <f>SUM('１月:１２月'!I87)</f>
        <v>0</v>
      </c>
      <c r="J87" s="30">
        <f t="shared" si="14"/>
        <v>3048.918</v>
      </c>
      <c r="K87" s="25">
        <f>SUM('１月:１２月'!K87)</f>
        <v>840.7501</v>
      </c>
      <c r="L87" s="4">
        <f>SUM('１月:１２月'!L87)</f>
        <v>7.6042000000000005</v>
      </c>
      <c r="M87" s="4">
        <f>SUM('１月:１２月'!M87)</f>
        <v>23.496</v>
      </c>
      <c r="N87" s="4">
        <f>SUM('１月:１２月'!N87)</f>
        <v>0.1277</v>
      </c>
      <c r="O87" s="4">
        <f>SUM('１月:１２月'!O87)</f>
        <v>40.165000000000006</v>
      </c>
      <c r="P87" s="4">
        <f>SUM('１月:１２月'!P87)</f>
        <v>0</v>
      </c>
      <c r="Q87" s="5">
        <f t="shared" si="15"/>
        <v>3970.3471000000004</v>
      </c>
      <c r="R87" s="23"/>
    </row>
    <row r="88" spans="1:18" ht="18.75">
      <c r="A88" s="234"/>
      <c r="B88" s="235"/>
      <c r="C88" s="224" t="s">
        <v>14</v>
      </c>
      <c r="D88" s="6">
        <f>SUM('１月:１２月'!D88)</f>
        <v>7.938</v>
      </c>
      <c r="E88" s="6">
        <f>SUM('１月:１２月'!E88)</f>
        <v>0</v>
      </c>
      <c r="F88" s="6">
        <f t="shared" si="13"/>
        <v>7.938</v>
      </c>
      <c r="G88" s="31">
        <f>SUM('１月:１２月'!G88)</f>
        <v>1506.5869999999995</v>
      </c>
      <c r="H88" s="26">
        <f>SUM('１月:１２月'!H88)</f>
        <v>458221.62000000005</v>
      </c>
      <c r="I88" s="6">
        <f>SUM('１月:１２月'!I88)</f>
        <v>0</v>
      </c>
      <c r="J88" s="31">
        <f t="shared" si="14"/>
        <v>458221.62000000005</v>
      </c>
      <c r="K88" s="26">
        <f>SUM('１月:１２月'!K88)</f>
        <v>146083.122</v>
      </c>
      <c r="L88" s="6">
        <f>SUM('１月:１２月'!L88)</f>
        <v>1263.11</v>
      </c>
      <c r="M88" s="6">
        <f>SUM('１月:１２月'!M88)</f>
        <v>6410.298</v>
      </c>
      <c r="N88" s="6">
        <f>SUM('１月:１２月'!N88)</f>
        <v>28.136999999999997</v>
      </c>
      <c r="O88" s="6">
        <f>SUM('１月:１２月'!O88)</f>
        <v>2651.705</v>
      </c>
      <c r="P88" s="6">
        <f>SUM('１月:１２月'!P88)</f>
        <v>0</v>
      </c>
      <c r="Q88" s="7">
        <f t="shared" si="15"/>
        <v>616172.517</v>
      </c>
      <c r="R88" s="23"/>
    </row>
    <row r="89" spans="1:18" ht="18.75">
      <c r="A89" s="232" t="s">
        <v>66</v>
      </c>
      <c r="B89" s="233"/>
      <c r="C89" s="220" t="s">
        <v>12</v>
      </c>
      <c r="D89" s="4">
        <f>SUM('１月:１２月'!D89)</f>
        <v>0.1111</v>
      </c>
      <c r="E89" s="4">
        <f>SUM('１月:１２月'!E89)</f>
        <v>0.2789</v>
      </c>
      <c r="F89" s="4">
        <f t="shared" si="13"/>
        <v>0.39</v>
      </c>
      <c r="G89" s="30">
        <f>SUM('１月:１２月'!G89)</f>
        <v>0.1299</v>
      </c>
      <c r="H89" s="25">
        <f>SUM('１月:１２月'!H89)</f>
        <v>4.273000000000001</v>
      </c>
      <c r="I89" s="4">
        <f>SUM('１月:１２月'!I89)</f>
        <v>0</v>
      </c>
      <c r="J89" s="30">
        <f t="shared" si="14"/>
        <v>4.273000000000001</v>
      </c>
      <c r="K89" s="25">
        <f>SUM('１月:１２月'!K89)</f>
        <v>0.0146</v>
      </c>
      <c r="L89" s="4">
        <f>SUM('１月:１２月'!L89)</f>
        <v>0</v>
      </c>
      <c r="M89" s="4">
        <f>SUM('１月:１２月'!M89)</f>
        <v>0</v>
      </c>
      <c r="N89" s="4">
        <f>SUM('１月:１２月'!N89)</f>
        <v>0</v>
      </c>
      <c r="O89" s="4">
        <f>SUM('１月:１２月'!O89)</f>
        <v>0</v>
      </c>
      <c r="P89" s="4">
        <f>SUM('１月:１２月'!P89)</f>
        <v>0</v>
      </c>
      <c r="Q89" s="5">
        <f t="shared" si="15"/>
        <v>4.8075</v>
      </c>
      <c r="R89" s="23"/>
    </row>
    <row r="90" spans="1:18" ht="18.75">
      <c r="A90" s="234"/>
      <c r="B90" s="235"/>
      <c r="C90" s="224" t="s">
        <v>14</v>
      </c>
      <c r="D90" s="6">
        <f>SUM('１月:１２月'!D90)</f>
        <v>215.58599999999998</v>
      </c>
      <c r="E90" s="6">
        <f>SUM('１月:１２月'!E90)</f>
        <v>702.593</v>
      </c>
      <c r="F90" s="6">
        <f t="shared" si="13"/>
        <v>918.179</v>
      </c>
      <c r="G90" s="31">
        <f>SUM('１月:１２月'!G90)</f>
        <v>322.81700000000006</v>
      </c>
      <c r="H90" s="26">
        <f>SUM('１月:１２月'!H90)</f>
        <v>7558.728</v>
      </c>
      <c r="I90" s="6">
        <f>SUM('１月:１２月'!I90)</f>
        <v>0</v>
      </c>
      <c r="J90" s="31">
        <f t="shared" si="14"/>
        <v>7558.728</v>
      </c>
      <c r="K90" s="26">
        <f>SUM('１月:１２月'!K90)</f>
        <v>29.26</v>
      </c>
      <c r="L90" s="6">
        <f>SUM('１月:１２月'!L90)</f>
        <v>0</v>
      </c>
      <c r="M90" s="6">
        <f>SUM('１月:１２月'!M90)</f>
        <v>0</v>
      </c>
      <c r="N90" s="6">
        <f>SUM('１月:１２月'!N90)</f>
        <v>0</v>
      </c>
      <c r="O90" s="6">
        <f>SUM('１月:１２月'!O90)</f>
        <v>0</v>
      </c>
      <c r="P90" s="6">
        <f>SUM('１月:１２月'!P90)</f>
        <v>0</v>
      </c>
      <c r="Q90" s="7">
        <f t="shared" si="15"/>
        <v>8828.984</v>
      </c>
      <c r="R90" s="23"/>
    </row>
    <row r="91" spans="1:18" ht="18.75">
      <c r="A91" s="232" t="s">
        <v>67</v>
      </c>
      <c r="B91" s="233"/>
      <c r="C91" s="220" t="s">
        <v>12</v>
      </c>
      <c r="D91" s="4">
        <f>SUM('１月:１２月'!D91)</f>
        <v>0.3417</v>
      </c>
      <c r="E91" s="4">
        <f>SUM('１月:１２月'!E91)</f>
        <v>13.1886</v>
      </c>
      <c r="F91" s="4">
        <f t="shared" si="13"/>
        <v>13.530299999999999</v>
      </c>
      <c r="G91" s="30">
        <f>SUM('１月:１２月'!G91)</f>
        <v>0.45810000000000006</v>
      </c>
      <c r="H91" s="25">
        <f>SUM('１月:１２月'!H91)</f>
        <v>193.86400000000003</v>
      </c>
      <c r="I91" s="4">
        <f>SUM('１月:１２月'!I91)</f>
        <v>0</v>
      </c>
      <c r="J91" s="30">
        <f t="shared" si="14"/>
        <v>193.86400000000003</v>
      </c>
      <c r="K91" s="25">
        <f>SUM('１月:１２月'!K91)</f>
        <v>6.795999999999999</v>
      </c>
      <c r="L91" s="4">
        <f>SUM('１月:１２月'!L91)</f>
        <v>0.1471</v>
      </c>
      <c r="M91" s="4">
        <f>SUM('１月:１２月'!M91)</f>
        <v>0.678</v>
      </c>
      <c r="N91" s="4">
        <f>SUM('１月:１２月'!N91)</f>
        <v>0</v>
      </c>
      <c r="O91" s="4">
        <f>SUM('１月:１２月'!O91)</f>
        <v>0</v>
      </c>
      <c r="P91" s="4">
        <f>SUM('１月:１２月'!P91)</f>
        <v>0</v>
      </c>
      <c r="Q91" s="5">
        <f t="shared" si="15"/>
        <v>215.47350000000003</v>
      </c>
      <c r="R91" s="23"/>
    </row>
    <row r="92" spans="1:18" ht="18.75">
      <c r="A92" s="234"/>
      <c r="B92" s="235"/>
      <c r="C92" s="224" t="s">
        <v>14</v>
      </c>
      <c r="D92" s="6">
        <f>SUM('１月:１２月'!D92)</f>
        <v>1510.1349999999998</v>
      </c>
      <c r="E92" s="6">
        <f>SUM('１月:１２月'!E92)</f>
        <v>15245.132000000001</v>
      </c>
      <c r="F92" s="6">
        <f t="shared" si="13"/>
        <v>16755.267</v>
      </c>
      <c r="G92" s="31">
        <f>SUM('１月:１２月'!G92)</f>
        <v>1051.116</v>
      </c>
      <c r="H92" s="26">
        <f>SUM('１月:１２月'!H92)</f>
        <v>392455.015</v>
      </c>
      <c r="I92" s="6">
        <f>SUM('１月:１２月'!I92)</f>
        <v>0</v>
      </c>
      <c r="J92" s="31">
        <f t="shared" si="14"/>
        <v>392455.015</v>
      </c>
      <c r="K92" s="26">
        <f>SUM('１月:１２月'!K92)</f>
        <v>3933.033</v>
      </c>
      <c r="L92" s="6">
        <f>SUM('１月:１２月'!L92)</f>
        <v>262.393</v>
      </c>
      <c r="M92" s="6">
        <f>SUM('１月:１２月'!M92)</f>
        <v>189.52900000000002</v>
      </c>
      <c r="N92" s="6">
        <f>SUM('１月:１２月'!N92)</f>
        <v>0</v>
      </c>
      <c r="O92" s="6">
        <f>SUM('１月:１２月'!O92)</f>
        <v>0</v>
      </c>
      <c r="P92" s="6">
        <f>SUM('１月:１２月'!P92)</f>
        <v>0</v>
      </c>
      <c r="Q92" s="7">
        <f t="shared" si="15"/>
        <v>414646.353</v>
      </c>
      <c r="R92" s="23"/>
    </row>
    <row r="93" spans="1:18" ht="18.75">
      <c r="A93" s="232" t="s">
        <v>68</v>
      </c>
      <c r="B93" s="233"/>
      <c r="C93" s="220" t="s">
        <v>12</v>
      </c>
      <c r="D93" s="4">
        <f>SUM('１月:１２月'!D93)</f>
        <v>0.0005</v>
      </c>
      <c r="E93" s="4">
        <f>SUM('１月:１２月'!E93)</f>
        <v>0</v>
      </c>
      <c r="F93" s="4">
        <f t="shared" si="13"/>
        <v>0.0005</v>
      </c>
      <c r="G93" s="30">
        <f>SUM('１月:１２月'!G93)</f>
        <v>0.10660000000000001</v>
      </c>
      <c r="H93" s="25">
        <f>SUM('１月:１２月'!H93)</f>
        <v>0.05500000000000001</v>
      </c>
      <c r="I93" s="4">
        <f>SUM('１月:１２月'!I93)</f>
        <v>0</v>
      </c>
      <c r="J93" s="30">
        <f t="shared" si="14"/>
        <v>0.05500000000000001</v>
      </c>
      <c r="K93" s="25">
        <f>SUM('１月:１２月'!K93)</f>
        <v>0.003</v>
      </c>
      <c r="L93" s="4">
        <f>SUM('１月:１２月'!L93)</f>
        <v>1.2810000000000001</v>
      </c>
      <c r="M93" s="4">
        <f>SUM('１月:１２月'!M93)</f>
        <v>0</v>
      </c>
      <c r="N93" s="4">
        <f>SUM('１月:１２月'!N93)</f>
        <v>0</v>
      </c>
      <c r="O93" s="4">
        <f>SUM('１月:１２月'!O93)</f>
        <v>0</v>
      </c>
      <c r="P93" s="4">
        <f>SUM('１月:１２月'!P93)</f>
        <v>0</v>
      </c>
      <c r="Q93" s="5">
        <f>D93+E93+G93+H93+I93+K93+L93+M93+N93+O93+P93</f>
        <v>1.4461000000000002</v>
      </c>
      <c r="R93" s="23"/>
    </row>
    <row r="94" spans="1:18" ht="18.75">
      <c r="A94" s="234"/>
      <c r="B94" s="235"/>
      <c r="C94" s="224" t="s">
        <v>14</v>
      </c>
      <c r="D94" s="6">
        <f>SUM('１月:１２月'!D94)</f>
        <v>72.214</v>
      </c>
      <c r="E94" s="6">
        <f>SUM('１月:１２月'!E94)</f>
        <v>0</v>
      </c>
      <c r="F94" s="6">
        <f t="shared" si="13"/>
        <v>72.214</v>
      </c>
      <c r="G94" s="31">
        <f>SUM('１月:１２月'!G94)</f>
        <v>49.21</v>
      </c>
      <c r="H94" s="26">
        <f>SUM('１月:１２月'!H94)</f>
        <v>61.760999999999996</v>
      </c>
      <c r="I94" s="6">
        <f>SUM('１月:１２月'!I94)</f>
        <v>0</v>
      </c>
      <c r="J94" s="31">
        <f t="shared" si="14"/>
        <v>61.760999999999996</v>
      </c>
      <c r="K94" s="26">
        <f>SUM('１月:１２月'!K94)</f>
        <v>3.1919999999999997</v>
      </c>
      <c r="L94" s="6">
        <f>SUM('１月:１２月'!L94)</f>
        <v>716.7130000000001</v>
      </c>
      <c r="M94" s="6">
        <f>SUM('１月:１２月'!M94)</f>
        <v>0</v>
      </c>
      <c r="N94" s="6">
        <f>SUM('１月:１２月'!N94)</f>
        <v>0</v>
      </c>
      <c r="O94" s="6">
        <f>SUM('１月:１２月'!O94)</f>
        <v>0</v>
      </c>
      <c r="P94" s="6">
        <f>SUM('１月:１２月'!P94)</f>
        <v>0</v>
      </c>
      <c r="Q94" s="7">
        <f t="shared" si="15"/>
        <v>903.0900000000001</v>
      </c>
      <c r="R94" s="23"/>
    </row>
    <row r="95" spans="1:18" ht="18.75">
      <c r="A95" s="232" t="s">
        <v>69</v>
      </c>
      <c r="B95" s="233"/>
      <c r="C95" s="220" t="s">
        <v>12</v>
      </c>
      <c r="D95" s="4">
        <f>SUM('１月:１２月'!D95)</f>
        <v>2.1871</v>
      </c>
      <c r="E95" s="4">
        <f>SUM('１月:１２月'!E95)</f>
        <v>9.143</v>
      </c>
      <c r="F95" s="4">
        <f t="shared" si="13"/>
        <v>11.330100000000002</v>
      </c>
      <c r="G95" s="30">
        <f>SUM('１月:１２月'!G95)</f>
        <v>9.5729</v>
      </c>
      <c r="H95" s="25">
        <f>SUM('１月:１２月'!H95)</f>
        <v>92.90199999999999</v>
      </c>
      <c r="I95" s="4">
        <f>SUM('１月:１２月'!I95)</f>
        <v>2.876</v>
      </c>
      <c r="J95" s="30">
        <f t="shared" si="14"/>
        <v>95.77799999999999</v>
      </c>
      <c r="K95" s="25">
        <f>SUM('１月:１２月'!K95)</f>
        <v>5.9954</v>
      </c>
      <c r="L95" s="4">
        <f>SUM('１月:１２月'!L95)</f>
        <v>6.0151</v>
      </c>
      <c r="M95" s="4">
        <f>SUM('１月:１２月'!M95)</f>
        <v>0.8580000000000001</v>
      </c>
      <c r="N95" s="4">
        <f>SUM('１月:１２月'!N95)</f>
        <v>42.724599999999995</v>
      </c>
      <c r="O95" s="4">
        <f>SUM('１月:１２月'!O95)</f>
        <v>3.57</v>
      </c>
      <c r="P95" s="4">
        <f>SUM('１月:１２月'!P95)</f>
        <v>23.980800000000002</v>
      </c>
      <c r="Q95" s="5">
        <f t="shared" si="15"/>
        <v>199.82489999999996</v>
      </c>
      <c r="R95" s="23"/>
    </row>
    <row r="96" spans="1:18" ht="18.75">
      <c r="A96" s="234"/>
      <c r="B96" s="235"/>
      <c r="C96" s="224" t="s">
        <v>14</v>
      </c>
      <c r="D96" s="6">
        <f>SUM('１月:１２月'!D96)</f>
        <v>809.844</v>
      </c>
      <c r="E96" s="6">
        <f>SUM('１月:１２月'!E96)</f>
        <v>4190.892</v>
      </c>
      <c r="F96" s="6">
        <f t="shared" si="13"/>
        <v>5000.736</v>
      </c>
      <c r="G96" s="31">
        <f>SUM('１月:１２月'!G96)</f>
        <v>7653.112999999999</v>
      </c>
      <c r="H96" s="26">
        <f>SUM('１月:１２月'!H96)</f>
        <v>74237.733</v>
      </c>
      <c r="I96" s="6">
        <f>SUM('１月:１２月'!I96)</f>
        <v>1914.1329999999996</v>
      </c>
      <c r="J96" s="31">
        <f t="shared" si="14"/>
        <v>76151.866</v>
      </c>
      <c r="K96" s="26">
        <f>SUM('１月:１２月'!K96)</f>
        <v>2251.1510000000003</v>
      </c>
      <c r="L96" s="6">
        <f>SUM('１月:１２月'!L96)</f>
        <v>3886.9370000000004</v>
      </c>
      <c r="M96" s="6">
        <f>SUM('１月:１２月'!M96)</f>
        <v>162.81</v>
      </c>
      <c r="N96" s="6">
        <f>SUM('１月:１２月'!N96)</f>
        <v>24706.562000000005</v>
      </c>
      <c r="O96" s="6">
        <f>SUM('１月:１２月'!O96)</f>
        <v>3445.1340000000005</v>
      </c>
      <c r="P96" s="6">
        <f>SUM('１月:１２月'!P96)</f>
        <v>18559.178</v>
      </c>
      <c r="Q96" s="7">
        <f t="shared" si="15"/>
        <v>141817.48700000002</v>
      </c>
      <c r="R96" s="23"/>
    </row>
    <row r="97" spans="1:18" ht="18.75">
      <c r="A97" s="232" t="s">
        <v>70</v>
      </c>
      <c r="B97" s="233"/>
      <c r="C97" s="220" t="s">
        <v>12</v>
      </c>
      <c r="D97" s="4">
        <f>SUM('１月:１２月'!D97)</f>
        <v>82.72788</v>
      </c>
      <c r="E97" s="4">
        <f>SUM('１月:１２月'!E97)</f>
        <v>7580.28895</v>
      </c>
      <c r="F97" s="4">
        <f t="shared" si="13"/>
        <v>7663.0168300000005</v>
      </c>
      <c r="G97" s="30">
        <f>SUM('１月:１２月'!G97)</f>
        <v>1365.1343999999997</v>
      </c>
      <c r="H97" s="25">
        <f>SUM('１月:１２月'!H97)</f>
        <v>8971.766000000001</v>
      </c>
      <c r="I97" s="4">
        <f>SUM('１月:１２月'!I97)</f>
        <v>9.722</v>
      </c>
      <c r="J97" s="30">
        <f t="shared" si="14"/>
        <v>8981.488000000001</v>
      </c>
      <c r="K97" s="25">
        <f>SUM('１月:１２月'!K97)</f>
        <v>302.1905</v>
      </c>
      <c r="L97" s="4">
        <f>SUM('１月:１２月'!L97)</f>
        <v>243.75564</v>
      </c>
      <c r="M97" s="4">
        <f>SUM('１月:１２月'!M97)</f>
        <v>9.497</v>
      </c>
      <c r="N97" s="4">
        <f>SUM('１月:１２月'!N97)</f>
        <v>45.6774</v>
      </c>
      <c r="O97" s="4">
        <f>SUM('１月:１２月'!O97)</f>
        <v>66.52319999999999</v>
      </c>
      <c r="P97" s="4">
        <f>SUM('１月:１２月'!P97)</f>
        <v>90.9796</v>
      </c>
      <c r="Q97" s="5">
        <f t="shared" si="15"/>
        <v>18768.26257</v>
      </c>
      <c r="R97" s="23"/>
    </row>
    <row r="98" spans="1:18" ht="18.75">
      <c r="A98" s="234"/>
      <c r="B98" s="235"/>
      <c r="C98" s="224" t="s">
        <v>14</v>
      </c>
      <c r="D98" s="6">
        <f>SUM('１月:１２月'!D98)</f>
        <v>153607.54265000002</v>
      </c>
      <c r="E98" s="6">
        <f>SUM('１月:１２月'!E98)</f>
        <v>3183188.674</v>
      </c>
      <c r="F98" s="6">
        <f t="shared" si="13"/>
        <v>3336796.2166500003</v>
      </c>
      <c r="G98" s="31">
        <f>SUM('１月:１２月'!G98)</f>
        <v>264114.446</v>
      </c>
      <c r="H98" s="26">
        <f>SUM('１月:１２月'!H98)</f>
        <v>2441815.644</v>
      </c>
      <c r="I98" s="6">
        <f>SUM('１月:１２月'!I98)</f>
        <v>7315.798000000001</v>
      </c>
      <c r="J98" s="31">
        <f t="shared" si="14"/>
        <v>2449131.442</v>
      </c>
      <c r="K98" s="26">
        <f>SUM('１月:１２月'!K98)</f>
        <v>77783.94499999999</v>
      </c>
      <c r="L98" s="6">
        <f>SUM('１月:１２月'!L98)</f>
        <v>76684.91999999998</v>
      </c>
      <c r="M98" s="6">
        <f>SUM('１月:１２月'!M98)</f>
        <v>3228.1890000000003</v>
      </c>
      <c r="N98" s="6">
        <f>SUM('１月:１２月'!N98)</f>
        <v>20612.192000000003</v>
      </c>
      <c r="O98" s="6">
        <f>SUM('１月:１２月'!O98)</f>
        <v>46342.284</v>
      </c>
      <c r="P98" s="6">
        <f>SUM('１月:１２月'!P98)</f>
        <v>77419.312</v>
      </c>
      <c r="Q98" s="7">
        <f t="shared" si="15"/>
        <v>6352112.94665</v>
      </c>
      <c r="R98" s="23"/>
    </row>
    <row r="99" spans="1:18" ht="18.75">
      <c r="A99" s="244" t="s">
        <v>71</v>
      </c>
      <c r="B99" s="245"/>
      <c r="C99" s="220" t="s">
        <v>12</v>
      </c>
      <c r="D99" s="4">
        <f>+D8+D10+D22+D28+D36+D38+D40+D42+D44+D46+D48+D50+D52+D58+D71+D83+D85+D87+D89+D91+D93+D95+D97</f>
        <v>4380.3016800000005</v>
      </c>
      <c r="E99" s="4">
        <f>+E8+E10+E22+E28+E36+E38+E40+E42+E44+E46+E48+E50+E52+E58+E71+E83+E85+E87+E89+E91+E93+E95+E97</f>
        <v>12081.431690000001</v>
      </c>
      <c r="F99" s="4">
        <f t="shared" si="13"/>
        <v>16461.73337</v>
      </c>
      <c r="G99" s="30">
        <f aca="true" t="shared" si="18" ref="G99:P99">+G8+G10+G22+G28+G36+G38+G40+G42+G44+G46+G48+G50+G52+G58+G71+G83+G85+G87+G89+G91+G93+G95+G97</f>
        <v>95675.69630000001</v>
      </c>
      <c r="H99" s="25">
        <f t="shared" si="18"/>
        <v>112601.60800000001</v>
      </c>
      <c r="I99" s="4">
        <f t="shared" si="18"/>
        <v>70.719</v>
      </c>
      <c r="J99" s="30">
        <f t="shared" si="14"/>
        <v>112672.327</v>
      </c>
      <c r="K99" s="25">
        <f t="shared" si="18"/>
        <v>52258.9352</v>
      </c>
      <c r="L99" s="4">
        <f>+L8+L10+L22+L28+L36+L38+L40+L42+L44+L46+L48+L50+L52+L58+L71+L83+L85+L87+L89+L91+L93+L95+L97</f>
        <v>3239.5987600000003</v>
      </c>
      <c r="M99" s="4">
        <f>+M8+M10+M22+M28+M36+M38+M40+M42+M44+M46+M48+M50+M52+M58+M71+M83+M85+M87+M89+M91+M93+M95+M97</f>
        <v>68.98999999999998</v>
      </c>
      <c r="N99" s="4">
        <f>+N8+N10+N22+N28+N36+N38+N40+N42+N44+N46+N48+N50+N52+N58+N71+N83+N85+N87+N89+N91+N93+N95+N97</f>
        <v>498.42541</v>
      </c>
      <c r="O99" s="4">
        <f t="shared" si="18"/>
        <v>207.40889999999996</v>
      </c>
      <c r="P99" s="4">
        <f t="shared" si="18"/>
        <v>232.85250000000002</v>
      </c>
      <c r="Q99" s="5">
        <f t="shared" si="15"/>
        <v>281315.96744000004</v>
      </c>
      <c r="R99" s="23"/>
    </row>
    <row r="100" spans="1:18" ht="18.75">
      <c r="A100" s="246"/>
      <c r="B100" s="247"/>
      <c r="C100" s="224" t="s">
        <v>14</v>
      </c>
      <c r="D100" s="6">
        <f>+D9+D11+D23+D29+D37+D39+D41+D43+D45+D47+D49+D51+D53+D59+D72+D84+D86+D88+D90+D92+D94+D96+D98</f>
        <v>3462589.6734000007</v>
      </c>
      <c r="E100" s="6">
        <f>+E9+E11+E23+E29+E37+E39+E41+E43+E45+E47+E49+E51+E53+E59+E72+E84+E86+E88+E90+E92+E94+E96+E98</f>
        <v>6338745.731000001</v>
      </c>
      <c r="F100" s="6">
        <f t="shared" si="13"/>
        <v>9801335.404400002</v>
      </c>
      <c r="G100" s="31">
        <f aca="true" t="shared" si="19" ref="G100:P100">+G9+G11+G23+G29+G37+G39+G41+G43+G45+G47+G49+G51+G53+G59+G72+G84+G86+G88+G90+G92+G94+G96+G98</f>
        <v>21760229.38600001</v>
      </c>
      <c r="H100" s="26">
        <f t="shared" si="19"/>
        <v>14201453.858999997</v>
      </c>
      <c r="I100" s="6">
        <f t="shared" si="19"/>
        <v>66174.91799999999</v>
      </c>
      <c r="J100" s="31">
        <f t="shared" si="14"/>
        <v>14267628.776999997</v>
      </c>
      <c r="K100" s="26">
        <f t="shared" si="19"/>
        <v>7214119.365999999</v>
      </c>
      <c r="L100" s="6">
        <f t="shared" si="19"/>
        <v>1192004.8779999996</v>
      </c>
      <c r="M100" s="6">
        <f t="shared" si="19"/>
        <v>17375.43</v>
      </c>
      <c r="N100" s="6">
        <f t="shared" si="19"/>
        <v>245472.049</v>
      </c>
      <c r="O100" s="6">
        <f t="shared" si="19"/>
        <v>127807.49600000001</v>
      </c>
      <c r="P100" s="6">
        <f t="shared" si="19"/>
        <v>180698.123</v>
      </c>
      <c r="Q100" s="7">
        <f t="shared" si="15"/>
        <v>54806670.90940001</v>
      </c>
      <c r="R100" s="23"/>
    </row>
    <row r="101" spans="1:18" ht="18.75">
      <c r="A101" s="218" t="s">
        <v>0</v>
      </c>
      <c r="B101" s="219" t="s">
        <v>72</v>
      </c>
      <c r="C101" s="220" t="s">
        <v>12</v>
      </c>
      <c r="D101" s="4">
        <f>SUM('１月:１２月'!D101)</f>
        <v>0</v>
      </c>
      <c r="E101" s="4">
        <f>SUM('１月:１２月'!E101)</f>
        <v>0.1259</v>
      </c>
      <c r="F101" s="4">
        <f t="shared" si="13"/>
        <v>0.1259</v>
      </c>
      <c r="G101" s="30">
        <f>SUM('１月:１２月'!G101)</f>
        <v>10.097</v>
      </c>
      <c r="H101" s="25">
        <f>SUM('１月:１２月'!H101)</f>
        <v>5.234999999999999</v>
      </c>
      <c r="I101" s="4">
        <f>SUM('１月:１２月'!I101)</f>
        <v>0</v>
      </c>
      <c r="J101" s="30">
        <f t="shared" si="14"/>
        <v>5.234999999999999</v>
      </c>
      <c r="K101" s="25">
        <f>SUM('１月:１２月'!K101)</f>
        <v>0.7896</v>
      </c>
      <c r="L101" s="4">
        <f>SUM('１月:１２月'!L101)</f>
        <v>0.0243</v>
      </c>
      <c r="M101" s="4">
        <f>SUM('１月:１２月'!M101)</f>
        <v>0</v>
      </c>
      <c r="N101" s="4">
        <f>SUM('１月:１２月'!N101)</f>
        <v>0</v>
      </c>
      <c r="O101" s="4">
        <f>SUM('１月:１２月'!O101)</f>
        <v>1.7839999999999998</v>
      </c>
      <c r="P101" s="4">
        <f>SUM('１月:１２月'!P101)</f>
        <v>0</v>
      </c>
      <c r="Q101" s="5">
        <f t="shared" si="15"/>
        <v>18.055799999999998</v>
      </c>
      <c r="R101" s="23"/>
    </row>
    <row r="102" spans="1:18" ht="18.75">
      <c r="A102" s="218" t="s">
        <v>0</v>
      </c>
      <c r="B102" s="223"/>
      <c r="C102" s="224" t="s">
        <v>14</v>
      </c>
      <c r="D102" s="6">
        <f>SUM('１月:１２月'!D102)</f>
        <v>0</v>
      </c>
      <c r="E102" s="6">
        <f>SUM('１月:１２月'!E102)</f>
        <v>305.612</v>
      </c>
      <c r="F102" s="6">
        <f t="shared" si="13"/>
        <v>305.612</v>
      </c>
      <c r="G102" s="31">
        <f>SUM('１月:１２月'!G102)</f>
        <v>5491.817</v>
      </c>
      <c r="H102" s="26">
        <f>SUM('１月:１２月'!H102)</f>
        <v>16168.742999999999</v>
      </c>
      <c r="I102" s="6">
        <f>SUM('１月:１２月'!I102)</f>
        <v>0</v>
      </c>
      <c r="J102" s="31">
        <f t="shared" si="14"/>
        <v>16168.742999999999</v>
      </c>
      <c r="K102" s="26">
        <f>SUM('１月:１２月'!K102)</f>
        <v>2473.5499999999997</v>
      </c>
      <c r="L102" s="6">
        <f>SUM('１月:１２月'!L102)</f>
        <v>89.306</v>
      </c>
      <c r="M102" s="6">
        <f>SUM('１月:１２月'!M102)</f>
        <v>0</v>
      </c>
      <c r="N102" s="6">
        <f>SUM('１月:１２月'!N102)</f>
        <v>0</v>
      </c>
      <c r="O102" s="6">
        <f>SUM('１月:１２月'!O102)</f>
        <v>5313.295</v>
      </c>
      <c r="P102" s="6">
        <f>SUM('１月:１２月'!P102)</f>
        <v>0</v>
      </c>
      <c r="Q102" s="7">
        <f t="shared" si="15"/>
        <v>29842.322999999997</v>
      </c>
      <c r="R102" s="23"/>
    </row>
    <row r="103" spans="1:18" ht="18.75">
      <c r="A103" s="222" t="s">
        <v>73</v>
      </c>
      <c r="B103" s="219" t="s">
        <v>74</v>
      </c>
      <c r="C103" s="220" t="s">
        <v>12</v>
      </c>
      <c r="D103" s="4">
        <f>SUM('１月:１２月'!D103)</f>
        <v>36.5204</v>
      </c>
      <c r="E103" s="4">
        <f>SUM('１月:１２月'!E103)</f>
        <v>33.8568</v>
      </c>
      <c r="F103" s="4">
        <f t="shared" si="13"/>
        <v>70.3772</v>
      </c>
      <c r="G103" s="30">
        <f>SUM('１月:１２月'!G103)</f>
        <v>109.8863</v>
      </c>
      <c r="H103" s="25">
        <f>SUM('１月:１２月'!H103)</f>
        <v>775.952</v>
      </c>
      <c r="I103" s="4">
        <f>SUM('１月:１２月'!I103)</f>
        <v>8.126</v>
      </c>
      <c r="J103" s="30">
        <f t="shared" si="14"/>
        <v>784.078</v>
      </c>
      <c r="K103" s="25">
        <f>SUM('１月:１２月'!K103)</f>
        <v>37.890499999999996</v>
      </c>
      <c r="L103" s="4">
        <f>SUM('１月:１２月'!L103)</f>
        <v>240.8065</v>
      </c>
      <c r="M103" s="4">
        <f>SUM('１月:１２月'!M103)</f>
        <v>4.526</v>
      </c>
      <c r="N103" s="4">
        <f>SUM('１月:１２月'!N103)</f>
        <v>9.0587</v>
      </c>
      <c r="O103" s="4">
        <f>SUM('１月:１２月'!O103)</f>
        <v>59.672999999999995</v>
      </c>
      <c r="P103" s="4">
        <f>SUM('１月:１２月'!P103)</f>
        <v>0.9414999999999999</v>
      </c>
      <c r="Q103" s="5">
        <f t="shared" si="15"/>
        <v>1317.2377</v>
      </c>
      <c r="R103" s="23"/>
    </row>
    <row r="104" spans="1:18" ht="18.75">
      <c r="A104" s="222" t="s">
        <v>0</v>
      </c>
      <c r="B104" s="223"/>
      <c r="C104" s="224" t="s">
        <v>14</v>
      </c>
      <c r="D104" s="6">
        <f>SUM('１月:１２月'!D104)</f>
        <v>12786.37725</v>
      </c>
      <c r="E104" s="6">
        <f>SUM('１月:１２月'!E104)</f>
        <v>18725.194000000003</v>
      </c>
      <c r="F104" s="6">
        <f t="shared" si="13"/>
        <v>31511.57125</v>
      </c>
      <c r="G104" s="31">
        <f>SUM('１月:１２月'!G104)</f>
        <v>55251.189000000006</v>
      </c>
      <c r="H104" s="26">
        <f>SUM('１月:１２月'!H104)</f>
        <v>174388.88</v>
      </c>
      <c r="I104" s="6">
        <f>SUM('１月:１２月'!I104)</f>
        <v>3557.5139999999997</v>
      </c>
      <c r="J104" s="31">
        <f t="shared" si="14"/>
        <v>177946.394</v>
      </c>
      <c r="K104" s="26">
        <f>SUM('１月:１２月'!K104)</f>
        <v>11793.758999999998</v>
      </c>
      <c r="L104" s="6">
        <f>SUM('１月:１２月'!L104)</f>
        <v>90582.355</v>
      </c>
      <c r="M104" s="6">
        <f>SUM('１月:１２月'!M104)</f>
        <v>1133.951</v>
      </c>
      <c r="N104" s="6">
        <f>SUM('１月:１２月'!N104)</f>
        <v>2864.6519999999996</v>
      </c>
      <c r="O104" s="6">
        <f>SUM('１月:１２月'!O104)</f>
        <v>24195.316999999995</v>
      </c>
      <c r="P104" s="6">
        <f>SUM('１月:１２月'!P104)</f>
        <v>456.06500000000005</v>
      </c>
      <c r="Q104" s="7">
        <f t="shared" si="15"/>
        <v>395735.25325</v>
      </c>
      <c r="R104" s="23"/>
    </row>
    <row r="105" spans="1:18" ht="18.75">
      <c r="A105" s="222" t="s">
        <v>0</v>
      </c>
      <c r="B105" s="219" t="s">
        <v>75</v>
      </c>
      <c r="C105" s="220" t="s">
        <v>12</v>
      </c>
      <c r="D105" s="4">
        <f>SUM('１月:１２月'!D105)</f>
        <v>54.2314</v>
      </c>
      <c r="E105" s="4">
        <f>SUM('１月:１２月'!E105)</f>
        <v>78.25510000000001</v>
      </c>
      <c r="F105" s="4">
        <f t="shared" si="13"/>
        <v>132.4865</v>
      </c>
      <c r="G105" s="30">
        <f>SUM('１月:１２月'!G105)</f>
        <v>419.2235</v>
      </c>
      <c r="H105" s="25">
        <f>SUM('１月:１２月'!H105)</f>
        <v>14053.774000000001</v>
      </c>
      <c r="I105" s="4">
        <f>SUM('１月:１２月'!I105)</f>
        <v>0</v>
      </c>
      <c r="J105" s="30">
        <f t="shared" si="14"/>
        <v>14053.774000000001</v>
      </c>
      <c r="K105" s="25">
        <f>SUM('１月:１２月'!K105)</f>
        <v>1586.4715</v>
      </c>
      <c r="L105" s="4">
        <f>SUM('１月:１２月'!L105)</f>
        <v>29.791899999999995</v>
      </c>
      <c r="M105" s="4">
        <f>SUM('１月:１２月'!M105)</f>
        <v>2.9</v>
      </c>
      <c r="N105" s="4">
        <f>SUM('１月:１２月'!N105)</f>
        <v>1.4114</v>
      </c>
      <c r="O105" s="4">
        <f>SUM('１月:１２月'!O105)</f>
        <v>2.11</v>
      </c>
      <c r="P105" s="4">
        <f>SUM('１月:１２月'!P105)</f>
        <v>0</v>
      </c>
      <c r="Q105" s="5">
        <f t="shared" si="15"/>
        <v>16228.168800000001</v>
      </c>
      <c r="R105" s="23"/>
    </row>
    <row r="106" spans="1:18" ht="18.75">
      <c r="A106" s="222"/>
      <c r="B106" s="223"/>
      <c r="C106" s="224" t="s">
        <v>14</v>
      </c>
      <c r="D106" s="6">
        <f>SUM('１月:１２月'!D106)</f>
        <v>21844.31235</v>
      </c>
      <c r="E106" s="6">
        <f>SUM('１月:１２月'!E106)</f>
        <v>35037.14399999999</v>
      </c>
      <c r="F106" s="6">
        <f t="shared" si="13"/>
        <v>56881.45634999999</v>
      </c>
      <c r="G106" s="31">
        <f>SUM('１月:１２月'!G106)</f>
        <v>122075.045</v>
      </c>
      <c r="H106" s="26">
        <f>SUM('１月:１２月'!H106)</f>
        <v>2993477.148</v>
      </c>
      <c r="I106" s="6">
        <f>SUM('１月:１２月'!I106)</f>
        <v>0</v>
      </c>
      <c r="J106" s="31">
        <f t="shared" si="14"/>
        <v>2993477.148</v>
      </c>
      <c r="K106" s="26">
        <f>SUM('１月:１２月'!K106)</f>
        <v>347425.755</v>
      </c>
      <c r="L106" s="6">
        <f>SUM('１月:１２月'!L106)</f>
        <v>9185.787</v>
      </c>
      <c r="M106" s="6">
        <f>SUM('１月:１２月'!M106)</f>
        <v>679.916</v>
      </c>
      <c r="N106" s="6">
        <f>SUM('１月:１２月'!N106)</f>
        <v>267.034</v>
      </c>
      <c r="O106" s="6">
        <f>SUM('１月:１２月'!O106)</f>
        <v>620.34</v>
      </c>
      <c r="P106" s="6">
        <f>SUM('１月:１２月'!P106)</f>
        <v>0</v>
      </c>
      <c r="Q106" s="7">
        <f t="shared" si="15"/>
        <v>3530612.48135</v>
      </c>
      <c r="R106" s="23"/>
    </row>
    <row r="107" spans="1:18" ht="18.75">
      <c r="A107" s="222" t="s">
        <v>76</v>
      </c>
      <c r="B107" s="219" t="s">
        <v>77</v>
      </c>
      <c r="C107" s="220" t="s">
        <v>12</v>
      </c>
      <c r="D107" s="4">
        <f>SUM('１月:１２月'!D107)</f>
        <v>0.0408</v>
      </c>
      <c r="E107" s="4">
        <f>SUM('１月:１２月'!E107)</f>
        <v>2.2959</v>
      </c>
      <c r="F107" s="4">
        <f t="shared" si="13"/>
        <v>2.3367</v>
      </c>
      <c r="G107" s="30">
        <f>SUM('１月:１２月'!G107)</f>
        <v>0.6317</v>
      </c>
      <c r="H107" s="25">
        <f>SUM('１月:１２月'!H107)</f>
        <v>64.70400000000001</v>
      </c>
      <c r="I107" s="4">
        <f>SUM('１月:１２月'!I107)</f>
        <v>6.6579999999999995</v>
      </c>
      <c r="J107" s="30">
        <f t="shared" si="14"/>
        <v>71.36200000000001</v>
      </c>
      <c r="K107" s="25">
        <f>SUM('１月:１２月'!K107)</f>
        <v>0.37409999999999993</v>
      </c>
      <c r="L107" s="4">
        <f>SUM('１月:１２月'!L107)</f>
        <v>0.20890000000000003</v>
      </c>
      <c r="M107" s="4">
        <f>SUM('１月:１２月'!M107)</f>
        <v>1.158</v>
      </c>
      <c r="N107" s="4">
        <f>SUM('１月:１２月'!N107)</f>
        <v>4.647889999999999</v>
      </c>
      <c r="O107" s="4">
        <f>SUM('１月:１２月'!O107)</f>
        <v>0.2554</v>
      </c>
      <c r="P107" s="4">
        <f>SUM('１月:１２月'!P107)</f>
        <v>3.2127999999999997</v>
      </c>
      <c r="Q107" s="5">
        <f t="shared" si="15"/>
        <v>84.18749000000001</v>
      </c>
      <c r="R107" s="23"/>
    </row>
    <row r="108" spans="1:18" ht="18.75">
      <c r="A108" s="222"/>
      <c r="B108" s="223"/>
      <c r="C108" s="224" t="s">
        <v>14</v>
      </c>
      <c r="D108" s="6">
        <f>SUM('１月:１２月'!D108)</f>
        <v>145.9455</v>
      </c>
      <c r="E108" s="6">
        <f>SUM('１月:１２月'!E108)</f>
        <v>4530.982999999999</v>
      </c>
      <c r="F108" s="6">
        <f t="shared" si="13"/>
        <v>4676.928499999999</v>
      </c>
      <c r="G108" s="31">
        <f>SUM('１月:１２月'!G108)</f>
        <v>748.8789999999999</v>
      </c>
      <c r="H108" s="26">
        <f>SUM('１月:１２月'!H108)</f>
        <v>97760.33300000001</v>
      </c>
      <c r="I108" s="6">
        <f>SUM('１月:１２月'!I108)</f>
        <v>9519.405999999999</v>
      </c>
      <c r="J108" s="31">
        <f t="shared" si="14"/>
        <v>107279.73900000002</v>
      </c>
      <c r="K108" s="26">
        <f>SUM('１月:１２月'!K108)</f>
        <v>428.87199999999996</v>
      </c>
      <c r="L108" s="6">
        <f>SUM('１月:１２月'!L108)</f>
        <v>346.98</v>
      </c>
      <c r="M108" s="6">
        <f>SUM('１月:１２月'!M108)</f>
        <v>647.903</v>
      </c>
      <c r="N108" s="6">
        <f>SUM('１月:１２月'!N108)</f>
        <v>6705.040999999998</v>
      </c>
      <c r="O108" s="6">
        <f>SUM('１月:１２月'!O108)</f>
        <v>164.381</v>
      </c>
      <c r="P108" s="6">
        <f>SUM('１月:１２月'!P108)</f>
        <v>4675.543000000001</v>
      </c>
      <c r="Q108" s="7">
        <f t="shared" si="15"/>
        <v>125674.26650000001</v>
      </c>
      <c r="R108" s="23"/>
    </row>
    <row r="109" spans="1:18" ht="18.75">
      <c r="A109" s="222"/>
      <c r="B109" s="219" t="s">
        <v>78</v>
      </c>
      <c r="C109" s="220" t="s">
        <v>12</v>
      </c>
      <c r="D109" s="4">
        <f>SUM('１月:１２月'!D109)</f>
        <v>12.728</v>
      </c>
      <c r="E109" s="4">
        <f>SUM('１月:１２月'!E109)</f>
        <v>2.431</v>
      </c>
      <c r="F109" s="4">
        <f t="shared" si="13"/>
        <v>15.158999999999999</v>
      </c>
      <c r="G109" s="30">
        <f>SUM('１月:１２月'!G109)</f>
        <v>34.9404</v>
      </c>
      <c r="H109" s="25">
        <f>SUM('１月:１２月'!H109)</f>
        <v>123.69299999999998</v>
      </c>
      <c r="I109" s="4">
        <f>SUM('１月:１２月'!I109)</f>
        <v>0</v>
      </c>
      <c r="J109" s="30">
        <f t="shared" si="14"/>
        <v>123.69299999999998</v>
      </c>
      <c r="K109" s="25">
        <f>SUM('１月:１２月'!K109)</f>
        <v>5.780600000000001</v>
      </c>
      <c r="L109" s="4">
        <f>SUM('１月:１２月'!L109)</f>
        <v>15.692399999999997</v>
      </c>
      <c r="M109" s="4">
        <f>SUM('１月:１２月'!M109)</f>
        <v>2.26</v>
      </c>
      <c r="N109" s="4">
        <f>SUM('１月:１２月'!N109)</f>
        <v>2.6217999999999995</v>
      </c>
      <c r="O109" s="4">
        <f>SUM('１月:１２月'!O109)</f>
        <v>0.015</v>
      </c>
      <c r="P109" s="4">
        <f>SUM('１月:１２月'!P109)</f>
        <v>0.5439999999999999</v>
      </c>
      <c r="Q109" s="5">
        <f t="shared" si="15"/>
        <v>200.70619999999997</v>
      </c>
      <c r="R109" s="23"/>
    </row>
    <row r="110" spans="1:18" ht="18.75">
      <c r="A110" s="222"/>
      <c r="B110" s="223"/>
      <c r="C110" s="224" t="s">
        <v>14</v>
      </c>
      <c r="D110" s="6">
        <f>SUM('１月:１２月'!D110)</f>
        <v>18264.7</v>
      </c>
      <c r="E110" s="6">
        <f>SUM('１月:１２月'!E110)</f>
        <v>3379.5969999999998</v>
      </c>
      <c r="F110" s="6">
        <f t="shared" si="13"/>
        <v>21644.297</v>
      </c>
      <c r="G110" s="31">
        <f>SUM('１月:１２月'!G110)</f>
        <v>30970.898</v>
      </c>
      <c r="H110" s="26">
        <f>SUM('１月:１２月'!H110)</f>
        <v>83263.803</v>
      </c>
      <c r="I110" s="6">
        <f>SUM('１月:１２月'!I110)</f>
        <v>0</v>
      </c>
      <c r="J110" s="31">
        <f t="shared" si="14"/>
        <v>83263.803</v>
      </c>
      <c r="K110" s="26">
        <f>SUM('１月:１２月'!K110)</f>
        <v>2483.935</v>
      </c>
      <c r="L110" s="6">
        <f>SUM('１月:１２月'!L110)</f>
        <v>7014.349000000001</v>
      </c>
      <c r="M110" s="6">
        <f>SUM('１月:１２月'!M110)</f>
        <v>521.301</v>
      </c>
      <c r="N110" s="6">
        <f>SUM('１月:１２月'!N110)</f>
        <v>1547.807</v>
      </c>
      <c r="O110" s="6">
        <f>SUM('１月:１２月'!O110)</f>
        <v>23.209</v>
      </c>
      <c r="P110" s="6">
        <f>SUM('１月:１２月'!P110)</f>
        <v>307.286</v>
      </c>
      <c r="Q110" s="7">
        <f t="shared" si="15"/>
        <v>147776.88499999998</v>
      </c>
      <c r="R110" s="23"/>
    </row>
    <row r="111" spans="1:18" ht="18.75">
      <c r="A111" s="222" t="s">
        <v>79</v>
      </c>
      <c r="B111" s="219" t="s">
        <v>80</v>
      </c>
      <c r="C111" s="220" t="s">
        <v>12</v>
      </c>
      <c r="D111" s="4">
        <f>SUM('１月:１２月'!D111)</f>
        <v>0</v>
      </c>
      <c r="E111" s="4">
        <f>SUM('１月:１２月'!E111)</f>
        <v>0</v>
      </c>
      <c r="F111" s="4">
        <f t="shared" si="13"/>
        <v>0</v>
      </c>
      <c r="G111" s="30">
        <f>SUM('１月:１２月'!G111)</f>
        <v>7096.02</v>
      </c>
      <c r="H111" s="25">
        <f>SUM('１月:１２月'!H111)</f>
        <v>585.45</v>
      </c>
      <c r="I111" s="4">
        <f>SUM('１月:１２月'!I111)</f>
        <v>0</v>
      </c>
      <c r="J111" s="30">
        <f t="shared" si="14"/>
        <v>585.45</v>
      </c>
      <c r="K111" s="25">
        <f>SUM('１月:１２月'!K111)</f>
        <v>9509.145</v>
      </c>
      <c r="L111" s="4">
        <f>SUM('１月:１２月'!L111)</f>
        <v>2037.75</v>
      </c>
      <c r="M111" s="4">
        <f>SUM('１月:１２月'!M111)</f>
        <v>0</v>
      </c>
      <c r="N111" s="4">
        <f>SUM('１月:１２月'!N111)</f>
        <v>0</v>
      </c>
      <c r="O111" s="4">
        <f>SUM('１月:１２月'!O111)</f>
        <v>0</v>
      </c>
      <c r="P111" s="4">
        <f>SUM('１月:１２月'!P111)</f>
        <v>0</v>
      </c>
      <c r="Q111" s="5">
        <f t="shared" si="15"/>
        <v>19228.365</v>
      </c>
      <c r="R111" s="23"/>
    </row>
    <row r="112" spans="1:18" ht="18.75">
      <c r="A112" s="222"/>
      <c r="B112" s="223"/>
      <c r="C112" s="224" t="s">
        <v>14</v>
      </c>
      <c r="D112" s="6">
        <f>SUM('１月:１２月'!D112)</f>
        <v>0</v>
      </c>
      <c r="E112" s="6">
        <f>SUM('１月:１２月'!E112)</f>
        <v>0</v>
      </c>
      <c r="F112" s="6">
        <f t="shared" si="13"/>
        <v>0</v>
      </c>
      <c r="G112" s="31">
        <f>SUM('１月:１２月'!G112)</f>
        <v>417582.73600000003</v>
      </c>
      <c r="H112" s="26">
        <f>SUM('１月:１２月'!H112)</f>
        <v>35552.022</v>
      </c>
      <c r="I112" s="6">
        <f>SUM('１月:１２月'!I112)</f>
        <v>0</v>
      </c>
      <c r="J112" s="31">
        <f t="shared" si="14"/>
        <v>35552.022</v>
      </c>
      <c r="K112" s="26">
        <f>SUM('１月:１２月'!K112)</f>
        <v>574710.3580000001</v>
      </c>
      <c r="L112" s="6">
        <f>SUM('１月:１２月'!L112)</f>
        <v>117365.727</v>
      </c>
      <c r="M112" s="6">
        <f>SUM('１月:１２月'!M112)</f>
        <v>0</v>
      </c>
      <c r="N112" s="6">
        <f>SUM('１月:１２月'!N112)</f>
        <v>0</v>
      </c>
      <c r="O112" s="6">
        <f>SUM('１月:１２月'!O112)</f>
        <v>0</v>
      </c>
      <c r="P112" s="6">
        <f>SUM('１月:１２月'!P112)</f>
        <v>0</v>
      </c>
      <c r="Q112" s="7">
        <f t="shared" si="15"/>
        <v>1145210.843</v>
      </c>
      <c r="R112" s="23"/>
    </row>
    <row r="113" spans="1:18" ht="18.75">
      <c r="A113" s="222"/>
      <c r="B113" s="219" t="s">
        <v>81</v>
      </c>
      <c r="C113" s="220" t="s">
        <v>12</v>
      </c>
      <c r="D113" s="4">
        <f>SUM('１月:１２月'!D113)</f>
        <v>0.42610000000000003</v>
      </c>
      <c r="E113" s="4">
        <f>SUM('１月:１２月'!E113)</f>
        <v>0.6167</v>
      </c>
      <c r="F113" s="4">
        <f t="shared" si="13"/>
        <v>1.0428000000000002</v>
      </c>
      <c r="G113" s="30">
        <f>SUM('１月:１２月'!G113)</f>
        <v>2.1374</v>
      </c>
      <c r="H113" s="25">
        <f>SUM('１月:１２月'!H113)</f>
        <v>36.517</v>
      </c>
      <c r="I113" s="4">
        <f>SUM('１月:１２月'!I113)</f>
        <v>0.23099999999999998</v>
      </c>
      <c r="J113" s="30">
        <f t="shared" si="14"/>
        <v>36.748000000000005</v>
      </c>
      <c r="K113" s="25">
        <f>SUM('１月:１２月'!K113)</f>
        <v>0.0055</v>
      </c>
      <c r="L113" s="4">
        <f>SUM('１月:１２月'!L113)</f>
        <v>0.3218</v>
      </c>
      <c r="M113" s="4">
        <f>SUM('１月:１２月'!M113)</f>
        <v>0</v>
      </c>
      <c r="N113" s="4">
        <f>SUM('１月:１２月'!N113)</f>
        <v>0</v>
      </c>
      <c r="O113" s="4">
        <f>SUM('１月:１２月'!O113)</f>
        <v>0.4876</v>
      </c>
      <c r="P113" s="4">
        <f>SUM('１月:１２月'!P113)</f>
        <v>0</v>
      </c>
      <c r="Q113" s="5">
        <f t="shared" si="15"/>
        <v>40.743100000000005</v>
      </c>
      <c r="R113" s="23"/>
    </row>
    <row r="114" spans="1:18" ht="18.75">
      <c r="A114" s="222"/>
      <c r="B114" s="223"/>
      <c r="C114" s="224" t="s">
        <v>14</v>
      </c>
      <c r="D114" s="6">
        <f>SUM('１月:１２月'!D114)</f>
        <v>306.152</v>
      </c>
      <c r="E114" s="6">
        <f>SUM('１月:１２月'!E114)</f>
        <v>512.386</v>
      </c>
      <c r="F114" s="6">
        <f t="shared" si="13"/>
        <v>818.538</v>
      </c>
      <c r="G114" s="31">
        <f>SUM('１月:１２月'!G114)</f>
        <v>2356.091</v>
      </c>
      <c r="H114" s="26">
        <f>SUM('１月:１２月'!H114)</f>
        <v>94682.009</v>
      </c>
      <c r="I114" s="6">
        <f>SUM('１月:１２月'!I114)</f>
        <v>588.84</v>
      </c>
      <c r="J114" s="31">
        <f t="shared" si="14"/>
        <v>95270.849</v>
      </c>
      <c r="K114" s="26">
        <f>SUM('１月:１２月'!K114)</f>
        <v>9.504</v>
      </c>
      <c r="L114" s="6">
        <f>SUM('１月:１２月'!L114)</f>
        <v>268.578</v>
      </c>
      <c r="M114" s="6">
        <f>SUM('１月:１２月'!M114)</f>
        <v>0</v>
      </c>
      <c r="N114" s="6">
        <f>SUM('１月:１２月'!N114)</f>
        <v>0</v>
      </c>
      <c r="O114" s="6">
        <f>SUM('１月:１２月'!O114)</f>
        <v>632.632</v>
      </c>
      <c r="P114" s="6">
        <f>SUM('１月:１２月'!P114)</f>
        <v>0</v>
      </c>
      <c r="Q114" s="7">
        <f t="shared" si="15"/>
        <v>99356.192</v>
      </c>
      <c r="R114" s="23"/>
    </row>
    <row r="115" spans="1:18" ht="18.75">
      <c r="A115" s="222" t="s">
        <v>82</v>
      </c>
      <c r="B115" s="219" t="s">
        <v>83</v>
      </c>
      <c r="C115" s="220" t="s">
        <v>12</v>
      </c>
      <c r="D115" s="4">
        <f>SUM('１月:１２月'!D115)</f>
        <v>2.6210999999999998</v>
      </c>
      <c r="E115" s="4">
        <f>SUM('１月:１２月'!E115)</f>
        <v>9.4175</v>
      </c>
      <c r="F115" s="4">
        <f t="shared" si="13"/>
        <v>12.0386</v>
      </c>
      <c r="G115" s="30">
        <f>SUM('１月:１２月'!G115)</f>
        <v>0.0133</v>
      </c>
      <c r="H115" s="25">
        <f>SUM('１月:１２月'!H115)</f>
        <v>21.767</v>
      </c>
      <c r="I115" s="4">
        <f>SUM('１月:１２月'!I115)</f>
        <v>0</v>
      </c>
      <c r="J115" s="30">
        <f t="shared" si="14"/>
        <v>21.767</v>
      </c>
      <c r="K115" s="25">
        <f>SUM('１月:１２月'!K115)</f>
        <v>0</v>
      </c>
      <c r="L115" s="4">
        <f>SUM('１月:１２月'!L115)</f>
        <v>0.046</v>
      </c>
      <c r="M115" s="4">
        <f>SUM('１月:１２月'!M115)</f>
        <v>0</v>
      </c>
      <c r="N115" s="4">
        <f>SUM('１月:１２月'!N115)</f>
        <v>0</v>
      </c>
      <c r="O115" s="4">
        <f>SUM('１月:１２月'!O115)</f>
        <v>0</v>
      </c>
      <c r="P115" s="4">
        <f>SUM('１月:１２月'!P115)</f>
        <v>0</v>
      </c>
      <c r="Q115" s="5">
        <f t="shared" si="15"/>
        <v>33.8649</v>
      </c>
      <c r="R115" s="23"/>
    </row>
    <row r="116" spans="1:18" ht="18.75">
      <c r="A116" s="222"/>
      <c r="B116" s="223"/>
      <c r="C116" s="224" t="s">
        <v>14</v>
      </c>
      <c r="D116" s="6">
        <f>SUM('１月:１２月'!D116)</f>
        <v>2411.252</v>
      </c>
      <c r="E116" s="6">
        <f>SUM('１月:１２月'!E116)</f>
        <v>3801.132</v>
      </c>
      <c r="F116" s="6">
        <f t="shared" si="13"/>
        <v>6212.384</v>
      </c>
      <c r="G116" s="31">
        <f>SUM('１月:１２月'!G116)</f>
        <v>9.955</v>
      </c>
      <c r="H116" s="26">
        <f>SUM('１月:１２月'!H116)</f>
        <v>19933.879</v>
      </c>
      <c r="I116" s="6">
        <f>SUM('１月:１２月'!I116)</f>
        <v>0</v>
      </c>
      <c r="J116" s="31">
        <f t="shared" si="14"/>
        <v>19933.879</v>
      </c>
      <c r="K116" s="26">
        <f>SUM('１月:１２月'!K116)</f>
        <v>0</v>
      </c>
      <c r="L116" s="6">
        <f>SUM('１月:１２月'!L116)</f>
        <v>5.1450000000000005</v>
      </c>
      <c r="M116" s="6">
        <f>SUM('１月:１２月'!M116)</f>
        <v>0</v>
      </c>
      <c r="N116" s="6">
        <f>SUM('１月:１２月'!N116)</f>
        <v>0</v>
      </c>
      <c r="O116" s="6">
        <f>SUM('１月:１２月'!O116)</f>
        <v>0</v>
      </c>
      <c r="P116" s="6">
        <f>SUM('１月:１２月'!P116)</f>
        <v>0</v>
      </c>
      <c r="Q116" s="7">
        <f t="shared" si="15"/>
        <v>26161.363</v>
      </c>
      <c r="R116" s="23"/>
    </row>
    <row r="117" spans="1:18" ht="18.75">
      <c r="A117" s="222"/>
      <c r="B117" s="219" t="s">
        <v>84</v>
      </c>
      <c r="C117" s="220" t="s">
        <v>12</v>
      </c>
      <c r="D117" s="4">
        <f>SUM('１月:１２月'!D117)</f>
        <v>43.860499999999995</v>
      </c>
      <c r="E117" s="4">
        <f>SUM('１月:１２月'!E117)</f>
        <v>25.3407</v>
      </c>
      <c r="F117" s="4">
        <f t="shared" si="13"/>
        <v>69.2012</v>
      </c>
      <c r="G117" s="30">
        <f>SUM('１月:１２月'!G117)</f>
        <v>67.8649</v>
      </c>
      <c r="H117" s="25">
        <f>SUM('１月:１２月'!H117)</f>
        <v>100.716</v>
      </c>
      <c r="I117" s="4">
        <f>SUM('１月:１２月'!I117)</f>
        <v>0</v>
      </c>
      <c r="J117" s="30">
        <f t="shared" si="14"/>
        <v>100.716</v>
      </c>
      <c r="K117" s="25">
        <f>SUM('１月:１２月'!K117)</f>
        <v>4.3359000000000005</v>
      </c>
      <c r="L117" s="4">
        <f>SUM('１月:１２月'!L117)</f>
        <v>165.6184</v>
      </c>
      <c r="M117" s="4">
        <f>SUM('１月:１２月'!M117)</f>
        <v>148.868</v>
      </c>
      <c r="N117" s="4">
        <f>SUM('１月:１２月'!N117)</f>
        <v>27.748799999999996</v>
      </c>
      <c r="O117" s="4">
        <f>SUM('１月:１２月'!O117)</f>
        <v>0</v>
      </c>
      <c r="P117" s="4">
        <f>SUM('１月:１２月'!P117)</f>
        <v>1.4089</v>
      </c>
      <c r="Q117" s="5">
        <f t="shared" si="15"/>
        <v>585.7620999999999</v>
      </c>
      <c r="R117" s="23"/>
    </row>
    <row r="118" spans="1:18" ht="18.75">
      <c r="A118" s="222"/>
      <c r="B118" s="223"/>
      <c r="C118" s="224" t="s">
        <v>14</v>
      </c>
      <c r="D118" s="6">
        <f>SUM('１月:１２月'!D118)</f>
        <v>19287.491499999996</v>
      </c>
      <c r="E118" s="6">
        <f>SUM('１月:１２月'!E118)</f>
        <v>16197.598000000002</v>
      </c>
      <c r="F118" s="6">
        <f t="shared" si="13"/>
        <v>35485.0895</v>
      </c>
      <c r="G118" s="31">
        <f>SUM('１月:１２月'!G118)</f>
        <v>63097.099</v>
      </c>
      <c r="H118" s="26">
        <f>SUM('１月:１２月'!H118)</f>
        <v>83309.47200000001</v>
      </c>
      <c r="I118" s="6">
        <f>SUM('１月:１２月'!I118)</f>
        <v>0</v>
      </c>
      <c r="J118" s="31">
        <f t="shared" si="14"/>
        <v>83309.47200000001</v>
      </c>
      <c r="K118" s="26">
        <f>SUM('１月:１２月'!K118)</f>
        <v>2946.2630000000004</v>
      </c>
      <c r="L118" s="6">
        <f>SUM('１月:１２月'!L118)</f>
        <v>12051.65</v>
      </c>
      <c r="M118" s="6">
        <f>SUM('１月:１２月'!M118)</f>
        <v>96531.861</v>
      </c>
      <c r="N118" s="6">
        <f>SUM('１月:１２月'!N118)</f>
        <v>9941.098</v>
      </c>
      <c r="O118" s="6">
        <f>SUM('１月:１２月'!O118)</f>
        <v>0</v>
      </c>
      <c r="P118" s="6">
        <f>SUM('１月:１２月'!P118)</f>
        <v>9882.06</v>
      </c>
      <c r="Q118" s="7">
        <f t="shared" si="15"/>
        <v>313244.59249999997</v>
      </c>
      <c r="R118" s="23"/>
    </row>
    <row r="119" spans="1:18" ht="18.75">
      <c r="A119" s="222" t="s">
        <v>19</v>
      </c>
      <c r="B119" s="219" t="s">
        <v>85</v>
      </c>
      <c r="C119" s="220" t="s">
        <v>12</v>
      </c>
      <c r="D119" s="4">
        <f>SUM('１月:１２月'!D119)</f>
        <v>31.6665</v>
      </c>
      <c r="E119" s="4">
        <f>SUM('１月:１２月'!E119)</f>
        <v>23.642000000000003</v>
      </c>
      <c r="F119" s="4">
        <f t="shared" si="13"/>
        <v>55.3085</v>
      </c>
      <c r="G119" s="30">
        <f>SUM('１月:１２月'!G119)</f>
        <v>23.2037</v>
      </c>
      <c r="H119" s="25">
        <f>SUM('１月:１２月'!H119)</f>
        <v>108.38000000000001</v>
      </c>
      <c r="I119" s="4">
        <f>SUM('１月:１２月'!I119)</f>
        <v>0.09400000000000001</v>
      </c>
      <c r="J119" s="30">
        <f t="shared" si="14"/>
        <v>108.474</v>
      </c>
      <c r="K119" s="25">
        <f>SUM('１月:１２月'!K119)</f>
        <v>4.258900000000001</v>
      </c>
      <c r="L119" s="4">
        <f>SUM('１月:１２月'!L119)</f>
        <v>269.0962</v>
      </c>
      <c r="M119" s="4">
        <f>SUM('１月:１２月'!M119)</f>
        <v>13.283999999999999</v>
      </c>
      <c r="N119" s="4">
        <f>SUM('１月:１２月'!N119)</f>
        <v>0.8092999999999999</v>
      </c>
      <c r="O119" s="4">
        <f>SUM('１月:１２月'!O119)</f>
        <v>1.328</v>
      </c>
      <c r="P119" s="4">
        <f>SUM('１月:１２月'!P119)</f>
        <v>5.894000000000001</v>
      </c>
      <c r="Q119" s="5">
        <f t="shared" si="15"/>
        <v>481.6566</v>
      </c>
      <c r="R119" s="23"/>
    </row>
    <row r="120" spans="1:18" ht="18.75">
      <c r="A120" s="10"/>
      <c r="B120" s="223"/>
      <c r="C120" s="224" t="s">
        <v>14</v>
      </c>
      <c r="D120" s="6">
        <f>SUM('１月:１２月'!D120)</f>
        <v>15122.107</v>
      </c>
      <c r="E120" s="6">
        <f>SUM('１月:１２月'!E120)</f>
        <v>8206.462</v>
      </c>
      <c r="F120" s="6">
        <f t="shared" si="13"/>
        <v>23328.569</v>
      </c>
      <c r="G120" s="31">
        <f>SUM('１月:１２月'!G120)</f>
        <v>5018.6720000000005</v>
      </c>
      <c r="H120" s="26">
        <f>SUM('１月:１２月'!H120)</f>
        <v>77912.17000000001</v>
      </c>
      <c r="I120" s="6">
        <f>SUM('１月:１２月'!I120)</f>
        <v>415.758</v>
      </c>
      <c r="J120" s="31">
        <f t="shared" si="14"/>
        <v>78327.92800000001</v>
      </c>
      <c r="K120" s="26">
        <f>SUM('１月:１２月'!K120)</f>
        <v>1426.185</v>
      </c>
      <c r="L120" s="6">
        <f>SUM('１月:１２月'!L120)</f>
        <v>48366.689</v>
      </c>
      <c r="M120" s="6">
        <f>SUM('１月:１２月'!M120)</f>
        <v>2572.965</v>
      </c>
      <c r="N120" s="6">
        <f>SUM('１月:１２月'!N120)</f>
        <v>226.129</v>
      </c>
      <c r="O120" s="6">
        <f>SUM('１月:１２月'!O120)</f>
        <v>170.645</v>
      </c>
      <c r="P120" s="6">
        <f>SUM('１月:１２月'!P120)</f>
        <v>10575.520000000002</v>
      </c>
      <c r="Q120" s="7">
        <f t="shared" si="15"/>
        <v>170013.30199999997</v>
      </c>
      <c r="R120" s="23"/>
    </row>
    <row r="121" spans="1:18" ht="18.75">
      <c r="A121" s="10"/>
      <c r="B121" s="226" t="s">
        <v>16</v>
      </c>
      <c r="C121" s="220" t="s">
        <v>12</v>
      </c>
      <c r="D121" s="4">
        <f>SUM('１月:１２月'!D121)</f>
        <v>0.6233</v>
      </c>
      <c r="E121" s="4">
        <f>SUM('１月:１２月'!E121)</f>
        <v>3.3565999999999994</v>
      </c>
      <c r="F121" s="4">
        <f t="shared" si="13"/>
        <v>3.9798999999999993</v>
      </c>
      <c r="G121" s="30">
        <f>SUM('１月:１２月'!G121)</f>
        <v>73.62850000000002</v>
      </c>
      <c r="H121" s="25">
        <f>SUM('１月:１２月'!H121)</f>
        <v>76.83899999999998</v>
      </c>
      <c r="I121" s="4">
        <f>SUM('１月:１２月'!I121)</f>
        <v>0</v>
      </c>
      <c r="J121" s="30">
        <f t="shared" si="14"/>
        <v>76.83899999999998</v>
      </c>
      <c r="K121" s="25">
        <f>SUM('１月:１２月'!K121)</f>
        <v>0.7232000000000001</v>
      </c>
      <c r="L121" s="4">
        <f>SUM('１月:１２月'!L121)</f>
        <v>29.8669</v>
      </c>
      <c r="M121" s="4">
        <f>SUM('１月:１２月'!M121)</f>
        <v>0</v>
      </c>
      <c r="N121" s="4">
        <f>SUM('１月:１２月'!N121)</f>
        <v>0</v>
      </c>
      <c r="O121" s="4">
        <f>SUM('１月:１２月'!O121)</f>
        <v>0.385</v>
      </c>
      <c r="P121" s="4">
        <f>SUM('１月:１２月'!P121)</f>
        <v>9.367</v>
      </c>
      <c r="Q121" s="5">
        <f t="shared" si="15"/>
        <v>194.7895</v>
      </c>
      <c r="R121" s="23"/>
    </row>
    <row r="122" spans="1:18" ht="18.75">
      <c r="A122" s="10"/>
      <c r="B122" s="224" t="s">
        <v>86</v>
      </c>
      <c r="C122" s="224" t="s">
        <v>14</v>
      </c>
      <c r="D122" s="6">
        <f>SUM('１月:１２月'!D122)</f>
        <v>319.7159999999999</v>
      </c>
      <c r="E122" s="6">
        <f>SUM('１月:１２月'!E122)</f>
        <v>7945.179999999999</v>
      </c>
      <c r="F122" s="6">
        <f t="shared" si="13"/>
        <v>8264.895999999999</v>
      </c>
      <c r="G122" s="31">
        <f>SUM('１月:１２月'!G122)</f>
        <v>19097.812999999995</v>
      </c>
      <c r="H122" s="26">
        <f>SUM('１月:１２月'!H122)</f>
        <v>79398.60500000001</v>
      </c>
      <c r="I122" s="6">
        <f>SUM('１月:１２月'!I122)</f>
        <v>0</v>
      </c>
      <c r="J122" s="31">
        <f t="shared" si="14"/>
        <v>79398.60500000001</v>
      </c>
      <c r="K122" s="26">
        <f>SUM('１月:１２月'!K122)</f>
        <v>73.811</v>
      </c>
      <c r="L122" s="6">
        <f>SUM('１月:１２月'!L122)</f>
        <v>2927.8200000000006</v>
      </c>
      <c r="M122" s="6">
        <f>SUM('１月:１２月'!M122)</f>
        <v>0</v>
      </c>
      <c r="N122" s="6">
        <f>SUM('１月:１２月'!N122)</f>
        <v>0</v>
      </c>
      <c r="O122" s="6">
        <f>SUM('１月:１２月'!O122)</f>
        <v>48.763999999999996</v>
      </c>
      <c r="P122" s="6">
        <f>SUM('１月:１２月'!P122)</f>
        <v>17516.557999999997</v>
      </c>
      <c r="Q122" s="7">
        <f t="shared" si="15"/>
        <v>127328.26700000002</v>
      </c>
      <c r="R122" s="23"/>
    </row>
    <row r="123" spans="1:18" ht="18.75">
      <c r="A123" s="10"/>
      <c r="B123" s="227" t="s">
        <v>20</v>
      </c>
      <c r="C123" s="220" t="s">
        <v>12</v>
      </c>
      <c r="D123" s="11">
        <f>+D101+D103+D105+D107+D109+D111+D113+D115+D117+D119+D121</f>
        <v>182.71810000000002</v>
      </c>
      <c r="E123" s="11">
        <f>+E101+E103+E105+E107+E109+E111+E113+E115+E117+E119+E121</f>
        <v>179.3382</v>
      </c>
      <c r="F123" s="24">
        <f t="shared" si="13"/>
        <v>362.0563</v>
      </c>
      <c r="G123" s="11">
        <f aca="true" t="shared" si="20" ref="G123:P124">+G101+G103+G105+G107+G109+G111+G113+G115+G117+G119+G121</f>
        <v>7837.646699999999</v>
      </c>
      <c r="H123" s="38">
        <f t="shared" si="20"/>
        <v>15953.027</v>
      </c>
      <c r="I123" s="11">
        <f t="shared" si="20"/>
        <v>15.108999999999998</v>
      </c>
      <c r="J123" s="11">
        <f t="shared" si="14"/>
        <v>15968.136</v>
      </c>
      <c r="K123" s="11">
        <f>+K101+K103+K105+K107+K109+K111+K113+K115+K117+K119+K121</f>
        <v>11149.774800000001</v>
      </c>
      <c r="L123" s="11">
        <f t="shared" si="20"/>
        <v>2789.2232999999997</v>
      </c>
      <c r="M123" s="11">
        <f t="shared" si="20"/>
        <v>172.99599999999998</v>
      </c>
      <c r="N123" s="11">
        <f t="shared" si="20"/>
        <v>46.297889999999995</v>
      </c>
      <c r="O123" s="11">
        <f t="shared" si="20"/>
        <v>66.038</v>
      </c>
      <c r="P123" s="11">
        <f t="shared" si="20"/>
        <v>21.3682</v>
      </c>
      <c r="Q123" s="12">
        <f>D123+E123+G123+H123+I123+K123+L123+M123+N123+O123+P123</f>
        <v>38413.537189999995</v>
      </c>
      <c r="R123" s="23"/>
    </row>
    <row r="124" spans="1:18" ht="18.75">
      <c r="A124" s="229"/>
      <c r="B124" s="230"/>
      <c r="C124" s="224" t="s">
        <v>14</v>
      </c>
      <c r="D124" s="6">
        <f>+D102+D104+D106+D108+D110+D112+D114+D116+D118+D120+D122</f>
        <v>90488.0536</v>
      </c>
      <c r="E124" s="6">
        <f>+E102+E104+E106+E108+E110+E112+E114+E116+E118+E120+E122</f>
        <v>98641.28799999999</v>
      </c>
      <c r="F124" s="6">
        <f t="shared" si="13"/>
        <v>189129.34159999999</v>
      </c>
      <c r="G124" s="31">
        <f>+G102+G104+G106+G108+G110+G112+G114+G116+G118+G120+G122</f>
        <v>721700.194</v>
      </c>
      <c r="H124" s="26">
        <f t="shared" si="20"/>
        <v>3755847.0640000002</v>
      </c>
      <c r="I124" s="6">
        <f t="shared" si="20"/>
        <v>14081.517999999998</v>
      </c>
      <c r="J124" s="31">
        <f t="shared" si="14"/>
        <v>3769928.5820000004</v>
      </c>
      <c r="K124" s="26">
        <f>+K102+K104+K106+K108+K110+K112+K114+K116+K118+K120+K122</f>
        <v>943771.9920000001</v>
      </c>
      <c r="L124" s="6">
        <f>+L102+L104+L106+L108+L110+L112+L114+L116+L118+L120+L122</f>
        <v>288204.386</v>
      </c>
      <c r="M124" s="6">
        <f>+M102+M104+M106+M108+M110+M112+M114+M116+M118+M120+M122</f>
        <v>102087.897</v>
      </c>
      <c r="N124" s="6">
        <f>+N102+N104+N106+N108+N110+N112+N114+N116+N118+N120+N122</f>
        <v>21551.761</v>
      </c>
      <c r="O124" s="6">
        <f>+O102+O104+O106+O108+O110+O112+O114+O116+O118+O120+O122</f>
        <v>31168.582999999995</v>
      </c>
      <c r="P124" s="6">
        <f>+P102+P104+P106+P108+P110+P112+P114+P116+P118+P120+P122</f>
        <v>43413.032</v>
      </c>
      <c r="Q124" s="7">
        <f t="shared" si="15"/>
        <v>6110955.768599999</v>
      </c>
      <c r="R124" s="23"/>
    </row>
    <row r="125" spans="1:18" ht="18.75">
      <c r="A125" s="218" t="s">
        <v>0</v>
      </c>
      <c r="B125" s="219" t="s">
        <v>87</v>
      </c>
      <c r="C125" s="220" t="s">
        <v>12</v>
      </c>
      <c r="D125" s="4">
        <f>SUM('１月:１２月'!D125)</f>
        <v>0</v>
      </c>
      <c r="E125" s="4">
        <f>SUM('１月:１２月'!E125)</f>
        <v>0</v>
      </c>
      <c r="F125" s="4">
        <f t="shared" si="13"/>
        <v>0</v>
      </c>
      <c r="G125" s="30">
        <f>SUM('１月:１２月'!G125)</f>
        <v>0.2394</v>
      </c>
      <c r="H125" s="25">
        <f>SUM('１月:１２月'!H125)</f>
        <v>0</v>
      </c>
      <c r="I125" s="4">
        <f>SUM('１月:１２月'!I125)</f>
        <v>0</v>
      </c>
      <c r="J125" s="30">
        <f t="shared" si="14"/>
        <v>0</v>
      </c>
      <c r="K125" s="25">
        <f>SUM('１月:１２月'!K125)</f>
        <v>0.02</v>
      </c>
      <c r="L125" s="4">
        <f>SUM('１月:１２月'!L125)</f>
        <v>0.3609</v>
      </c>
      <c r="M125" s="4">
        <f>SUM('１月:１２月'!M125)</f>
        <v>0</v>
      </c>
      <c r="N125" s="4">
        <f>SUM('１月:１２月'!N125)</f>
        <v>0</v>
      </c>
      <c r="O125" s="4">
        <f>SUM('１月:１２月'!O125)</f>
        <v>0</v>
      </c>
      <c r="P125" s="4">
        <f>SUM('１月:１２月'!P125)</f>
        <v>0</v>
      </c>
      <c r="Q125" s="5">
        <f t="shared" si="15"/>
        <v>0.6203000000000001</v>
      </c>
      <c r="R125" s="23"/>
    </row>
    <row r="126" spans="1:18" ht="18.75">
      <c r="A126" s="218" t="s">
        <v>0</v>
      </c>
      <c r="B126" s="223"/>
      <c r="C126" s="224" t="s">
        <v>14</v>
      </c>
      <c r="D126" s="6">
        <f>SUM('１月:１２月'!D126)</f>
        <v>0</v>
      </c>
      <c r="E126" s="6">
        <f>SUM('１月:１２月'!E126)</f>
        <v>0</v>
      </c>
      <c r="F126" s="6">
        <f t="shared" si="13"/>
        <v>0</v>
      </c>
      <c r="G126" s="31">
        <f>SUM('１月:１２月'!G126)</f>
        <v>22.063</v>
      </c>
      <c r="H126" s="26">
        <f>SUM('１月:１２月'!H126)</f>
        <v>0</v>
      </c>
      <c r="I126" s="6">
        <f>SUM('１月:１２月'!I126)</f>
        <v>0</v>
      </c>
      <c r="J126" s="31">
        <f t="shared" si="14"/>
        <v>0</v>
      </c>
      <c r="K126" s="26">
        <f>SUM('１月:１２月'!K126)</f>
        <v>36.75</v>
      </c>
      <c r="L126" s="6">
        <f>SUM('１月:１２月'!L126)</f>
        <v>107.01</v>
      </c>
      <c r="M126" s="6">
        <f>SUM('１月:１２月'!M126)</f>
        <v>0</v>
      </c>
      <c r="N126" s="6">
        <f>SUM('１月:１２月'!N126)</f>
        <v>0</v>
      </c>
      <c r="O126" s="6">
        <f>SUM('１月:１２月'!O126)</f>
        <v>0</v>
      </c>
      <c r="P126" s="6">
        <f>SUM('１月:１２月'!P126)</f>
        <v>0</v>
      </c>
      <c r="Q126" s="7">
        <f t="shared" si="15"/>
        <v>165.823</v>
      </c>
      <c r="R126" s="23"/>
    </row>
    <row r="127" spans="1:18" ht="18.75">
      <c r="A127" s="222" t="s">
        <v>88</v>
      </c>
      <c r="B127" s="219" t="s">
        <v>89</v>
      </c>
      <c r="C127" s="220" t="s">
        <v>12</v>
      </c>
      <c r="D127" s="4">
        <f>SUM('１月:１２月'!D127)</f>
        <v>0.132</v>
      </c>
      <c r="E127" s="4">
        <f>SUM('１月:１２月'!E127)</f>
        <v>0.41200000000000003</v>
      </c>
      <c r="F127" s="4">
        <f t="shared" si="13"/>
        <v>0.544</v>
      </c>
      <c r="G127" s="30">
        <f>SUM('１月:１２月'!G127)</f>
        <v>90.9424</v>
      </c>
      <c r="H127" s="25">
        <f>SUM('１月:１２月'!H127)</f>
        <v>0</v>
      </c>
      <c r="I127" s="4">
        <f>SUM('１月:１２月'!I127)</f>
        <v>0</v>
      </c>
      <c r="J127" s="30">
        <f t="shared" si="14"/>
        <v>0</v>
      </c>
      <c r="K127" s="25">
        <f>SUM('１月:１２月'!K127)</f>
        <v>4.5849</v>
      </c>
      <c r="L127" s="4">
        <f>SUM('１月:１２月'!L127)</f>
        <v>7.47</v>
      </c>
      <c r="M127" s="4">
        <f>SUM('１月:１２月'!M127)</f>
        <v>0</v>
      </c>
      <c r="N127" s="4">
        <f>SUM('１月:１２月'!N127)</f>
        <v>0</v>
      </c>
      <c r="O127" s="4">
        <f>SUM('１月:１２月'!O127)</f>
        <v>0</v>
      </c>
      <c r="P127" s="4">
        <f>SUM('１月:１２月'!P127)</f>
        <v>0</v>
      </c>
      <c r="Q127" s="5">
        <f t="shared" si="15"/>
        <v>103.5413</v>
      </c>
      <c r="R127" s="23"/>
    </row>
    <row r="128" spans="1:18" ht="18.75">
      <c r="A128" s="222"/>
      <c r="B128" s="223"/>
      <c r="C128" s="224" t="s">
        <v>14</v>
      </c>
      <c r="D128" s="6">
        <f>SUM('１月:１２月'!D128)</f>
        <v>11.96</v>
      </c>
      <c r="E128" s="6">
        <f>SUM('１月:１２月'!E128)</f>
        <v>283.5659999999999</v>
      </c>
      <c r="F128" s="6">
        <f t="shared" si="13"/>
        <v>295.5259999999999</v>
      </c>
      <c r="G128" s="31">
        <f>SUM('１月:１２月'!G128)</f>
        <v>15361.514</v>
      </c>
      <c r="H128" s="26">
        <f>SUM('１月:１２月'!H128)</f>
        <v>0</v>
      </c>
      <c r="I128" s="6">
        <f>SUM('１月:１２月'!I128)</f>
        <v>0</v>
      </c>
      <c r="J128" s="31">
        <f t="shared" si="14"/>
        <v>0</v>
      </c>
      <c r="K128" s="26">
        <f>SUM('１月:１２月'!K128)</f>
        <v>1027.077</v>
      </c>
      <c r="L128" s="6">
        <f>SUM('１月:１２月'!L128)</f>
        <v>968.292</v>
      </c>
      <c r="M128" s="6">
        <f>SUM('１月:１２月'!M128)</f>
        <v>0</v>
      </c>
      <c r="N128" s="6">
        <f>SUM('１月:１２月'!N128)</f>
        <v>0</v>
      </c>
      <c r="O128" s="6">
        <f>SUM('１月:１２月'!O128)</f>
        <v>0</v>
      </c>
      <c r="P128" s="6">
        <f>SUM('１月:１２月'!P128)</f>
        <v>0</v>
      </c>
      <c r="Q128" s="7">
        <f t="shared" si="15"/>
        <v>17652.409</v>
      </c>
      <c r="R128" s="23"/>
    </row>
    <row r="129" spans="1:18" ht="18.75">
      <c r="A129" s="222" t="s">
        <v>90</v>
      </c>
      <c r="B129" s="226" t="s">
        <v>16</v>
      </c>
      <c r="C129" s="226" t="s">
        <v>12</v>
      </c>
      <c r="D129" s="13">
        <f>SUM('１月:１２月'!D129)</f>
        <v>0.6182999999999998</v>
      </c>
      <c r="E129" s="13">
        <f>SUM('１月:１２月'!E129)</f>
        <v>0.2769</v>
      </c>
      <c r="F129" s="13">
        <f t="shared" si="13"/>
        <v>0.8951999999999998</v>
      </c>
      <c r="G129" s="33">
        <f>SUM('１月:１２月'!G129)</f>
        <v>4.2667</v>
      </c>
      <c r="H129" s="3">
        <f>SUM('１月:１２月'!H129)</f>
        <v>37.167</v>
      </c>
      <c r="I129" s="13">
        <f>SUM('１月:１２月'!I129)</f>
        <v>0</v>
      </c>
      <c r="J129" s="33">
        <f t="shared" si="14"/>
        <v>37.167</v>
      </c>
      <c r="K129" s="3">
        <f>SUM('１月:１２月'!K129)</f>
        <v>0.5692999999999999</v>
      </c>
      <c r="L129" s="13">
        <f>SUM('１月:１２月'!L129)</f>
        <v>156.65980000000002</v>
      </c>
      <c r="M129" s="13">
        <f>SUM('１月:１２月'!M129)</f>
        <v>0</v>
      </c>
      <c r="N129" s="13">
        <f>SUM('１月:１２月'!N129)</f>
        <v>0.3966</v>
      </c>
      <c r="O129" s="13">
        <f>SUM('１月:１２月'!O129)</f>
        <v>0</v>
      </c>
      <c r="P129" s="13">
        <f>SUM('１月:１２月'!P129)</f>
        <v>0</v>
      </c>
      <c r="Q129" s="14">
        <f t="shared" si="15"/>
        <v>199.95460000000003</v>
      </c>
      <c r="R129" s="23"/>
    </row>
    <row r="130" spans="1:18" ht="18.75">
      <c r="A130" s="222"/>
      <c r="B130" s="226" t="s">
        <v>91</v>
      </c>
      <c r="C130" s="220" t="s">
        <v>92</v>
      </c>
      <c r="D130" s="4">
        <f>SUM('１月:１２月'!D130)</f>
        <v>0</v>
      </c>
      <c r="E130" s="4">
        <f>SUM('１月:１２月'!E130)</f>
        <v>0</v>
      </c>
      <c r="F130" s="4">
        <f t="shared" si="13"/>
        <v>0</v>
      </c>
      <c r="G130" s="30">
        <f>SUM('１月:１２月'!G130)</f>
        <v>0</v>
      </c>
      <c r="H130" s="25">
        <f>SUM('１月:１２月'!H130)</f>
        <v>0</v>
      </c>
      <c r="I130" s="4">
        <f>SUM('１月:１２月'!I130)</f>
        <v>0</v>
      </c>
      <c r="J130" s="30">
        <f t="shared" si="14"/>
        <v>0</v>
      </c>
      <c r="K130" s="25">
        <f>SUM('１月:１２月'!K130)</f>
        <v>0</v>
      </c>
      <c r="L130" s="4">
        <f>SUM('１月:１２月'!L130)</f>
        <v>0</v>
      </c>
      <c r="M130" s="4">
        <f>SUM('１月:１２月'!M130)</f>
        <v>5350.817999999999</v>
      </c>
      <c r="N130" s="4">
        <f>SUM('１月:１２月'!N130)</f>
        <v>0</v>
      </c>
      <c r="O130" s="4">
        <f>SUM('１月:１２月'!O130)</f>
        <v>0</v>
      </c>
      <c r="P130" s="4">
        <f>SUM('１月:１２月'!P130)</f>
        <v>0</v>
      </c>
      <c r="Q130" s="5">
        <f t="shared" si="15"/>
        <v>5350.817999999999</v>
      </c>
      <c r="R130" s="23"/>
    </row>
    <row r="131" spans="1:18" ht="18.75">
      <c r="A131" s="222" t="s">
        <v>19</v>
      </c>
      <c r="B131" s="6"/>
      <c r="C131" s="224" t="s">
        <v>14</v>
      </c>
      <c r="D131" s="6">
        <f>SUM('１月:１２月'!D131)</f>
        <v>259.584</v>
      </c>
      <c r="E131" s="6">
        <f>SUM('１月:１２月'!E131)</f>
        <v>176.39000000000001</v>
      </c>
      <c r="F131" s="6">
        <f t="shared" si="13"/>
        <v>435.97400000000005</v>
      </c>
      <c r="G131" s="31">
        <f>SUM('１月:１２月'!G131)</f>
        <v>4095.404</v>
      </c>
      <c r="H131" s="26">
        <f>SUM('１月:１２月'!H131)</f>
        <v>15223.869999999997</v>
      </c>
      <c r="I131" s="6">
        <f>SUM('１月:１２月'!I131)</f>
        <v>0</v>
      </c>
      <c r="J131" s="31">
        <f t="shared" si="14"/>
        <v>15223.869999999997</v>
      </c>
      <c r="K131" s="26">
        <f>SUM('１月:１２月'!K131)</f>
        <v>411.23</v>
      </c>
      <c r="L131" s="6">
        <f>SUM('１月:１２月'!L131)</f>
        <v>29926.809999999994</v>
      </c>
      <c r="M131" s="6">
        <f>SUM('１月:１２月'!M131)</f>
        <v>46637.291000000005</v>
      </c>
      <c r="N131" s="6">
        <f>SUM('１月:１２月'!N131)</f>
        <v>1594.9289999999999</v>
      </c>
      <c r="O131" s="6">
        <f>SUM('１月:１２月'!O131)</f>
        <v>0</v>
      </c>
      <c r="P131" s="6">
        <f>SUM('１月:１２月'!P131)</f>
        <v>0</v>
      </c>
      <c r="Q131" s="7">
        <f t="shared" si="15"/>
        <v>98325.508</v>
      </c>
      <c r="R131" s="23"/>
    </row>
    <row r="132" spans="1:18" ht="18.75">
      <c r="A132" s="10"/>
      <c r="B132" s="252" t="s">
        <v>0</v>
      </c>
      <c r="C132" s="226" t="s">
        <v>12</v>
      </c>
      <c r="D132" s="13">
        <f>+D125+D127+D129</f>
        <v>0.7502999999999999</v>
      </c>
      <c r="E132" s="13">
        <f>+E125+E127+E129</f>
        <v>0.6889000000000001</v>
      </c>
      <c r="F132" s="13">
        <f t="shared" si="13"/>
        <v>1.4392</v>
      </c>
      <c r="G132" s="33">
        <f aca="true" t="shared" si="21" ref="G132:P132">+G125+G127+G129</f>
        <v>95.44850000000001</v>
      </c>
      <c r="H132" s="3">
        <f t="shared" si="21"/>
        <v>37.167</v>
      </c>
      <c r="I132" s="13">
        <f t="shared" si="21"/>
        <v>0</v>
      </c>
      <c r="J132" s="33">
        <f t="shared" si="14"/>
        <v>37.167</v>
      </c>
      <c r="K132" s="3">
        <f t="shared" si="21"/>
        <v>5.1742</v>
      </c>
      <c r="L132" s="13">
        <f t="shared" si="21"/>
        <v>164.4907</v>
      </c>
      <c r="M132" s="13">
        <f t="shared" si="21"/>
        <v>0</v>
      </c>
      <c r="N132" s="13">
        <f t="shared" si="21"/>
        <v>0.3966</v>
      </c>
      <c r="O132" s="13">
        <f t="shared" si="21"/>
        <v>0</v>
      </c>
      <c r="P132" s="13">
        <f t="shared" si="21"/>
        <v>0</v>
      </c>
      <c r="Q132" s="14">
        <f t="shared" si="15"/>
        <v>304.1162</v>
      </c>
      <c r="R132" s="23"/>
    </row>
    <row r="133" spans="1:18" ht="18.75">
      <c r="A133" s="10"/>
      <c r="B133" s="253" t="s">
        <v>20</v>
      </c>
      <c r="C133" s="220" t="s">
        <v>92</v>
      </c>
      <c r="D133" s="4">
        <f>D130</f>
        <v>0</v>
      </c>
      <c r="E133" s="4">
        <f>E130</f>
        <v>0</v>
      </c>
      <c r="F133" s="4">
        <f t="shared" si="13"/>
        <v>0</v>
      </c>
      <c r="G133" s="30">
        <f>G130</f>
        <v>0</v>
      </c>
      <c r="H133" s="25">
        <f>F133+G133</f>
        <v>0</v>
      </c>
      <c r="I133" s="4">
        <f>G133+H133</f>
        <v>0</v>
      </c>
      <c r="J133" s="30">
        <f t="shared" si="14"/>
        <v>0</v>
      </c>
      <c r="K133" s="25">
        <f>I133+J133</f>
        <v>0</v>
      </c>
      <c r="L133" s="4">
        <f>J133+K133</f>
        <v>0</v>
      </c>
      <c r="M133" s="4">
        <f>+M130</f>
        <v>5350.817999999999</v>
      </c>
      <c r="N133" s="4">
        <f>+N130</f>
        <v>0</v>
      </c>
      <c r="O133" s="4">
        <f>+O130</f>
        <v>0</v>
      </c>
      <c r="P133" s="4">
        <f>+P130</f>
        <v>0</v>
      </c>
      <c r="Q133" s="5">
        <f t="shared" si="15"/>
        <v>5350.817999999999</v>
      </c>
      <c r="R133" s="23"/>
    </row>
    <row r="134" spans="1:18" ht="18.75">
      <c r="A134" s="229"/>
      <c r="B134" s="6"/>
      <c r="C134" s="224" t="s">
        <v>14</v>
      </c>
      <c r="D134" s="6">
        <f>+D126+D128+D131</f>
        <v>271.544</v>
      </c>
      <c r="E134" s="6">
        <f>+E126+E128+E131</f>
        <v>459.9559999999999</v>
      </c>
      <c r="F134" s="6">
        <f t="shared" si="13"/>
        <v>731.4999999999999</v>
      </c>
      <c r="G134" s="31">
        <f>+G126+G128+G131</f>
        <v>19478.981</v>
      </c>
      <c r="H134" s="26">
        <f>+H126+H128+H131</f>
        <v>15223.869999999997</v>
      </c>
      <c r="I134" s="6">
        <f>+I126+I128+I131</f>
        <v>0</v>
      </c>
      <c r="J134" s="31">
        <f t="shared" si="14"/>
        <v>15223.869999999997</v>
      </c>
      <c r="K134" s="26">
        <f aca="true" t="shared" si="22" ref="K134:P134">+K126+K128+K131</f>
        <v>1475.057</v>
      </c>
      <c r="L134" s="6">
        <f t="shared" si="22"/>
        <v>31002.111999999994</v>
      </c>
      <c r="M134" s="6">
        <f t="shared" si="22"/>
        <v>46637.291000000005</v>
      </c>
      <c r="N134" s="6">
        <f t="shared" si="22"/>
        <v>1594.9289999999999</v>
      </c>
      <c r="O134" s="6">
        <f t="shared" si="22"/>
        <v>0</v>
      </c>
      <c r="P134" s="6">
        <f t="shared" si="22"/>
        <v>0</v>
      </c>
      <c r="Q134" s="7">
        <f t="shared" si="15"/>
        <v>116143.73999999999</v>
      </c>
      <c r="R134" s="23"/>
    </row>
    <row r="135" spans="1:18" ht="18.75">
      <c r="A135" s="254"/>
      <c r="B135" s="255" t="s">
        <v>0</v>
      </c>
      <c r="C135" s="256" t="s">
        <v>12</v>
      </c>
      <c r="D135" s="15">
        <f aca="true" t="shared" si="23" ref="D135:P135">D132+D123+D99</f>
        <v>4563.77008</v>
      </c>
      <c r="E135" s="15">
        <f t="shared" si="23"/>
        <v>12261.45879</v>
      </c>
      <c r="F135" s="15">
        <f t="shared" si="13"/>
        <v>16825.22887</v>
      </c>
      <c r="G135" s="34">
        <f t="shared" si="23"/>
        <v>103608.7915</v>
      </c>
      <c r="H135" s="27">
        <f t="shared" si="23"/>
        <v>128591.80200000001</v>
      </c>
      <c r="I135" s="15">
        <f>I132+I123+I99</f>
        <v>85.82799999999999</v>
      </c>
      <c r="J135" s="34">
        <f t="shared" si="14"/>
        <v>128677.63</v>
      </c>
      <c r="K135" s="27">
        <f>K132+K123+K99</f>
        <v>63413.8842</v>
      </c>
      <c r="L135" s="15">
        <f t="shared" si="23"/>
        <v>6193.31276</v>
      </c>
      <c r="M135" s="15">
        <f t="shared" si="23"/>
        <v>241.98599999999996</v>
      </c>
      <c r="N135" s="15">
        <f t="shared" si="23"/>
        <v>545.1199</v>
      </c>
      <c r="O135" s="15">
        <f t="shared" si="23"/>
        <v>273.44689999999997</v>
      </c>
      <c r="P135" s="15">
        <f t="shared" si="23"/>
        <v>254.22070000000002</v>
      </c>
      <c r="Q135" s="16">
        <f>D135+E135+G135+H135+I135+K135+L135+M135+N135+O135+P135</f>
        <v>320033.62082999997</v>
      </c>
      <c r="R135" s="23"/>
    </row>
    <row r="136" spans="1:18" ht="18.75">
      <c r="A136" s="254"/>
      <c r="B136" s="257" t="s">
        <v>93</v>
      </c>
      <c r="C136" s="258" t="s">
        <v>92</v>
      </c>
      <c r="D136" s="17">
        <f>D133</f>
        <v>0</v>
      </c>
      <c r="E136" s="17">
        <f>E133</f>
        <v>0</v>
      </c>
      <c r="F136" s="17">
        <f>D136+E136</f>
        <v>0</v>
      </c>
      <c r="G136" s="35">
        <f aca="true" t="shared" si="24" ref="G136:L136">G133</f>
        <v>0</v>
      </c>
      <c r="H136" s="28">
        <f t="shared" si="24"/>
        <v>0</v>
      </c>
      <c r="I136" s="17">
        <f t="shared" si="24"/>
        <v>0</v>
      </c>
      <c r="J136" s="35">
        <f>H136+I136</f>
        <v>0</v>
      </c>
      <c r="K136" s="28">
        <f t="shared" si="24"/>
        <v>0</v>
      </c>
      <c r="L136" s="17">
        <f t="shared" si="24"/>
        <v>0</v>
      </c>
      <c r="M136" s="17">
        <f>+M130</f>
        <v>5350.817999999999</v>
      </c>
      <c r="N136" s="17">
        <f>+N130</f>
        <v>0</v>
      </c>
      <c r="O136" s="17">
        <f>+O130</f>
        <v>0</v>
      </c>
      <c r="P136" s="17">
        <f>+P130</f>
        <v>0</v>
      </c>
      <c r="Q136" s="44">
        <f>D136+E136+G136+H136+I136+K136+L136+M136+N136+O136+P136</f>
        <v>5350.817999999999</v>
      </c>
      <c r="R136" s="23"/>
    </row>
    <row r="137" spans="1:18" ht="19.5" thickBot="1">
      <c r="A137" s="259"/>
      <c r="B137" s="29"/>
      <c r="C137" s="260" t="s">
        <v>14</v>
      </c>
      <c r="D137" s="18">
        <f>D134+D124+D100</f>
        <v>3553349.2710000006</v>
      </c>
      <c r="E137" s="18">
        <f>E134+E124+E100</f>
        <v>6437846.975000001</v>
      </c>
      <c r="F137" s="18">
        <f>D137+E137</f>
        <v>9991196.246000001</v>
      </c>
      <c r="G137" s="36">
        <f aca="true" t="shared" si="25" ref="G137:P137">G134+G124+G100</f>
        <v>22501408.56100001</v>
      </c>
      <c r="H137" s="29">
        <f t="shared" si="25"/>
        <v>17972524.792999998</v>
      </c>
      <c r="I137" s="18">
        <f>I134+I124+I100</f>
        <v>80256.43599999999</v>
      </c>
      <c r="J137" s="36">
        <f>H137+I137</f>
        <v>18052781.229</v>
      </c>
      <c r="K137" s="29">
        <f>K134+K124+K100</f>
        <v>8159366.414999999</v>
      </c>
      <c r="L137" s="18">
        <f t="shared" si="25"/>
        <v>1511211.3759999997</v>
      </c>
      <c r="M137" s="18">
        <f t="shared" si="25"/>
        <v>166100.618</v>
      </c>
      <c r="N137" s="18">
        <f t="shared" si="25"/>
        <v>268618.739</v>
      </c>
      <c r="O137" s="18">
        <f t="shared" si="25"/>
        <v>158976.079</v>
      </c>
      <c r="P137" s="18">
        <f t="shared" si="25"/>
        <v>224111.155</v>
      </c>
      <c r="Q137" s="19">
        <f>D137+E137+G137+H137+I137+K137+L137+M137+N137+O137+P137</f>
        <v>61033770.41800001</v>
      </c>
      <c r="R137" s="23"/>
    </row>
    <row r="138" spans="4:17" ht="18.7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317" t="s">
        <v>103</v>
      </c>
    </row>
    <row r="139" spans="4:17" ht="18.7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211"/>
    </row>
    <row r="140" spans="4:17" ht="18.7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211"/>
    </row>
    <row r="141" spans="4:17" ht="18.7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11"/>
    </row>
    <row r="142" spans="4:17" ht="18.7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11"/>
    </row>
    <row r="143" spans="4:17" ht="18.7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11"/>
    </row>
    <row r="144" spans="4:17" ht="18.7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11"/>
    </row>
    <row r="145" spans="4:17" ht="18.7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11"/>
    </row>
    <row r="146" spans="4:17" ht="18.7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11"/>
    </row>
  </sheetData>
  <sheetProtection/>
  <mergeCells count="52">
    <mergeCell ref="A1:Q1"/>
    <mergeCell ref="B4:B5"/>
    <mergeCell ref="B8:B9"/>
    <mergeCell ref="A10:B11"/>
    <mergeCell ref="B22:B23"/>
    <mergeCell ref="B24:B25"/>
    <mergeCell ref="B28:B29"/>
    <mergeCell ref="B30:B31"/>
    <mergeCell ref="B12:B13"/>
    <mergeCell ref="B14:B15"/>
    <mergeCell ref="B16:B17"/>
    <mergeCell ref="B20:B21"/>
    <mergeCell ref="A42:B43"/>
    <mergeCell ref="A44:B45"/>
    <mergeCell ref="A46:B47"/>
    <mergeCell ref="A48:B49"/>
    <mergeCell ref="B32:B33"/>
    <mergeCell ref="B36:B37"/>
    <mergeCell ref="A38:B39"/>
    <mergeCell ref="A40:B41"/>
    <mergeCell ref="B60:B61"/>
    <mergeCell ref="B64:B65"/>
    <mergeCell ref="B71:B72"/>
    <mergeCell ref="B73:B74"/>
    <mergeCell ref="A50:B51"/>
    <mergeCell ref="A52:B53"/>
    <mergeCell ref="B54:B55"/>
    <mergeCell ref="B58:B59"/>
    <mergeCell ref="A87:B88"/>
    <mergeCell ref="A89:B90"/>
    <mergeCell ref="A91:B92"/>
    <mergeCell ref="A93:B94"/>
    <mergeCell ref="B75:B76"/>
    <mergeCell ref="B79:B80"/>
    <mergeCell ref="B83:B84"/>
    <mergeCell ref="A85:B86"/>
    <mergeCell ref="B103:B104"/>
    <mergeCell ref="B105:B106"/>
    <mergeCell ref="B107:B108"/>
    <mergeCell ref="B109:B110"/>
    <mergeCell ref="A95:B96"/>
    <mergeCell ref="A97:B98"/>
    <mergeCell ref="A99:B100"/>
    <mergeCell ref="B101:B102"/>
    <mergeCell ref="B111:B112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16" man="1"/>
  </rowBreaks>
  <colBreaks count="2" manualBreakCount="2">
    <brk id="17" max="65535" man="1"/>
    <brk id="18" max="65535" man="1"/>
  </colBreaks>
  <ignoredErrors>
    <ignoredError sqref="F8:F1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="70" zoomScaleNormal="70" zoomScalePageLayoutView="0" workbookViewId="0" topLeftCell="B1">
      <pane ySplit="3" topLeftCell="A4" activePane="bottomLeft" state="frozen"/>
      <selection pane="topLeft" activeCell="A1" sqref="A1:IV16384"/>
      <selection pane="bottomLeft" activeCell="A1" sqref="A1:IV16384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107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37" t="s">
        <v>3</v>
      </c>
      <c r="G3" s="265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219" t="s">
        <v>11</v>
      </c>
      <c r="C4" s="220" t="s">
        <v>12</v>
      </c>
      <c r="D4" s="50">
        <v>0.005</v>
      </c>
      <c r="E4" s="183"/>
      <c r="F4" s="148"/>
      <c r="G4" s="266">
        <v>0.04</v>
      </c>
      <c r="H4" s="141">
        <v>0.029</v>
      </c>
      <c r="I4" s="167"/>
      <c r="J4" s="11"/>
      <c r="K4" s="143"/>
      <c r="L4" s="4"/>
      <c r="M4" s="4"/>
      <c r="N4" s="4"/>
      <c r="O4" s="4"/>
      <c r="P4" s="4"/>
      <c r="Q4" s="5">
        <f aca="true" t="shared" si="0" ref="Q4:Q67">+F4+G4+H4+I4+K4+L4+M4+N4+O4+P4</f>
        <v>0.069</v>
      </c>
      <c r="R4" s="3"/>
    </row>
    <row r="5" spans="1:18" ht="18.75">
      <c r="A5" s="222" t="s">
        <v>13</v>
      </c>
      <c r="B5" s="223"/>
      <c r="C5" s="224" t="s">
        <v>14</v>
      </c>
      <c r="D5" s="267">
        <v>2.625</v>
      </c>
      <c r="E5" s="184"/>
      <c r="F5" s="149"/>
      <c r="G5" s="268">
        <v>20.169</v>
      </c>
      <c r="H5" s="142">
        <v>6.258</v>
      </c>
      <c r="I5" s="60"/>
      <c r="J5" s="31"/>
      <c r="K5" s="142"/>
      <c r="L5" s="6"/>
      <c r="M5" s="6"/>
      <c r="N5" s="6"/>
      <c r="O5" s="6"/>
      <c r="P5" s="6"/>
      <c r="Q5" s="7">
        <f t="shared" si="0"/>
        <v>26.427</v>
      </c>
      <c r="R5" s="3"/>
    </row>
    <row r="6" spans="1:18" ht="18.75">
      <c r="A6" s="222" t="s">
        <v>15</v>
      </c>
      <c r="B6" s="226" t="s">
        <v>16</v>
      </c>
      <c r="C6" s="220" t="s">
        <v>12</v>
      </c>
      <c r="D6" s="50"/>
      <c r="E6" s="183">
        <v>0.349</v>
      </c>
      <c r="F6" s="148"/>
      <c r="G6" s="266"/>
      <c r="H6" s="143"/>
      <c r="I6" s="59"/>
      <c r="J6" s="30"/>
      <c r="K6" s="143">
        <v>0.3615</v>
      </c>
      <c r="L6" s="4"/>
      <c r="M6" s="4"/>
      <c r="N6" s="4"/>
      <c r="O6" s="4"/>
      <c r="P6" s="4"/>
      <c r="Q6" s="5">
        <f t="shared" si="0"/>
        <v>0.3615</v>
      </c>
      <c r="R6" s="3"/>
    </row>
    <row r="7" spans="1:18" ht="18.75">
      <c r="A7" s="222" t="s">
        <v>17</v>
      </c>
      <c r="B7" s="224" t="s">
        <v>18</v>
      </c>
      <c r="C7" s="224" t="s">
        <v>14</v>
      </c>
      <c r="D7" s="51"/>
      <c r="E7" s="184">
        <v>135.345</v>
      </c>
      <c r="F7" s="149"/>
      <c r="G7" s="268"/>
      <c r="H7" s="142"/>
      <c r="I7" s="60"/>
      <c r="J7" s="31"/>
      <c r="K7" s="142">
        <v>102.113</v>
      </c>
      <c r="L7" s="6"/>
      <c r="M7" s="6"/>
      <c r="N7" s="6"/>
      <c r="O7" s="6"/>
      <c r="P7" s="6"/>
      <c r="Q7" s="7">
        <f t="shared" si="0"/>
        <v>102.113</v>
      </c>
      <c r="R7" s="3"/>
    </row>
    <row r="8" spans="1:18" ht="18.75">
      <c r="A8" s="222" t="s">
        <v>19</v>
      </c>
      <c r="B8" s="227" t="s">
        <v>20</v>
      </c>
      <c r="C8" s="220" t="s">
        <v>12</v>
      </c>
      <c r="D8" s="228">
        <f>D4+D6</f>
        <v>0.005</v>
      </c>
      <c r="E8" s="166">
        <f>E4+E6</f>
        <v>0.349</v>
      </c>
      <c r="F8" s="206">
        <f>D8+E8</f>
        <v>0.354</v>
      </c>
      <c r="G8" s="205">
        <f aca="true" t="shared" si="1" ref="G8:I9">G4+G6</f>
        <v>0.04</v>
      </c>
      <c r="H8" s="206">
        <f t="shared" si="1"/>
        <v>0.029</v>
      </c>
      <c r="I8" s="63">
        <f t="shared" si="1"/>
        <v>0</v>
      </c>
      <c r="J8" s="30">
        <f>H8+I8</f>
        <v>0.029</v>
      </c>
      <c r="K8" s="206">
        <f>K4+K6</f>
        <v>0.3615</v>
      </c>
      <c r="L8" s="4">
        <f>+L4+L6</f>
        <v>0</v>
      </c>
      <c r="M8" s="4">
        <f>+M4+M6</f>
        <v>0</v>
      </c>
      <c r="N8" s="4">
        <f aca="true" t="shared" si="2" ref="N8:P9">N4+N6</f>
        <v>0</v>
      </c>
      <c r="O8" s="4">
        <f t="shared" si="2"/>
        <v>0</v>
      </c>
      <c r="P8" s="4">
        <f t="shared" si="2"/>
        <v>0</v>
      </c>
      <c r="Q8" s="5">
        <f t="shared" si="0"/>
        <v>0.7845</v>
      </c>
      <c r="R8" s="3"/>
    </row>
    <row r="9" spans="1:18" ht="18.75">
      <c r="A9" s="229"/>
      <c r="B9" s="230"/>
      <c r="C9" s="224" t="s">
        <v>14</v>
      </c>
      <c r="D9" s="231">
        <f>D5+D7</f>
        <v>2.625</v>
      </c>
      <c r="E9" s="175">
        <f>E5+E7</f>
        <v>135.345</v>
      </c>
      <c r="F9" s="149">
        <f>D9+E9</f>
        <v>137.97</v>
      </c>
      <c r="G9" s="67">
        <f t="shared" si="1"/>
        <v>20.169</v>
      </c>
      <c r="H9" s="149">
        <f t="shared" si="1"/>
        <v>6.258</v>
      </c>
      <c r="I9" s="62">
        <f t="shared" si="1"/>
        <v>0</v>
      </c>
      <c r="J9" s="31">
        <f>H9+I9</f>
        <v>6.258</v>
      </c>
      <c r="K9" s="149">
        <f>K5+K7</f>
        <v>102.113</v>
      </c>
      <c r="L9" s="6">
        <f>+L5+L7</f>
        <v>0</v>
      </c>
      <c r="M9" s="6">
        <f>+M5+M7</f>
        <v>0</v>
      </c>
      <c r="N9" s="6">
        <f t="shared" si="2"/>
        <v>0</v>
      </c>
      <c r="O9" s="6">
        <f t="shared" si="2"/>
        <v>0</v>
      </c>
      <c r="P9" s="6">
        <f t="shared" si="2"/>
        <v>0</v>
      </c>
      <c r="Q9" s="7">
        <f t="shared" si="0"/>
        <v>266.51</v>
      </c>
      <c r="R9" s="3"/>
    </row>
    <row r="10" spans="1:18" ht="18.75">
      <c r="A10" s="232" t="s">
        <v>21</v>
      </c>
      <c r="B10" s="233"/>
      <c r="C10" s="220" t="s">
        <v>12</v>
      </c>
      <c r="D10" s="50">
        <v>0.2852</v>
      </c>
      <c r="E10" s="183">
        <v>0.8201</v>
      </c>
      <c r="F10" s="148"/>
      <c r="G10" s="266">
        <v>0.792</v>
      </c>
      <c r="H10" s="143">
        <v>0.737</v>
      </c>
      <c r="I10" s="59"/>
      <c r="J10" s="30"/>
      <c r="K10" s="143"/>
      <c r="L10" s="4">
        <v>0.003</v>
      </c>
      <c r="M10" s="4"/>
      <c r="N10" s="4"/>
      <c r="O10" s="4"/>
      <c r="P10" s="4"/>
      <c r="Q10" s="5">
        <f t="shared" si="0"/>
        <v>1.5319999999999998</v>
      </c>
      <c r="R10" s="3"/>
    </row>
    <row r="11" spans="1:18" ht="18.75">
      <c r="A11" s="234"/>
      <c r="B11" s="235"/>
      <c r="C11" s="224" t="s">
        <v>14</v>
      </c>
      <c r="D11" s="51">
        <v>185.698</v>
      </c>
      <c r="E11" s="184">
        <v>335.326</v>
      </c>
      <c r="F11" s="149"/>
      <c r="G11" s="268">
        <v>221.106</v>
      </c>
      <c r="H11" s="142">
        <v>280.099</v>
      </c>
      <c r="I11" s="60"/>
      <c r="J11" s="31"/>
      <c r="K11" s="142"/>
      <c r="L11" s="6">
        <v>4.883</v>
      </c>
      <c r="M11" s="6"/>
      <c r="N11" s="6"/>
      <c r="O11" s="6"/>
      <c r="P11" s="6"/>
      <c r="Q11" s="7">
        <f t="shared" si="0"/>
        <v>506.08799999999997</v>
      </c>
      <c r="R11" s="3"/>
    </row>
    <row r="12" spans="1:18" ht="18.75">
      <c r="A12" s="10"/>
      <c r="B12" s="219" t="s">
        <v>22</v>
      </c>
      <c r="C12" s="220" t="s">
        <v>12</v>
      </c>
      <c r="D12" s="50">
        <v>2.224</v>
      </c>
      <c r="E12" s="183">
        <v>14.6723</v>
      </c>
      <c r="F12" s="148"/>
      <c r="G12" s="266">
        <v>5.0206</v>
      </c>
      <c r="H12" s="143"/>
      <c r="I12" s="59"/>
      <c r="J12" s="30"/>
      <c r="K12" s="143"/>
      <c r="L12" s="4">
        <v>0.0154</v>
      </c>
      <c r="M12" s="4"/>
      <c r="N12" s="4"/>
      <c r="O12" s="4"/>
      <c r="P12" s="4"/>
      <c r="Q12" s="5">
        <f t="shared" si="0"/>
        <v>5.036</v>
      </c>
      <c r="R12" s="3"/>
    </row>
    <row r="13" spans="1:18" ht="18.75">
      <c r="A13" s="218" t="s">
        <v>0</v>
      </c>
      <c r="B13" s="223"/>
      <c r="C13" s="224" t="s">
        <v>14</v>
      </c>
      <c r="D13" s="51">
        <v>6835.059</v>
      </c>
      <c r="E13" s="184">
        <v>22391.655</v>
      </c>
      <c r="F13" s="149"/>
      <c r="G13" s="268">
        <v>6349.886</v>
      </c>
      <c r="H13" s="142"/>
      <c r="I13" s="60"/>
      <c r="J13" s="31"/>
      <c r="K13" s="142"/>
      <c r="L13" s="6">
        <v>45.276</v>
      </c>
      <c r="M13" s="6"/>
      <c r="N13" s="6"/>
      <c r="O13" s="6"/>
      <c r="P13" s="6"/>
      <c r="Q13" s="7">
        <f t="shared" si="0"/>
        <v>6395.162</v>
      </c>
      <c r="R13" s="3"/>
    </row>
    <row r="14" spans="1:18" ht="18.75">
      <c r="A14" s="222" t="s">
        <v>23</v>
      </c>
      <c r="B14" s="219" t="s">
        <v>24</v>
      </c>
      <c r="C14" s="220" t="s">
        <v>12</v>
      </c>
      <c r="D14" s="50">
        <v>3.7322</v>
      </c>
      <c r="E14" s="183"/>
      <c r="F14" s="148"/>
      <c r="G14" s="266">
        <v>1.2795</v>
      </c>
      <c r="H14" s="143"/>
      <c r="I14" s="59"/>
      <c r="J14" s="30"/>
      <c r="K14" s="143"/>
      <c r="L14" s="4">
        <v>0.0134</v>
      </c>
      <c r="M14" s="4"/>
      <c r="N14" s="4"/>
      <c r="O14" s="4"/>
      <c r="P14" s="4"/>
      <c r="Q14" s="5">
        <f t="shared" si="0"/>
        <v>1.2929000000000002</v>
      </c>
      <c r="R14" s="3"/>
    </row>
    <row r="15" spans="1:18" ht="18.75">
      <c r="A15" s="222" t="s">
        <v>0</v>
      </c>
      <c r="B15" s="223"/>
      <c r="C15" s="224" t="s">
        <v>14</v>
      </c>
      <c r="D15" s="51">
        <v>1727.893</v>
      </c>
      <c r="E15" s="184"/>
      <c r="F15" s="149"/>
      <c r="G15" s="268">
        <v>1704.451</v>
      </c>
      <c r="H15" s="142"/>
      <c r="I15" s="60"/>
      <c r="J15" s="31"/>
      <c r="K15" s="142"/>
      <c r="L15" s="6">
        <v>10.975</v>
      </c>
      <c r="M15" s="6"/>
      <c r="N15" s="6"/>
      <c r="O15" s="6"/>
      <c r="P15" s="6"/>
      <c r="Q15" s="7">
        <f t="shared" si="0"/>
        <v>1715.426</v>
      </c>
      <c r="R15" s="3"/>
    </row>
    <row r="16" spans="1:18" ht="18.75">
      <c r="A16" s="222" t="s">
        <v>25</v>
      </c>
      <c r="B16" s="219" t="s">
        <v>26</v>
      </c>
      <c r="C16" s="220" t="s">
        <v>12</v>
      </c>
      <c r="D16" s="50">
        <v>50.7088</v>
      </c>
      <c r="E16" s="183">
        <v>101.1834</v>
      </c>
      <c r="F16" s="148"/>
      <c r="G16" s="266">
        <v>124.2083</v>
      </c>
      <c r="H16" s="143"/>
      <c r="I16" s="59"/>
      <c r="J16" s="30"/>
      <c r="K16" s="143"/>
      <c r="L16" s="4">
        <v>0.54665</v>
      </c>
      <c r="M16" s="4"/>
      <c r="N16" s="4"/>
      <c r="O16" s="4"/>
      <c r="P16" s="4"/>
      <c r="Q16" s="5">
        <f t="shared" si="0"/>
        <v>124.75495</v>
      </c>
      <c r="R16" s="3"/>
    </row>
    <row r="17" spans="1:18" ht="18.75">
      <c r="A17" s="222"/>
      <c r="B17" s="223"/>
      <c r="C17" s="224" t="s">
        <v>14</v>
      </c>
      <c r="D17" s="51">
        <v>53480.579</v>
      </c>
      <c r="E17" s="184">
        <v>88928.913</v>
      </c>
      <c r="F17" s="149"/>
      <c r="G17" s="268">
        <v>115650.599</v>
      </c>
      <c r="H17" s="142"/>
      <c r="I17" s="60"/>
      <c r="J17" s="31"/>
      <c r="K17" s="142"/>
      <c r="L17" s="6">
        <v>900.525</v>
      </c>
      <c r="M17" s="6"/>
      <c r="N17" s="6"/>
      <c r="O17" s="6"/>
      <c r="P17" s="6"/>
      <c r="Q17" s="7">
        <f t="shared" si="0"/>
        <v>116551.124</v>
      </c>
      <c r="R17" s="3"/>
    </row>
    <row r="18" spans="1:18" ht="18.75">
      <c r="A18" s="222" t="s">
        <v>27</v>
      </c>
      <c r="B18" s="226" t="s">
        <v>28</v>
      </c>
      <c r="C18" s="220" t="s">
        <v>12</v>
      </c>
      <c r="D18" s="50">
        <v>6.9246</v>
      </c>
      <c r="E18" s="183">
        <v>41.5592</v>
      </c>
      <c r="F18" s="148"/>
      <c r="G18" s="266">
        <v>1.1226</v>
      </c>
      <c r="H18" s="143"/>
      <c r="I18" s="59"/>
      <c r="J18" s="30"/>
      <c r="K18" s="143"/>
      <c r="L18" s="4"/>
      <c r="M18" s="4"/>
      <c r="N18" s="4"/>
      <c r="O18" s="4"/>
      <c r="P18" s="4"/>
      <c r="Q18" s="5">
        <f t="shared" si="0"/>
        <v>1.1226</v>
      </c>
      <c r="R18" s="3"/>
    </row>
    <row r="19" spans="1:18" ht="18.75">
      <c r="A19" s="222"/>
      <c r="B19" s="224" t="s">
        <v>29</v>
      </c>
      <c r="C19" s="224" t="s">
        <v>14</v>
      </c>
      <c r="D19" s="51">
        <v>5499.174</v>
      </c>
      <c r="E19" s="184">
        <v>19027.973</v>
      </c>
      <c r="F19" s="149"/>
      <c r="G19" s="268">
        <v>1003.399</v>
      </c>
      <c r="H19" s="142"/>
      <c r="I19" s="60"/>
      <c r="J19" s="31"/>
      <c r="K19" s="142"/>
      <c r="L19" s="6"/>
      <c r="M19" s="6"/>
      <c r="N19" s="6"/>
      <c r="O19" s="6"/>
      <c r="P19" s="6"/>
      <c r="Q19" s="7">
        <f t="shared" si="0"/>
        <v>1003.399</v>
      </c>
      <c r="R19" s="3"/>
    </row>
    <row r="20" spans="1:18" ht="18.75">
      <c r="A20" s="222" t="s">
        <v>19</v>
      </c>
      <c r="B20" s="219" t="s">
        <v>30</v>
      </c>
      <c r="C20" s="220" t="s">
        <v>12</v>
      </c>
      <c r="D20" s="50">
        <v>194.63</v>
      </c>
      <c r="E20" s="183">
        <v>182.6374</v>
      </c>
      <c r="F20" s="148"/>
      <c r="G20" s="266">
        <v>81.2804</v>
      </c>
      <c r="H20" s="143"/>
      <c r="I20" s="59"/>
      <c r="J20" s="30"/>
      <c r="K20" s="143"/>
      <c r="L20" s="4">
        <v>0.1211</v>
      </c>
      <c r="M20" s="4"/>
      <c r="N20" s="4"/>
      <c r="O20" s="4"/>
      <c r="P20" s="4"/>
      <c r="Q20" s="5">
        <f t="shared" si="0"/>
        <v>81.4015</v>
      </c>
      <c r="R20" s="3"/>
    </row>
    <row r="21" spans="1:18" ht="18.75">
      <c r="A21" s="10"/>
      <c r="B21" s="223"/>
      <c r="C21" s="224" t="s">
        <v>14</v>
      </c>
      <c r="D21" s="51">
        <v>79632.858</v>
      </c>
      <c r="E21" s="184">
        <v>78981.163</v>
      </c>
      <c r="F21" s="149"/>
      <c r="G21" s="268">
        <v>29235.874</v>
      </c>
      <c r="H21" s="142"/>
      <c r="I21" s="60"/>
      <c r="J21" s="31"/>
      <c r="K21" s="142"/>
      <c r="L21" s="6">
        <v>94.875</v>
      </c>
      <c r="M21" s="6"/>
      <c r="N21" s="6"/>
      <c r="O21" s="6"/>
      <c r="P21" s="6"/>
      <c r="Q21" s="7">
        <f t="shared" si="0"/>
        <v>29330.749</v>
      </c>
      <c r="R21" s="3"/>
    </row>
    <row r="22" spans="1:18" ht="18.75">
      <c r="A22" s="10"/>
      <c r="B22" s="227" t="s">
        <v>20</v>
      </c>
      <c r="C22" s="220" t="s">
        <v>12</v>
      </c>
      <c r="D22" s="46">
        <f>D12+D14+D16+D18+D20</f>
        <v>258.2196</v>
      </c>
      <c r="E22" s="187">
        <f>E12+E14+E16+E18+E20</f>
        <v>340.05230000000006</v>
      </c>
      <c r="F22" s="148">
        <f>D22+E22</f>
        <v>598.2719000000001</v>
      </c>
      <c r="G22" s="269">
        <f aca="true" t="shared" si="3" ref="G22:I23">G12+G14+G16+G18+G20</f>
        <v>212.91140000000001</v>
      </c>
      <c r="H22" s="148">
        <f t="shared" si="3"/>
        <v>0</v>
      </c>
      <c r="I22" s="63">
        <f t="shared" si="3"/>
        <v>0</v>
      </c>
      <c r="J22" s="30">
        <f aca="true" t="shared" si="4" ref="J22:J29">H22+I22</f>
        <v>0</v>
      </c>
      <c r="K22" s="148">
        <f>K12+K14+K16+K18+K20</f>
        <v>0</v>
      </c>
      <c r="L22" s="4">
        <f aca="true" t="shared" si="5" ref="L22:O23">+L12+L14+L16+L18+L20</f>
        <v>0.69655</v>
      </c>
      <c r="M22" s="4">
        <f t="shared" si="5"/>
        <v>0</v>
      </c>
      <c r="N22" s="4">
        <f t="shared" si="5"/>
        <v>0</v>
      </c>
      <c r="O22" s="4">
        <f t="shared" si="5"/>
        <v>0</v>
      </c>
      <c r="P22" s="4">
        <f>P12+P14+P16+P18+P20</f>
        <v>0</v>
      </c>
      <c r="Q22" s="5">
        <f t="shared" si="0"/>
        <v>811.8798500000001</v>
      </c>
      <c r="R22" s="3"/>
    </row>
    <row r="23" spans="1:18" ht="18.75">
      <c r="A23" s="229"/>
      <c r="B23" s="230"/>
      <c r="C23" s="224" t="s">
        <v>14</v>
      </c>
      <c r="D23" s="47">
        <f>D13+D15+D17+D19+D21</f>
        <v>147175.563</v>
      </c>
      <c r="E23" s="188">
        <f>E13+E15+E17+E19+E21</f>
        <v>209329.704</v>
      </c>
      <c r="F23" s="149">
        <f>D23+E23</f>
        <v>356505.267</v>
      </c>
      <c r="G23" s="67">
        <f t="shared" si="3"/>
        <v>153944.209</v>
      </c>
      <c r="H23" s="149">
        <f t="shared" si="3"/>
        <v>0</v>
      </c>
      <c r="I23" s="62">
        <f t="shared" si="3"/>
        <v>0</v>
      </c>
      <c r="J23" s="31">
        <f t="shared" si="4"/>
        <v>0</v>
      </c>
      <c r="K23" s="149">
        <f>K13+K15+K17+K19+K21</f>
        <v>0</v>
      </c>
      <c r="L23" s="6">
        <f t="shared" si="5"/>
        <v>1051.6509999999998</v>
      </c>
      <c r="M23" s="6">
        <f t="shared" si="5"/>
        <v>0</v>
      </c>
      <c r="N23" s="6">
        <f t="shared" si="5"/>
        <v>0</v>
      </c>
      <c r="O23" s="6">
        <f t="shared" si="5"/>
        <v>0</v>
      </c>
      <c r="P23" s="6">
        <f>P13+P15+P17+P19+P21</f>
        <v>0</v>
      </c>
      <c r="Q23" s="7">
        <f t="shared" si="0"/>
        <v>511501.12700000004</v>
      </c>
      <c r="R23" s="3"/>
    </row>
    <row r="24" spans="1:18" ht="18.75">
      <c r="A24" s="218" t="s">
        <v>0</v>
      </c>
      <c r="B24" s="219" t="s">
        <v>31</v>
      </c>
      <c r="C24" s="220" t="s">
        <v>12</v>
      </c>
      <c r="D24" s="50">
        <v>0.448</v>
      </c>
      <c r="E24" s="183">
        <v>1.863</v>
      </c>
      <c r="F24" s="148"/>
      <c r="G24" s="266">
        <v>308.9858</v>
      </c>
      <c r="H24" s="143"/>
      <c r="I24" s="59"/>
      <c r="J24" s="30"/>
      <c r="K24" s="143"/>
      <c r="L24" s="4">
        <v>0.0697</v>
      </c>
      <c r="M24" s="4"/>
      <c r="N24" s="4"/>
      <c r="O24" s="4"/>
      <c r="P24" s="4"/>
      <c r="Q24" s="5">
        <f t="shared" si="0"/>
        <v>309.0555</v>
      </c>
      <c r="R24" s="3"/>
    </row>
    <row r="25" spans="1:18" ht="18.75">
      <c r="A25" s="222" t="s">
        <v>32</v>
      </c>
      <c r="B25" s="223"/>
      <c r="C25" s="224" t="s">
        <v>14</v>
      </c>
      <c r="D25" s="51">
        <v>350.123</v>
      </c>
      <c r="E25" s="184">
        <v>2152.868</v>
      </c>
      <c r="F25" s="149"/>
      <c r="G25" s="268">
        <v>328512.93</v>
      </c>
      <c r="H25" s="142"/>
      <c r="I25" s="60"/>
      <c r="J25" s="31"/>
      <c r="K25" s="142"/>
      <c r="L25" s="6">
        <v>123.953</v>
      </c>
      <c r="M25" s="6"/>
      <c r="N25" s="6"/>
      <c r="O25" s="6"/>
      <c r="P25" s="6"/>
      <c r="Q25" s="7">
        <f t="shared" si="0"/>
        <v>328636.883</v>
      </c>
      <c r="R25" s="3"/>
    </row>
    <row r="26" spans="1:18" ht="18.75">
      <c r="A26" s="222" t="s">
        <v>33</v>
      </c>
      <c r="B26" s="226" t="s">
        <v>16</v>
      </c>
      <c r="C26" s="220" t="s">
        <v>12</v>
      </c>
      <c r="D26" s="50">
        <v>3.96</v>
      </c>
      <c r="E26" s="183">
        <v>9.475</v>
      </c>
      <c r="F26" s="148"/>
      <c r="G26" s="266">
        <v>1.6746</v>
      </c>
      <c r="H26" s="143"/>
      <c r="I26" s="59"/>
      <c r="J26" s="30"/>
      <c r="K26" s="143"/>
      <c r="L26" s="4"/>
      <c r="M26" s="4"/>
      <c r="N26" s="4"/>
      <c r="O26" s="4"/>
      <c r="P26" s="4"/>
      <c r="Q26" s="5">
        <f t="shared" si="0"/>
        <v>1.6746</v>
      </c>
      <c r="R26" s="3"/>
    </row>
    <row r="27" spans="1:18" ht="18.75">
      <c r="A27" s="222" t="s">
        <v>34</v>
      </c>
      <c r="B27" s="224" t="s">
        <v>35</v>
      </c>
      <c r="C27" s="224" t="s">
        <v>14</v>
      </c>
      <c r="D27" s="51">
        <v>1533.454</v>
      </c>
      <c r="E27" s="184">
        <v>4041.154</v>
      </c>
      <c r="F27" s="149"/>
      <c r="G27" s="268">
        <v>1746.42</v>
      </c>
      <c r="H27" s="142"/>
      <c r="I27" s="60"/>
      <c r="J27" s="31"/>
      <c r="K27" s="142"/>
      <c r="L27" s="6"/>
      <c r="M27" s="6"/>
      <c r="N27" s="6"/>
      <c r="O27" s="6"/>
      <c r="P27" s="6"/>
      <c r="Q27" s="7">
        <f t="shared" si="0"/>
        <v>1746.42</v>
      </c>
      <c r="R27" s="3"/>
    </row>
    <row r="28" spans="1:18" ht="18.75">
      <c r="A28" s="222" t="s">
        <v>19</v>
      </c>
      <c r="B28" s="227" t="s">
        <v>20</v>
      </c>
      <c r="C28" s="220" t="s">
        <v>12</v>
      </c>
      <c r="D28" s="46">
        <f>D24+D26</f>
        <v>4.408</v>
      </c>
      <c r="E28" s="187">
        <f>E24+E26</f>
        <v>11.338</v>
      </c>
      <c r="F28" s="148">
        <f>D28+E28</f>
        <v>15.745999999999999</v>
      </c>
      <c r="G28" s="205">
        <f>G26+G24</f>
        <v>310.6604</v>
      </c>
      <c r="H28" s="236">
        <f>H24+H26</f>
        <v>0</v>
      </c>
      <c r="I28" s="61">
        <f>I24+I26</f>
        <v>0</v>
      </c>
      <c r="J28" s="30">
        <f t="shared" si="4"/>
        <v>0</v>
      </c>
      <c r="K28" s="149">
        <f>K26+K24</f>
        <v>0</v>
      </c>
      <c r="L28" s="4">
        <f>+L24+L26</f>
        <v>0.0697</v>
      </c>
      <c r="M28" s="11">
        <f>+M24+M26</f>
        <v>0</v>
      </c>
      <c r="N28" s="4">
        <f aca="true" t="shared" si="6" ref="N28:P29">N24+N26</f>
        <v>0</v>
      </c>
      <c r="O28" s="4">
        <f t="shared" si="6"/>
        <v>0</v>
      </c>
      <c r="P28" s="4">
        <f t="shared" si="6"/>
        <v>0</v>
      </c>
      <c r="Q28" s="5">
        <f t="shared" si="0"/>
        <v>326.4761</v>
      </c>
      <c r="R28" s="3"/>
    </row>
    <row r="29" spans="1:18" ht="18.75">
      <c r="A29" s="229"/>
      <c r="B29" s="230"/>
      <c r="C29" s="224" t="s">
        <v>14</v>
      </c>
      <c r="D29" s="47">
        <f>D25+D27</f>
        <v>1883.577</v>
      </c>
      <c r="E29" s="188">
        <f>E25+E27</f>
        <v>6194.022</v>
      </c>
      <c r="F29" s="149">
        <f>D29+E29</f>
        <v>8077.599</v>
      </c>
      <c r="G29" s="67">
        <f>G27+G25</f>
        <v>330259.35</v>
      </c>
      <c r="H29" s="147">
        <f>H25+H27</f>
        <v>0</v>
      </c>
      <c r="I29" s="64">
        <f>I25+I27</f>
        <v>0</v>
      </c>
      <c r="J29" s="31">
        <f t="shared" si="4"/>
        <v>0</v>
      </c>
      <c r="K29" s="149">
        <f>K27+K25</f>
        <v>0</v>
      </c>
      <c r="L29" s="6">
        <f>+L25+L27</f>
        <v>123.953</v>
      </c>
      <c r="M29" s="31">
        <f>+M25+M27</f>
        <v>0</v>
      </c>
      <c r="N29" s="6">
        <f t="shared" si="6"/>
        <v>0</v>
      </c>
      <c r="O29" s="6">
        <f t="shared" si="6"/>
        <v>0</v>
      </c>
      <c r="P29" s="6">
        <f t="shared" si="6"/>
        <v>0</v>
      </c>
      <c r="Q29" s="7">
        <f t="shared" si="0"/>
        <v>338460.90199999994</v>
      </c>
      <c r="R29" s="3"/>
    </row>
    <row r="30" spans="1:18" ht="18.75">
      <c r="A30" s="218" t="s">
        <v>0</v>
      </c>
      <c r="B30" s="219" t="s">
        <v>36</v>
      </c>
      <c r="C30" s="220" t="s">
        <v>12</v>
      </c>
      <c r="D30" s="50">
        <v>7.5673</v>
      </c>
      <c r="E30" s="183">
        <v>15.1012</v>
      </c>
      <c r="F30" s="148"/>
      <c r="G30" s="266">
        <v>68.9954</v>
      </c>
      <c r="H30" s="143">
        <v>575.41</v>
      </c>
      <c r="I30" s="59"/>
      <c r="J30" s="30"/>
      <c r="K30" s="143">
        <v>122.8258</v>
      </c>
      <c r="L30" s="4">
        <v>77.1499</v>
      </c>
      <c r="M30" s="4">
        <v>0.22</v>
      </c>
      <c r="N30" s="4">
        <v>0.9047</v>
      </c>
      <c r="O30" s="4">
        <v>1.437</v>
      </c>
      <c r="P30" s="4">
        <v>2.3051</v>
      </c>
      <c r="Q30" s="5">
        <f t="shared" si="0"/>
        <v>849.2479000000001</v>
      </c>
      <c r="R30" s="3"/>
    </row>
    <row r="31" spans="1:18" ht="18.75">
      <c r="A31" s="222" t="s">
        <v>37</v>
      </c>
      <c r="B31" s="223"/>
      <c r="C31" s="224" t="s">
        <v>14</v>
      </c>
      <c r="D31" s="51">
        <v>1644.896</v>
      </c>
      <c r="E31" s="184">
        <v>2551.883</v>
      </c>
      <c r="F31" s="149"/>
      <c r="G31" s="268">
        <v>15287.489</v>
      </c>
      <c r="H31" s="142">
        <v>102340.477</v>
      </c>
      <c r="I31" s="60"/>
      <c r="J31" s="31"/>
      <c r="K31" s="142">
        <v>15981.892</v>
      </c>
      <c r="L31" s="6">
        <v>26143.787</v>
      </c>
      <c r="M31" s="6">
        <v>61.793</v>
      </c>
      <c r="N31" s="6">
        <v>284.432</v>
      </c>
      <c r="O31" s="6">
        <v>394.118</v>
      </c>
      <c r="P31" s="6">
        <v>495.374</v>
      </c>
      <c r="Q31" s="7">
        <f t="shared" si="0"/>
        <v>160989.36200000002</v>
      </c>
      <c r="R31" s="3"/>
    </row>
    <row r="32" spans="1:18" ht="18.75">
      <c r="A32" s="222" t="s">
        <v>0</v>
      </c>
      <c r="B32" s="219" t="s">
        <v>38</v>
      </c>
      <c r="C32" s="220" t="s">
        <v>12</v>
      </c>
      <c r="D32" s="50">
        <v>0.3421</v>
      </c>
      <c r="E32" s="183">
        <v>0.4923</v>
      </c>
      <c r="F32" s="148"/>
      <c r="G32" s="266">
        <v>0.5418</v>
      </c>
      <c r="H32" s="143">
        <v>38.003</v>
      </c>
      <c r="I32" s="59"/>
      <c r="J32" s="30"/>
      <c r="K32" s="143">
        <v>4.8772</v>
      </c>
      <c r="L32" s="4">
        <v>0.25</v>
      </c>
      <c r="M32" s="4">
        <v>0.036</v>
      </c>
      <c r="N32" s="4"/>
      <c r="O32" s="4"/>
      <c r="P32" s="4"/>
      <c r="Q32" s="5">
        <f t="shared" si="0"/>
        <v>43.708000000000006</v>
      </c>
      <c r="R32" s="3"/>
    </row>
    <row r="33" spans="1:18" ht="18.75">
      <c r="A33" s="222" t="s">
        <v>39</v>
      </c>
      <c r="B33" s="223"/>
      <c r="C33" s="224" t="s">
        <v>14</v>
      </c>
      <c r="D33" s="51">
        <v>63.35</v>
      </c>
      <c r="E33" s="184">
        <v>111.788</v>
      </c>
      <c r="F33" s="149"/>
      <c r="G33" s="268">
        <v>215.23</v>
      </c>
      <c r="H33" s="142">
        <v>3456.589</v>
      </c>
      <c r="I33" s="60"/>
      <c r="J33" s="31"/>
      <c r="K33" s="142">
        <v>482.517</v>
      </c>
      <c r="L33" s="6">
        <v>68.67</v>
      </c>
      <c r="M33" s="6">
        <v>6.825</v>
      </c>
      <c r="N33" s="6"/>
      <c r="O33" s="6"/>
      <c r="P33" s="6"/>
      <c r="Q33" s="7">
        <f t="shared" si="0"/>
        <v>4229.831</v>
      </c>
      <c r="R33" s="3"/>
    </row>
    <row r="34" spans="1:18" ht="18.75">
      <c r="A34" s="222"/>
      <c r="B34" s="226" t="s">
        <v>16</v>
      </c>
      <c r="C34" s="220" t="s">
        <v>12</v>
      </c>
      <c r="D34" s="50"/>
      <c r="E34" s="183"/>
      <c r="F34" s="148"/>
      <c r="G34" s="266"/>
      <c r="H34" s="143">
        <v>2340.966</v>
      </c>
      <c r="I34" s="59"/>
      <c r="J34" s="30"/>
      <c r="K34" s="143">
        <v>53.331</v>
      </c>
      <c r="L34" s="4">
        <v>0.035</v>
      </c>
      <c r="M34" s="4"/>
      <c r="N34" s="4">
        <v>0.162</v>
      </c>
      <c r="O34" s="4"/>
      <c r="P34" s="4"/>
      <c r="Q34" s="5">
        <f t="shared" si="0"/>
        <v>2394.4939999999997</v>
      </c>
      <c r="R34" s="3"/>
    </row>
    <row r="35" spans="1:18" ht="18.75">
      <c r="A35" s="222" t="s">
        <v>19</v>
      </c>
      <c r="B35" s="224" t="s">
        <v>40</v>
      </c>
      <c r="C35" s="224" t="s">
        <v>14</v>
      </c>
      <c r="D35" s="51"/>
      <c r="E35" s="184"/>
      <c r="F35" s="149"/>
      <c r="G35" s="268"/>
      <c r="H35" s="142">
        <v>144012.722</v>
      </c>
      <c r="I35" s="60"/>
      <c r="J35" s="31"/>
      <c r="K35" s="142">
        <v>2691.118</v>
      </c>
      <c r="L35" s="6">
        <v>29.61</v>
      </c>
      <c r="M35" s="6"/>
      <c r="N35" s="6">
        <v>35.998</v>
      </c>
      <c r="O35" s="6"/>
      <c r="P35" s="6"/>
      <c r="Q35" s="7">
        <f t="shared" si="0"/>
        <v>146769.44799999997</v>
      </c>
      <c r="R35" s="3"/>
    </row>
    <row r="36" spans="1:18" ht="18.75">
      <c r="A36" s="10"/>
      <c r="B36" s="227" t="s">
        <v>20</v>
      </c>
      <c r="C36" s="220" t="s">
        <v>12</v>
      </c>
      <c r="D36" s="46">
        <f>D30+D32+D34</f>
        <v>7.909400000000001</v>
      </c>
      <c r="E36" s="187">
        <f>E30+E32+E34</f>
        <v>15.5935</v>
      </c>
      <c r="F36" s="206">
        <f>D36+E36</f>
        <v>23.5029</v>
      </c>
      <c r="G36" s="269">
        <f aca="true" t="shared" si="7" ref="G36:I37">G30+G32+G34</f>
        <v>69.5372</v>
      </c>
      <c r="H36" s="148">
        <f t="shared" si="7"/>
        <v>2954.379</v>
      </c>
      <c r="I36" s="63">
        <f t="shared" si="7"/>
        <v>0</v>
      </c>
      <c r="J36" s="30">
        <f>H36+I36</f>
        <v>2954.379</v>
      </c>
      <c r="K36" s="148">
        <f>K30+K32+K34</f>
        <v>181.034</v>
      </c>
      <c r="L36" s="4">
        <f aca="true" t="shared" si="8" ref="L36:O37">+L30+L32+L34</f>
        <v>77.4349</v>
      </c>
      <c r="M36" s="4">
        <f t="shared" si="8"/>
        <v>0.256</v>
      </c>
      <c r="N36" s="4">
        <f t="shared" si="8"/>
        <v>1.0667</v>
      </c>
      <c r="O36" s="4">
        <f t="shared" si="8"/>
        <v>1.437</v>
      </c>
      <c r="P36" s="4">
        <f>P30+P32+P34</f>
        <v>2.3051</v>
      </c>
      <c r="Q36" s="5">
        <f t="shared" si="0"/>
        <v>3310.9528</v>
      </c>
      <c r="R36" s="3"/>
    </row>
    <row r="37" spans="1:18" ht="18.75">
      <c r="A37" s="229"/>
      <c r="B37" s="230"/>
      <c r="C37" s="224" t="s">
        <v>14</v>
      </c>
      <c r="D37" s="47">
        <f>D31+D33+D35</f>
        <v>1708.2459999999999</v>
      </c>
      <c r="E37" s="188">
        <f>E31+E33+E35</f>
        <v>2663.671</v>
      </c>
      <c r="F37" s="149">
        <f>D37+E37</f>
        <v>4371.9169999999995</v>
      </c>
      <c r="G37" s="67">
        <f t="shared" si="7"/>
        <v>15502.719</v>
      </c>
      <c r="H37" s="149">
        <f t="shared" si="7"/>
        <v>249809.788</v>
      </c>
      <c r="I37" s="62">
        <f t="shared" si="7"/>
        <v>0</v>
      </c>
      <c r="J37" s="31">
        <f>H37+I37</f>
        <v>249809.788</v>
      </c>
      <c r="K37" s="149">
        <f>K31+K33+K35</f>
        <v>19155.527</v>
      </c>
      <c r="L37" s="6">
        <f t="shared" si="8"/>
        <v>26242.067</v>
      </c>
      <c r="M37" s="6">
        <f t="shared" si="8"/>
        <v>68.618</v>
      </c>
      <c r="N37" s="6">
        <f t="shared" si="8"/>
        <v>320.43</v>
      </c>
      <c r="O37" s="6">
        <f t="shared" si="8"/>
        <v>394.118</v>
      </c>
      <c r="P37" s="6">
        <f>P31+P33+P35</f>
        <v>495.374</v>
      </c>
      <c r="Q37" s="7">
        <f t="shared" si="0"/>
        <v>316360.558</v>
      </c>
      <c r="R37" s="3"/>
    </row>
    <row r="38" spans="1:18" ht="18.75">
      <c r="A38" s="232" t="s">
        <v>41</v>
      </c>
      <c r="B38" s="233"/>
      <c r="C38" s="220" t="s">
        <v>12</v>
      </c>
      <c r="D38" s="50"/>
      <c r="E38" s="183">
        <v>0.153</v>
      </c>
      <c r="F38" s="148"/>
      <c r="G38" s="266">
        <v>2.4348</v>
      </c>
      <c r="H38" s="143">
        <v>1.73</v>
      </c>
      <c r="I38" s="59"/>
      <c r="J38" s="30"/>
      <c r="K38" s="143">
        <v>0.015</v>
      </c>
      <c r="L38" s="4"/>
      <c r="M38" s="4"/>
      <c r="N38" s="4"/>
      <c r="O38" s="4"/>
      <c r="P38" s="4"/>
      <c r="Q38" s="5">
        <f t="shared" si="0"/>
        <v>4.179799999999999</v>
      </c>
      <c r="R38" s="3"/>
    </row>
    <row r="39" spans="1:18" ht="18.75">
      <c r="A39" s="234"/>
      <c r="B39" s="235"/>
      <c r="C39" s="224" t="s">
        <v>14</v>
      </c>
      <c r="D39" s="51"/>
      <c r="E39" s="184">
        <v>68.358</v>
      </c>
      <c r="F39" s="149"/>
      <c r="G39" s="268">
        <v>36.522</v>
      </c>
      <c r="H39" s="142">
        <v>269.508</v>
      </c>
      <c r="I39" s="60"/>
      <c r="J39" s="31"/>
      <c r="K39" s="142">
        <v>5.514</v>
      </c>
      <c r="L39" s="6"/>
      <c r="M39" s="6"/>
      <c r="N39" s="6"/>
      <c r="O39" s="6"/>
      <c r="P39" s="6"/>
      <c r="Q39" s="7">
        <f t="shared" si="0"/>
        <v>311.544</v>
      </c>
      <c r="R39" s="3"/>
    </row>
    <row r="40" spans="1:18" ht="18.75">
      <c r="A40" s="232" t="s">
        <v>42</v>
      </c>
      <c r="B40" s="233"/>
      <c r="C40" s="220" t="s">
        <v>12</v>
      </c>
      <c r="D40" s="50">
        <v>0.6781</v>
      </c>
      <c r="E40" s="183">
        <v>1.9759</v>
      </c>
      <c r="F40" s="148"/>
      <c r="G40" s="266">
        <v>0.2444</v>
      </c>
      <c r="H40" s="143">
        <v>0.011</v>
      </c>
      <c r="I40" s="59"/>
      <c r="J40" s="30"/>
      <c r="K40" s="143"/>
      <c r="L40" s="4">
        <v>0.0742</v>
      </c>
      <c r="M40" s="4"/>
      <c r="N40" s="4"/>
      <c r="O40" s="4"/>
      <c r="P40" s="4"/>
      <c r="Q40" s="5">
        <f t="shared" si="0"/>
        <v>0.3296</v>
      </c>
      <c r="R40" s="3"/>
    </row>
    <row r="41" spans="1:18" ht="18.75">
      <c r="A41" s="234"/>
      <c r="B41" s="235"/>
      <c r="C41" s="224" t="s">
        <v>14</v>
      </c>
      <c r="D41" s="51">
        <v>465.345</v>
      </c>
      <c r="E41" s="184">
        <v>1434.457</v>
      </c>
      <c r="F41" s="149"/>
      <c r="G41" s="268">
        <v>159.882</v>
      </c>
      <c r="H41" s="142">
        <v>4.746</v>
      </c>
      <c r="I41" s="60"/>
      <c r="J41" s="31"/>
      <c r="K41" s="142"/>
      <c r="L41" s="6">
        <v>66.508</v>
      </c>
      <c r="M41" s="6"/>
      <c r="N41" s="6"/>
      <c r="O41" s="6"/>
      <c r="P41" s="6"/>
      <c r="Q41" s="7">
        <f t="shared" si="0"/>
        <v>231.13600000000002</v>
      </c>
      <c r="R41" s="3"/>
    </row>
    <row r="42" spans="1:18" ht="18.75">
      <c r="A42" s="232" t="s">
        <v>43</v>
      </c>
      <c r="B42" s="233"/>
      <c r="C42" s="220" t="s">
        <v>12</v>
      </c>
      <c r="D42" s="50"/>
      <c r="E42" s="183"/>
      <c r="F42" s="148"/>
      <c r="G42" s="266"/>
      <c r="H42" s="143">
        <v>0.139</v>
      </c>
      <c r="I42" s="59"/>
      <c r="J42" s="30"/>
      <c r="K42" s="143"/>
      <c r="L42" s="4"/>
      <c r="M42" s="4"/>
      <c r="N42" s="4"/>
      <c r="O42" s="4"/>
      <c r="P42" s="4"/>
      <c r="Q42" s="5">
        <f t="shared" si="0"/>
        <v>0.139</v>
      </c>
      <c r="R42" s="3"/>
    </row>
    <row r="43" spans="1:18" ht="18.75">
      <c r="A43" s="234"/>
      <c r="B43" s="235"/>
      <c r="C43" s="224" t="s">
        <v>14</v>
      </c>
      <c r="D43" s="51"/>
      <c r="E43" s="184"/>
      <c r="F43" s="149"/>
      <c r="G43" s="268"/>
      <c r="H43" s="142">
        <v>127.113</v>
      </c>
      <c r="I43" s="60"/>
      <c r="J43" s="31"/>
      <c r="K43" s="142"/>
      <c r="L43" s="6"/>
      <c r="M43" s="6"/>
      <c r="N43" s="6"/>
      <c r="O43" s="6"/>
      <c r="P43" s="6"/>
      <c r="Q43" s="7">
        <f t="shared" si="0"/>
        <v>127.113</v>
      </c>
      <c r="R43" s="3"/>
    </row>
    <row r="44" spans="1:18" ht="18.75">
      <c r="A44" s="232" t="s">
        <v>44</v>
      </c>
      <c r="B44" s="233"/>
      <c r="C44" s="220" t="s">
        <v>12</v>
      </c>
      <c r="D44" s="50">
        <v>0.0151</v>
      </c>
      <c r="E44" s="183">
        <v>0.0063</v>
      </c>
      <c r="F44" s="148"/>
      <c r="G44" s="266">
        <v>0.2506</v>
      </c>
      <c r="H44" s="143">
        <v>0.959</v>
      </c>
      <c r="I44" s="59">
        <v>0.002</v>
      </c>
      <c r="J44" s="30"/>
      <c r="K44" s="143">
        <v>0.0216</v>
      </c>
      <c r="L44" s="4">
        <v>0.002</v>
      </c>
      <c r="M44" s="4"/>
      <c r="N44" s="4"/>
      <c r="O44" s="4"/>
      <c r="P44" s="4"/>
      <c r="Q44" s="5">
        <f t="shared" si="0"/>
        <v>1.2352</v>
      </c>
      <c r="R44" s="3"/>
    </row>
    <row r="45" spans="1:18" ht="18.75">
      <c r="A45" s="234"/>
      <c r="B45" s="235"/>
      <c r="C45" s="224" t="s">
        <v>14</v>
      </c>
      <c r="D45" s="51">
        <v>10.28</v>
      </c>
      <c r="E45" s="184">
        <v>6.059</v>
      </c>
      <c r="F45" s="149"/>
      <c r="G45" s="268">
        <v>235.031</v>
      </c>
      <c r="H45" s="142">
        <v>354.761</v>
      </c>
      <c r="I45" s="60">
        <v>5.25</v>
      </c>
      <c r="J45" s="31"/>
      <c r="K45" s="142">
        <v>7.865</v>
      </c>
      <c r="L45" s="6">
        <v>2.1</v>
      </c>
      <c r="M45" s="6"/>
      <c r="N45" s="6"/>
      <c r="O45" s="6"/>
      <c r="P45" s="6"/>
      <c r="Q45" s="7">
        <f t="shared" si="0"/>
        <v>605.0070000000001</v>
      </c>
      <c r="R45" s="3"/>
    </row>
    <row r="46" spans="1:18" ht="18.75">
      <c r="A46" s="232" t="s">
        <v>45</v>
      </c>
      <c r="B46" s="233"/>
      <c r="C46" s="220" t="s">
        <v>12</v>
      </c>
      <c r="D46" s="50">
        <v>0.001</v>
      </c>
      <c r="E46" s="183">
        <v>0.8579</v>
      </c>
      <c r="F46" s="148"/>
      <c r="G46" s="266">
        <v>0.2938</v>
      </c>
      <c r="H46" s="143">
        <v>1.046</v>
      </c>
      <c r="I46" s="59"/>
      <c r="J46" s="30"/>
      <c r="K46" s="143"/>
      <c r="L46" s="4">
        <v>0.005</v>
      </c>
      <c r="M46" s="4"/>
      <c r="N46" s="4"/>
      <c r="O46" s="4"/>
      <c r="P46" s="4"/>
      <c r="Q46" s="5">
        <f t="shared" si="0"/>
        <v>1.3448</v>
      </c>
      <c r="R46" s="3"/>
    </row>
    <row r="47" spans="1:18" ht="18.75">
      <c r="A47" s="234"/>
      <c r="B47" s="235"/>
      <c r="C47" s="224" t="s">
        <v>14</v>
      </c>
      <c r="D47" s="51">
        <v>1.155</v>
      </c>
      <c r="E47" s="184">
        <v>300.084</v>
      </c>
      <c r="F47" s="149"/>
      <c r="G47" s="268">
        <v>190.458</v>
      </c>
      <c r="H47" s="142">
        <v>1016.891</v>
      </c>
      <c r="I47" s="60"/>
      <c r="J47" s="31"/>
      <c r="K47" s="142"/>
      <c r="L47" s="6">
        <v>2.258</v>
      </c>
      <c r="M47" s="6"/>
      <c r="N47" s="6"/>
      <c r="O47" s="6"/>
      <c r="P47" s="6"/>
      <c r="Q47" s="7">
        <f t="shared" si="0"/>
        <v>1209.607</v>
      </c>
      <c r="R47" s="3"/>
    </row>
    <row r="48" spans="1:18" ht="18.75">
      <c r="A48" s="232" t="s">
        <v>46</v>
      </c>
      <c r="B48" s="233"/>
      <c r="C48" s="220" t="s">
        <v>12</v>
      </c>
      <c r="D48" s="50">
        <v>0.0046</v>
      </c>
      <c r="E48" s="183">
        <v>0.22</v>
      </c>
      <c r="F48" s="148"/>
      <c r="G48" s="266">
        <v>0.015</v>
      </c>
      <c r="H48" s="143">
        <v>536.885</v>
      </c>
      <c r="I48" s="59"/>
      <c r="J48" s="30"/>
      <c r="K48" s="143">
        <v>7.491</v>
      </c>
      <c r="L48" s="4"/>
      <c r="M48" s="4"/>
      <c r="N48" s="4"/>
      <c r="O48" s="4"/>
      <c r="P48" s="4"/>
      <c r="Q48" s="5">
        <f t="shared" si="0"/>
        <v>544.391</v>
      </c>
      <c r="R48" s="3"/>
    </row>
    <row r="49" spans="1:18" ht="18.75">
      <c r="A49" s="234"/>
      <c r="B49" s="235"/>
      <c r="C49" s="224" t="s">
        <v>14</v>
      </c>
      <c r="D49" s="51">
        <v>5.313</v>
      </c>
      <c r="E49" s="184">
        <v>43.785</v>
      </c>
      <c r="F49" s="149"/>
      <c r="G49" s="268">
        <v>0.126</v>
      </c>
      <c r="H49" s="142">
        <v>28172.035</v>
      </c>
      <c r="I49" s="60"/>
      <c r="J49" s="31"/>
      <c r="K49" s="142">
        <v>219.925</v>
      </c>
      <c r="L49" s="6"/>
      <c r="M49" s="6"/>
      <c r="N49" s="6"/>
      <c r="O49" s="6"/>
      <c r="P49" s="6"/>
      <c r="Q49" s="7">
        <f t="shared" si="0"/>
        <v>28392.086</v>
      </c>
      <c r="R49" s="3"/>
    </row>
    <row r="50" spans="1:18" ht="18.75">
      <c r="A50" s="232" t="s">
        <v>47</v>
      </c>
      <c r="B50" s="233"/>
      <c r="C50" s="220" t="s">
        <v>12</v>
      </c>
      <c r="D50" s="50">
        <v>0.016</v>
      </c>
      <c r="E50" s="183">
        <v>1.383</v>
      </c>
      <c r="F50" s="148"/>
      <c r="G50" s="266"/>
      <c r="H50" s="143"/>
      <c r="I50" s="59"/>
      <c r="J50" s="30"/>
      <c r="K50" s="143"/>
      <c r="L50" s="4">
        <v>0.37</v>
      </c>
      <c r="M50" s="4"/>
      <c r="N50" s="4"/>
      <c r="O50" s="4"/>
      <c r="P50" s="4"/>
      <c r="Q50" s="5">
        <f t="shared" si="0"/>
        <v>0.37</v>
      </c>
      <c r="R50" s="3"/>
    </row>
    <row r="51" spans="1:18" ht="18.75">
      <c r="A51" s="234"/>
      <c r="B51" s="235"/>
      <c r="C51" s="224" t="s">
        <v>14</v>
      </c>
      <c r="D51" s="51">
        <v>7.896</v>
      </c>
      <c r="E51" s="184">
        <v>399.21</v>
      </c>
      <c r="F51" s="149"/>
      <c r="G51" s="268"/>
      <c r="H51" s="142"/>
      <c r="I51" s="60"/>
      <c r="J51" s="31"/>
      <c r="K51" s="142"/>
      <c r="L51" s="6">
        <v>361.2</v>
      </c>
      <c r="M51" s="6"/>
      <c r="N51" s="6"/>
      <c r="O51" s="6"/>
      <c r="P51" s="6"/>
      <c r="Q51" s="7">
        <f t="shared" si="0"/>
        <v>361.2</v>
      </c>
      <c r="R51" s="3"/>
    </row>
    <row r="52" spans="1:18" ht="18.75">
      <c r="A52" s="232" t="s">
        <v>48</v>
      </c>
      <c r="B52" s="233"/>
      <c r="C52" s="220" t="s">
        <v>12</v>
      </c>
      <c r="D52" s="50"/>
      <c r="E52" s="183">
        <v>0.11</v>
      </c>
      <c r="F52" s="148"/>
      <c r="G52" s="266">
        <v>0.5619</v>
      </c>
      <c r="H52" s="143">
        <v>2.299</v>
      </c>
      <c r="I52" s="59"/>
      <c r="J52" s="30"/>
      <c r="K52" s="143">
        <v>1.7225</v>
      </c>
      <c r="L52" s="4">
        <v>0.9936</v>
      </c>
      <c r="M52" s="4"/>
      <c r="N52" s="4"/>
      <c r="O52" s="4"/>
      <c r="P52" s="4"/>
      <c r="Q52" s="5">
        <f t="shared" si="0"/>
        <v>5.577</v>
      </c>
      <c r="R52" s="3"/>
    </row>
    <row r="53" spans="1:18" ht="18.75">
      <c r="A53" s="234"/>
      <c r="B53" s="235"/>
      <c r="C53" s="224" t="s">
        <v>14</v>
      </c>
      <c r="D53" s="51"/>
      <c r="E53" s="184">
        <v>84.631</v>
      </c>
      <c r="F53" s="149"/>
      <c r="G53" s="268">
        <v>572.361</v>
      </c>
      <c r="H53" s="142">
        <v>1506.972</v>
      </c>
      <c r="I53" s="60"/>
      <c r="J53" s="31"/>
      <c r="K53" s="142">
        <v>1017.551</v>
      </c>
      <c r="L53" s="6">
        <v>909.115</v>
      </c>
      <c r="M53" s="6"/>
      <c r="N53" s="6"/>
      <c r="O53" s="6"/>
      <c r="P53" s="6"/>
      <c r="Q53" s="7">
        <f t="shared" si="0"/>
        <v>4005.999</v>
      </c>
      <c r="R53" s="3"/>
    </row>
    <row r="54" spans="1:18" ht="18.75">
      <c r="A54" s="218" t="s">
        <v>0</v>
      </c>
      <c r="B54" s="219" t="s">
        <v>49</v>
      </c>
      <c r="C54" s="220" t="s">
        <v>12</v>
      </c>
      <c r="D54" s="50">
        <v>0.2024</v>
      </c>
      <c r="E54" s="183"/>
      <c r="F54" s="148"/>
      <c r="G54" s="266">
        <v>0.1621</v>
      </c>
      <c r="H54" s="143">
        <v>0.006</v>
      </c>
      <c r="I54" s="59"/>
      <c r="J54" s="30"/>
      <c r="K54" s="143"/>
      <c r="L54" s="4">
        <v>0.1286</v>
      </c>
      <c r="M54" s="4"/>
      <c r="N54" s="4"/>
      <c r="O54" s="4"/>
      <c r="P54" s="4"/>
      <c r="Q54" s="5">
        <f t="shared" si="0"/>
        <v>0.29669999999999996</v>
      </c>
      <c r="R54" s="3"/>
    </row>
    <row r="55" spans="1:18" ht="18.75">
      <c r="A55" s="222" t="s">
        <v>37</v>
      </c>
      <c r="B55" s="223"/>
      <c r="C55" s="224" t="s">
        <v>14</v>
      </c>
      <c r="D55" s="51">
        <v>150.261</v>
      </c>
      <c r="E55" s="184"/>
      <c r="F55" s="149"/>
      <c r="G55" s="268">
        <v>110.222</v>
      </c>
      <c r="H55" s="142">
        <v>9.713</v>
      </c>
      <c r="I55" s="60"/>
      <c r="J55" s="31"/>
      <c r="K55" s="142"/>
      <c r="L55" s="6">
        <v>112.637</v>
      </c>
      <c r="M55" s="6"/>
      <c r="N55" s="6"/>
      <c r="O55" s="6"/>
      <c r="P55" s="6"/>
      <c r="Q55" s="7">
        <f t="shared" si="0"/>
        <v>232.572</v>
      </c>
      <c r="R55" s="3"/>
    </row>
    <row r="56" spans="1:18" ht="18.75">
      <c r="A56" s="222" t="s">
        <v>13</v>
      </c>
      <c r="B56" s="226" t="s">
        <v>16</v>
      </c>
      <c r="C56" s="220" t="s">
        <v>12</v>
      </c>
      <c r="D56" s="50">
        <v>0.0999</v>
      </c>
      <c r="E56" s="183">
        <v>0.3697</v>
      </c>
      <c r="F56" s="148"/>
      <c r="G56" s="266">
        <v>0.059</v>
      </c>
      <c r="H56" s="143">
        <v>0.027</v>
      </c>
      <c r="I56" s="59"/>
      <c r="J56" s="30"/>
      <c r="K56" s="143">
        <v>0.1088</v>
      </c>
      <c r="L56" s="4">
        <v>0.021</v>
      </c>
      <c r="M56" s="4">
        <v>0.022</v>
      </c>
      <c r="N56" s="4"/>
      <c r="O56" s="4"/>
      <c r="P56" s="4"/>
      <c r="Q56" s="5">
        <f t="shared" si="0"/>
        <v>0.23779999999999996</v>
      </c>
      <c r="R56" s="3"/>
    </row>
    <row r="57" spans="1:18" ht="18.75">
      <c r="A57" s="222" t="s">
        <v>19</v>
      </c>
      <c r="B57" s="224" t="s">
        <v>50</v>
      </c>
      <c r="C57" s="224" t="s">
        <v>14</v>
      </c>
      <c r="D57" s="51">
        <v>25.509</v>
      </c>
      <c r="E57" s="184">
        <v>223.578</v>
      </c>
      <c r="F57" s="149"/>
      <c r="G57" s="268">
        <v>7.181</v>
      </c>
      <c r="H57" s="142">
        <v>15.834</v>
      </c>
      <c r="I57" s="60"/>
      <c r="J57" s="31"/>
      <c r="K57" s="142">
        <v>21.212</v>
      </c>
      <c r="L57" s="6">
        <v>17.378</v>
      </c>
      <c r="M57" s="6">
        <v>4.725</v>
      </c>
      <c r="N57" s="6"/>
      <c r="O57" s="6"/>
      <c r="P57" s="6"/>
      <c r="Q57" s="7">
        <f t="shared" si="0"/>
        <v>66.33</v>
      </c>
      <c r="R57" s="3"/>
    </row>
    <row r="58" spans="1:18" ht="18.75">
      <c r="A58" s="10"/>
      <c r="B58" s="227" t="s">
        <v>20</v>
      </c>
      <c r="C58" s="220" t="s">
        <v>12</v>
      </c>
      <c r="D58" s="46">
        <f>D54+D56</f>
        <v>0.3023</v>
      </c>
      <c r="E58" s="187">
        <f>E54+E56</f>
        <v>0.3697</v>
      </c>
      <c r="F58" s="148">
        <f>D58+E58</f>
        <v>0.6719999999999999</v>
      </c>
      <c r="G58" s="269">
        <f aca="true" t="shared" si="9" ref="G58:I59">G54+G56</f>
        <v>0.2211</v>
      </c>
      <c r="H58" s="148">
        <f t="shared" si="9"/>
        <v>0.033</v>
      </c>
      <c r="I58" s="63">
        <f t="shared" si="9"/>
        <v>0</v>
      </c>
      <c r="J58" s="30">
        <f>H58+I58</f>
        <v>0.033</v>
      </c>
      <c r="K58" s="148">
        <f>K54+K56</f>
        <v>0.1088</v>
      </c>
      <c r="L58" s="4">
        <f>+L54+L56</f>
        <v>0.14959999999999998</v>
      </c>
      <c r="M58" s="4">
        <f>+M54+M56</f>
        <v>0.022</v>
      </c>
      <c r="N58" s="4">
        <f aca="true" t="shared" si="10" ref="N58:P59">N54+N56</f>
        <v>0</v>
      </c>
      <c r="O58" s="4">
        <f t="shared" si="10"/>
        <v>0</v>
      </c>
      <c r="P58" s="4">
        <f t="shared" si="10"/>
        <v>0</v>
      </c>
      <c r="Q58" s="5">
        <f t="shared" si="0"/>
        <v>1.2065</v>
      </c>
      <c r="R58" s="3"/>
    </row>
    <row r="59" spans="1:18" ht="18.75">
      <c r="A59" s="229"/>
      <c r="B59" s="230"/>
      <c r="C59" s="224" t="s">
        <v>14</v>
      </c>
      <c r="D59" s="47">
        <f>D55+D57</f>
        <v>175.76999999999998</v>
      </c>
      <c r="E59" s="188">
        <f>E55+E57</f>
        <v>223.578</v>
      </c>
      <c r="F59" s="149">
        <f>D59+E59</f>
        <v>399.34799999999996</v>
      </c>
      <c r="G59" s="67">
        <f t="shared" si="9"/>
        <v>117.40299999999999</v>
      </c>
      <c r="H59" s="149">
        <f t="shared" si="9"/>
        <v>25.546999999999997</v>
      </c>
      <c r="I59" s="62">
        <f t="shared" si="9"/>
        <v>0</v>
      </c>
      <c r="J59" s="31">
        <f>H59+I59</f>
        <v>25.546999999999997</v>
      </c>
      <c r="K59" s="149">
        <f>K55+K57</f>
        <v>21.212</v>
      </c>
      <c r="L59" s="6">
        <f>+L55+L57</f>
        <v>130.015</v>
      </c>
      <c r="M59" s="6">
        <f>+M55+M57</f>
        <v>4.725</v>
      </c>
      <c r="N59" s="6">
        <f t="shared" si="10"/>
        <v>0</v>
      </c>
      <c r="O59" s="6">
        <f t="shared" si="10"/>
        <v>0</v>
      </c>
      <c r="P59" s="6">
        <f t="shared" si="10"/>
        <v>0</v>
      </c>
      <c r="Q59" s="7">
        <f t="shared" si="0"/>
        <v>698.25</v>
      </c>
      <c r="R59" s="3"/>
    </row>
    <row r="60" spans="1:18" ht="18.75">
      <c r="A60" s="218" t="s">
        <v>0</v>
      </c>
      <c r="B60" s="219" t="s">
        <v>51</v>
      </c>
      <c r="C60" s="220" t="s">
        <v>12</v>
      </c>
      <c r="D60" s="50">
        <v>0.0058</v>
      </c>
      <c r="E60" s="183">
        <v>3.5553</v>
      </c>
      <c r="F60" s="148"/>
      <c r="G60" s="266">
        <v>2.282</v>
      </c>
      <c r="H60" s="143">
        <v>15.12</v>
      </c>
      <c r="I60" s="59"/>
      <c r="J60" s="11"/>
      <c r="K60" s="143"/>
      <c r="L60" s="4">
        <v>0.854</v>
      </c>
      <c r="M60" s="4"/>
      <c r="N60" s="4"/>
      <c r="O60" s="4"/>
      <c r="P60" s="4"/>
      <c r="Q60" s="5">
        <f t="shared" si="0"/>
        <v>18.256</v>
      </c>
      <c r="R60" s="3"/>
    </row>
    <row r="61" spans="1:18" ht="18.75">
      <c r="A61" s="222" t="s">
        <v>52</v>
      </c>
      <c r="B61" s="223"/>
      <c r="C61" s="224" t="s">
        <v>14</v>
      </c>
      <c r="D61" s="51">
        <v>0.305</v>
      </c>
      <c r="E61" s="184">
        <v>343.378</v>
      </c>
      <c r="F61" s="149"/>
      <c r="G61" s="268">
        <v>274.054</v>
      </c>
      <c r="H61" s="142">
        <v>1319.054</v>
      </c>
      <c r="I61" s="60"/>
      <c r="J61" s="31"/>
      <c r="K61" s="142"/>
      <c r="L61" s="6">
        <v>19.798</v>
      </c>
      <c r="M61" s="6"/>
      <c r="N61" s="6"/>
      <c r="O61" s="6"/>
      <c r="P61" s="6"/>
      <c r="Q61" s="7">
        <f t="shared" si="0"/>
        <v>1612.9060000000002</v>
      </c>
      <c r="R61" s="3"/>
    </row>
    <row r="62" spans="1:18" ht="18.75">
      <c r="A62" s="222" t="s">
        <v>0</v>
      </c>
      <c r="B62" s="226" t="s">
        <v>53</v>
      </c>
      <c r="C62" s="220" t="s">
        <v>12</v>
      </c>
      <c r="D62" s="50"/>
      <c r="E62" s="183">
        <v>4.41</v>
      </c>
      <c r="F62" s="148"/>
      <c r="G62" s="266">
        <v>410.8633</v>
      </c>
      <c r="H62" s="143"/>
      <c r="I62" s="59"/>
      <c r="J62" s="30"/>
      <c r="K62" s="143"/>
      <c r="L62" s="4"/>
      <c r="M62" s="4"/>
      <c r="N62" s="4"/>
      <c r="O62" s="4"/>
      <c r="P62" s="4"/>
      <c r="Q62" s="5">
        <f t="shared" si="0"/>
        <v>410.8633</v>
      </c>
      <c r="R62" s="3"/>
    </row>
    <row r="63" spans="1:18" ht="18.75">
      <c r="A63" s="222" t="s">
        <v>54</v>
      </c>
      <c r="B63" s="224" t="s">
        <v>55</v>
      </c>
      <c r="C63" s="224" t="s">
        <v>14</v>
      </c>
      <c r="D63" s="51"/>
      <c r="E63" s="184">
        <v>487.305</v>
      </c>
      <c r="F63" s="149"/>
      <c r="G63" s="268">
        <v>85000.253</v>
      </c>
      <c r="H63" s="142"/>
      <c r="I63" s="60"/>
      <c r="J63" s="31"/>
      <c r="K63" s="142"/>
      <c r="L63" s="6"/>
      <c r="M63" s="6"/>
      <c r="N63" s="6"/>
      <c r="O63" s="6"/>
      <c r="P63" s="6"/>
      <c r="Q63" s="7">
        <f t="shared" si="0"/>
        <v>85000.253</v>
      </c>
      <c r="R63" s="3"/>
    </row>
    <row r="64" spans="1:18" ht="18.75">
      <c r="A64" s="222" t="s">
        <v>0</v>
      </c>
      <c r="B64" s="219" t="s">
        <v>56</v>
      </c>
      <c r="C64" s="220" t="s">
        <v>12</v>
      </c>
      <c r="D64" s="50"/>
      <c r="E64" s="183"/>
      <c r="F64" s="148"/>
      <c r="G64" s="266">
        <v>220.5141</v>
      </c>
      <c r="H64" s="143">
        <v>0.05</v>
      </c>
      <c r="I64" s="59"/>
      <c r="J64" s="30"/>
      <c r="K64" s="143">
        <v>0.001</v>
      </c>
      <c r="L64" s="4"/>
      <c r="M64" s="4"/>
      <c r="N64" s="4"/>
      <c r="O64" s="4"/>
      <c r="P64" s="4"/>
      <c r="Q64" s="5">
        <f t="shared" si="0"/>
        <v>220.56510000000003</v>
      </c>
      <c r="R64" s="3"/>
    </row>
    <row r="65" spans="1:18" ht="18.75">
      <c r="A65" s="222" t="s">
        <v>19</v>
      </c>
      <c r="B65" s="223"/>
      <c r="C65" s="224" t="s">
        <v>14</v>
      </c>
      <c r="D65" s="51"/>
      <c r="E65" s="184"/>
      <c r="F65" s="149"/>
      <c r="G65" s="268">
        <v>29818.73</v>
      </c>
      <c r="H65" s="142">
        <v>21.455</v>
      </c>
      <c r="I65" s="60"/>
      <c r="J65" s="31"/>
      <c r="K65" s="142">
        <v>1.575</v>
      </c>
      <c r="L65" s="6"/>
      <c r="M65" s="6"/>
      <c r="N65" s="6"/>
      <c r="O65" s="6"/>
      <c r="P65" s="6"/>
      <c r="Q65" s="7">
        <f t="shared" si="0"/>
        <v>29841.760000000002</v>
      </c>
      <c r="R65" s="3"/>
    </row>
    <row r="66" spans="1:18" ht="18.75">
      <c r="A66" s="10"/>
      <c r="B66" s="226" t="s">
        <v>16</v>
      </c>
      <c r="C66" s="220" t="s">
        <v>12</v>
      </c>
      <c r="D66" s="50"/>
      <c r="E66" s="183">
        <v>0.256</v>
      </c>
      <c r="F66" s="148"/>
      <c r="G66" s="266">
        <v>63.0853</v>
      </c>
      <c r="H66" s="143"/>
      <c r="I66" s="59"/>
      <c r="J66" s="30"/>
      <c r="K66" s="143">
        <v>0.7103</v>
      </c>
      <c r="L66" s="4">
        <v>0.162</v>
      </c>
      <c r="M66" s="4">
        <v>0.14</v>
      </c>
      <c r="N66" s="4"/>
      <c r="O66" s="4"/>
      <c r="P66" s="4"/>
      <c r="Q66" s="5">
        <f t="shared" si="0"/>
        <v>64.09759999999999</v>
      </c>
      <c r="R66" s="3"/>
    </row>
    <row r="67" spans="1:18" ht="19.5" thickBot="1">
      <c r="A67" s="237" t="s">
        <v>0</v>
      </c>
      <c r="B67" s="238" t="s">
        <v>55</v>
      </c>
      <c r="C67" s="238" t="s">
        <v>14</v>
      </c>
      <c r="D67" s="52"/>
      <c r="E67" s="185">
        <v>10.542</v>
      </c>
      <c r="F67" s="207"/>
      <c r="G67" s="270">
        <v>8122.473</v>
      </c>
      <c r="H67" s="144"/>
      <c r="I67" s="129"/>
      <c r="J67" s="32"/>
      <c r="K67" s="144">
        <v>53.369</v>
      </c>
      <c r="L67" s="8">
        <v>100.386</v>
      </c>
      <c r="M67" s="8">
        <v>38.378</v>
      </c>
      <c r="N67" s="8"/>
      <c r="O67" s="8"/>
      <c r="P67" s="8"/>
      <c r="Q67" s="9">
        <f t="shared" si="0"/>
        <v>8314.606</v>
      </c>
      <c r="R67" s="3"/>
    </row>
    <row r="68" spans="4:17" ht="18.75">
      <c r="D68" s="3"/>
      <c r="E68" s="3"/>
      <c r="F68" s="240"/>
      <c r="G68" s="240"/>
      <c r="H68" s="240"/>
      <c r="I68" s="240"/>
      <c r="K68" s="240"/>
      <c r="Q68" s="1"/>
    </row>
    <row r="69" spans="1:17" ht="19.5" thickBot="1">
      <c r="A69" s="2"/>
      <c r="B69" s="212" t="s">
        <v>122</v>
      </c>
      <c r="C69" s="2"/>
      <c r="D69" s="241"/>
      <c r="E69" s="241"/>
      <c r="F69" s="242"/>
      <c r="G69" s="242"/>
      <c r="H69" s="242"/>
      <c r="I69" s="242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9"/>
      <c r="B70" s="26"/>
      <c r="C70" s="26"/>
      <c r="D70" s="37" t="s">
        <v>1</v>
      </c>
      <c r="E70" s="37" t="s">
        <v>2</v>
      </c>
      <c r="F70" s="37" t="s">
        <v>3</v>
      </c>
      <c r="G70" s="265" t="s">
        <v>100</v>
      </c>
      <c r="H70" s="39" t="s">
        <v>4</v>
      </c>
      <c r="I70" s="37" t="s">
        <v>5</v>
      </c>
      <c r="J70" s="37" t="s">
        <v>121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2" t="s">
        <v>52</v>
      </c>
      <c r="B71" s="227" t="s">
        <v>20</v>
      </c>
      <c r="C71" s="220" t="s">
        <v>12</v>
      </c>
      <c r="D71" s="46">
        <f>D60+D62+D64+D66</f>
        <v>0.0058</v>
      </c>
      <c r="E71" s="46">
        <f>E60+E62+E64+E66</f>
        <v>8.2213</v>
      </c>
      <c r="F71" s="148">
        <f>D71+E71</f>
        <v>8.2271</v>
      </c>
      <c r="G71" s="243">
        <f aca="true" t="shared" si="11" ref="G71:I72">G60+G62+G64+G66</f>
        <v>696.7447</v>
      </c>
      <c r="H71" s="63">
        <f t="shared" si="11"/>
        <v>15.17</v>
      </c>
      <c r="I71" s="63">
        <f t="shared" si="11"/>
        <v>0</v>
      </c>
      <c r="J71" s="11">
        <f>H71+I71</f>
        <v>15.17</v>
      </c>
      <c r="K71" s="63">
        <f>K60+K62+K64+K66</f>
        <v>0.7113</v>
      </c>
      <c r="L71" s="4">
        <f>+L60+L62+L64+L66</f>
        <v>1.016</v>
      </c>
      <c r="M71" s="4">
        <f>+M60+M62+M64+M66</f>
        <v>0.14</v>
      </c>
      <c r="N71" s="4">
        <f aca="true" t="shared" si="12" ref="N71:P72">N60+N62+N64+N66</f>
        <v>0</v>
      </c>
      <c r="O71" s="4">
        <f t="shared" si="12"/>
        <v>0</v>
      </c>
      <c r="P71" s="4">
        <f t="shared" si="12"/>
        <v>0</v>
      </c>
      <c r="Q71" s="5">
        <f aca="true" t="shared" si="13" ref="Q71:Q134">+F71+G71+H71+I71+K71+L71+M71+N71+O71+P71</f>
        <v>722.0090999999999</v>
      </c>
      <c r="R71" s="10"/>
    </row>
    <row r="72" spans="1:18" ht="18.75">
      <c r="A72" s="213" t="s">
        <v>54</v>
      </c>
      <c r="B72" s="230"/>
      <c r="C72" s="224" t="s">
        <v>14</v>
      </c>
      <c r="D72" s="47">
        <f>D61+D63+D65+D67</f>
        <v>0.305</v>
      </c>
      <c r="E72" s="47">
        <f>E61+E63+E65+E67</f>
        <v>841.225</v>
      </c>
      <c r="F72" s="149">
        <f>D72+E72</f>
        <v>841.53</v>
      </c>
      <c r="G72" s="62">
        <f t="shared" si="11"/>
        <v>123215.51</v>
      </c>
      <c r="H72" s="62">
        <f t="shared" si="11"/>
        <v>1340.509</v>
      </c>
      <c r="I72" s="62">
        <f t="shared" si="11"/>
        <v>0</v>
      </c>
      <c r="J72" s="31">
        <f>H72+I72</f>
        <v>1340.509</v>
      </c>
      <c r="K72" s="62">
        <f>K61+K63+K65+K67</f>
        <v>54.944</v>
      </c>
      <c r="L72" s="6">
        <f>+L61+L63+L65+L67</f>
        <v>120.184</v>
      </c>
      <c r="M72" s="6">
        <f>+M61+M63+M65+M67</f>
        <v>38.378</v>
      </c>
      <c r="N72" s="6">
        <f t="shared" si="12"/>
        <v>0</v>
      </c>
      <c r="O72" s="6">
        <f t="shared" si="12"/>
        <v>0</v>
      </c>
      <c r="P72" s="6">
        <f t="shared" si="12"/>
        <v>0</v>
      </c>
      <c r="Q72" s="7">
        <f t="shared" si="13"/>
        <v>125611.055</v>
      </c>
      <c r="R72" s="10"/>
    </row>
    <row r="73" spans="1:18" ht="18.75">
      <c r="A73" s="222" t="s">
        <v>0</v>
      </c>
      <c r="B73" s="219" t="s">
        <v>57</v>
      </c>
      <c r="C73" s="220" t="s">
        <v>12</v>
      </c>
      <c r="D73" s="50">
        <v>1.1796</v>
      </c>
      <c r="E73" s="50">
        <v>0.6056</v>
      </c>
      <c r="F73" s="148"/>
      <c r="G73" s="59">
        <v>0.275</v>
      </c>
      <c r="H73" s="59">
        <v>7.828</v>
      </c>
      <c r="I73" s="59">
        <v>2.745</v>
      </c>
      <c r="J73" s="11"/>
      <c r="K73" s="59">
        <v>0.2336</v>
      </c>
      <c r="L73" s="4">
        <v>0.3051</v>
      </c>
      <c r="M73" s="4"/>
      <c r="N73" s="4">
        <v>0.2687</v>
      </c>
      <c r="O73" s="4">
        <v>0.2081</v>
      </c>
      <c r="P73" s="4">
        <v>0.1253</v>
      </c>
      <c r="Q73" s="5">
        <f t="shared" si="13"/>
        <v>11.988799999999998</v>
      </c>
      <c r="R73" s="10"/>
    </row>
    <row r="74" spans="1:18" ht="18.75">
      <c r="A74" s="222" t="s">
        <v>32</v>
      </c>
      <c r="B74" s="223"/>
      <c r="C74" s="224" t="s">
        <v>14</v>
      </c>
      <c r="D74" s="51">
        <v>1916.684</v>
      </c>
      <c r="E74" s="51">
        <v>880.798</v>
      </c>
      <c r="F74" s="149"/>
      <c r="G74" s="60">
        <v>511.075</v>
      </c>
      <c r="H74" s="60">
        <v>5859.901</v>
      </c>
      <c r="I74" s="60">
        <v>3516.912</v>
      </c>
      <c r="J74" s="31"/>
      <c r="K74" s="60">
        <v>324.58</v>
      </c>
      <c r="L74" s="6">
        <v>513.713</v>
      </c>
      <c r="M74" s="6"/>
      <c r="N74" s="6">
        <v>470.466</v>
      </c>
      <c r="O74" s="6">
        <v>415.887</v>
      </c>
      <c r="P74" s="6">
        <v>312.301</v>
      </c>
      <c r="Q74" s="7">
        <f t="shared" si="13"/>
        <v>11924.835</v>
      </c>
      <c r="R74" s="10"/>
    </row>
    <row r="75" spans="1:18" ht="18.75">
      <c r="A75" s="222" t="s">
        <v>0</v>
      </c>
      <c r="B75" s="219" t="s">
        <v>58</v>
      </c>
      <c r="C75" s="220" t="s">
        <v>12</v>
      </c>
      <c r="D75" s="50"/>
      <c r="E75" s="50"/>
      <c r="F75" s="148"/>
      <c r="G75" s="59"/>
      <c r="H75" s="59">
        <v>0.756</v>
      </c>
      <c r="I75" s="59"/>
      <c r="J75" s="11"/>
      <c r="K75" s="59">
        <v>0.026</v>
      </c>
      <c r="L75" s="4"/>
      <c r="M75" s="4"/>
      <c r="N75" s="4"/>
      <c r="O75" s="4"/>
      <c r="P75" s="4"/>
      <c r="Q75" s="5">
        <f t="shared" si="13"/>
        <v>0.782</v>
      </c>
      <c r="R75" s="10"/>
    </row>
    <row r="76" spans="1:18" ht="18.75">
      <c r="A76" s="222" t="s">
        <v>0</v>
      </c>
      <c r="B76" s="223"/>
      <c r="C76" s="224" t="s">
        <v>14</v>
      </c>
      <c r="D76" s="51"/>
      <c r="E76" s="51"/>
      <c r="F76" s="149"/>
      <c r="G76" s="60"/>
      <c r="H76" s="60">
        <v>117.682</v>
      </c>
      <c r="I76" s="60"/>
      <c r="J76" s="31"/>
      <c r="K76" s="60">
        <v>5.145</v>
      </c>
      <c r="L76" s="6"/>
      <c r="M76" s="6"/>
      <c r="N76" s="6"/>
      <c r="O76" s="6"/>
      <c r="P76" s="6"/>
      <c r="Q76" s="7">
        <f t="shared" si="13"/>
        <v>122.827</v>
      </c>
      <c r="R76" s="10"/>
    </row>
    <row r="77" spans="1:18" ht="18.75">
      <c r="A77" s="222" t="s">
        <v>59</v>
      </c>
      <c r="B77" s="226" t="s">
        <v>60</v>
      </c>
      <c r="C77" s="220" t="s">
        <v>12</v>
      </c>
      <c r="D77" s="50"/>
      <c r="E77" s="50"/>
      <c r="F77" s="148"/>
      <c r="G77" s="59"/>
      <c r="H77" s="59"/>
      <c r="I77" s="59"/>
      <c r="J77" s="11"/>
      <c r="K77" s="59"/>
      <c r="L77" s="4">
        <v>0.04</v>
      </c>
      <c r="M77" s="4"/>
      <c r="N77" s="4"/>
      <c r="O77" s="4"/>
      <c r="P77" s="4"/>
      <c r="Q77" s="5">
        <f t="shared" si="13"/>
        <v>0.04</v>
      </c>
      <c r="R77" s="10"/>
    </row>
    <row r="78" spans="1:18" ht="18.75">
      <c r="A78" s="222"/>
      <c r="B78" s="224" t="s">
        <v>61</v>
      </c>
      <c r="C78" s="224" t="s">
        <v>14</v>
      </c>
      <c r="D78" s="51"/>
      <c r="E78" s="51"/>
      <c r="F78" s="149"/>
      <c r="G78" s="60"/>
      <c r="H78" s="60"/>
      <c r="I78" s="60"/>
      <c r="J78" s="31"/>
      <c r="K78" s="60"/>
      <c r="L78" s="6">
        <v>54.6</v>
      </c>
      <c r="M78" s="6"/>
      <c r="N78" s="6"/>
      <c r="O78" s="6"/>
      <c r="P78" s="6"/>
      <c r="Q78" s="7">
        <f t="shared" si="13"/>
        <v>54.6</v>
      </c>
      <c r="R78" s="10"/>
    </row>
    <row r="79" spans="1:18" ht="18.75">
      <c r="A79" s="222"/>
      <c r="B79" s="219" t="s">
        <v>62</v>
      </c>
      <c r="C79" s="220" t="s">
        <v>12</v>
      </c>
      <c r="D79" s="50"/>
      <c r="E79" s="50"/>
      <c r="F79" s="148"/>
      <c r="G79" s="59"/>
      <c r="H79" s="59">
        <v>1.008</v>
      </c>
      <c r="I79" s="59"/>
      <c r="J79" s="11"/>
      <c r="K79" s="59"/>
      <c r="L79" s="4"/>
      <c r="M79" s="4"/>
      <c r="N79" s="4"/>
      <c r="O79" s="4"/>
      <c r="P79" s="4"/>
      <c r="Q79" s="5">
        <f t="shared" si="13"/>
        <v>1.008</v>
      </c>
      <c r="R79" s="10"/>
    </row>
    <row r="80" spans="1:18" ht="18.75">
      <c r="A80" s="222" t="s">
        <v>13</v>
      </c>
      <c r="B80" s="223"/>
      <c r="C80" s="224" t="s">
        <v>14</v>
      </c>
      <c r="D80" s="51"/>
      <c r="E80" s="51"/>
      <c r="F80" s="149"/>
      <c r="G80" s="60"/>
      <c r="H80" s="60">
        <v>654.995</v>
      </c>
      <c r="I80" s="60"/>
      <c r="J80" s="31"/>
      <c r="K80" s="60"/>
      <c r="L80" s="6"/>
      <c r="M80" s="6"/>
      <c r="N80" s="6"/>
      <c r="O80" s="6"/>
      <c r="P80" s="6"/>
      <c r="Q80" s="7">
        <f t="shared" si="13"/>
        <v>654.995</v>
      </c>
      <c r="R80" s="10"/>
    </row>
    <row r="81" spans="1:18" ht="18.75">
      <c r="A81" s="222"/>
      <c r="B81" s="226" t="s">
        <v>16</v>
      </c>
      <c r="C81" s="220" t="s">
        <v>12</v>
      </c>
      <c r="D81" s="50">
        <v>6.2561</v>
      </c>
      <c r="E81" s="50">
        <v>8.3927</v>
      </c>
      <c r="F81" s="148"/>
      <c r="G81" s="59">
        <v>6.0107</v>
      </c>
      <c r="H81" s="59">
        <v>75.387</v>
      </c>
      <c r="I81" s="59">
        <v>0.67</v>
      </c>
      <c r="J81" s="11"/>
      <c r="K81" s="59">
        <v>5.9314</v>
      </c>
      <c r="L81" s="4">
        <v>12.741</v>
      </c>
      <c r="M81" s="4">
        <v>1.719</v>
      </c>
      <c r="N81" s="4">
        <v>12.3446</v>
      </c>
      <c r="O81" s="4">
        <v>2.1961</v>
      </c>
      <c r="P81" s="4">
        <v>5.5816</v>
      </c>
      <c r="Q81" s="5">
        <f t="shared" si="13"/>
        <v>122.58139999999999</v>
      </c>
      <c r="R81" s="10"/>
    </row>
    <row r="82" spans="1:18" ht="18.75">
      <c r="A82" s="222"/>
      <c r="B82" s="224" t="s">
        <v>63</v>
      </c>
      <c r="C82" s="224" t="s">
        <v>14</v>
      </c>
      <c r="D82" s="51">
        <v>3576.4</v>
      </c>
      <c r="E82" s="51">
        <v>4733.766</v>
      </c>
      <c r="F82" s="149"/>
      <c r="G82" s="60">
        <v>4352.379</v>
      </c>
      <c r="H82" s="60">
        <v>35002.405</v>
      </c>
      <c r="I82" s="60">
        <v>481.23</v>
      </c>
      <c r="J82" s="31"/>
      <c r="K82" s="60">
        <v>3637.309</v>
      </c>
      <c r="L82" s="6">
        <v>6621.978</v>
      </c>
      <c r="M82" s="6">
        <v>310.523</v>
      </c>
      <c r="N82" s="6">
        <v>7991.399</v>
      </c>
      <c r="O82" s="6">
        <v>1799.894</v>
      </c>
      <c r="P82" s="6">
        <v>2004.348</v>
      </c>
      <c r="Q82" s="7">
        <f t="shared" si="13"/>
        <v>62201.465000000004</v>
      </c>
      <c r="R82" s="10"/>
    </row>
    <row r="83" spans="1:18" ht="18.75">
      <c r="A83" s="222" t="s">
        <v>19</v>
      </c>
      <c r="B83" s="227" t="s">
        <v>20</v>
      </c>
      <c r="C83" s="220" t="s">
        <v>12</v>
      </c>
      <c r="D83" s="46">
        <f>D73+D75+D77+D79+D81</f>
        <v>7.4357</v>
      </c>
      <c r="E83" s="46">
        <f>E73+E75+E77+E79+E81</f>
        <v>8.9983</v>
      </c>
      <c r="F83" s="148">
        <f>D83+E83</f>
        <v>16.434</v>
      </c>
      <c r="G83" s="63">
        <f aca="true" t="shared" si="14" ref="G83:I84">G73+G75+G77+G79+G81</f>
        <v>6.2857</v>
      </c>
      <c r="H83" s="61">
        <f t="shared" si="14"/>
        <v>84.979</v>
      </c>
      <c r="I83" s="63">
        <f t="shared" si="14"/>
        <v>3.415</v>
      </c>
      <c r="J83" s="30">
        <f>H83+I83</f>
        <v>88.394</v>
      </c>
      <c r="K83" s="63">
        <f>K73+K75+K77+K79+K81</f>
        <v>6.191</v>
      </c>
      <c r="L83" s="4">
        <f aca="true" t="shared" si="15" ref="L83:P84">+L73+L75+L77+L79+L81</f>
        <v>13.0861</v>
      </c>
      <c r="M83" s="4">
        <f t="shared" si="15"/>
        <v>1.719</v>
      </c>
      <c r="N83" s="4">
        <f t="shared" si="15"/>
        <v>12.6133</v>
      </c>
      <c r="O83" s="4">
        <f t="shared" si="15"/>
        <v>2.4042</v>
      </c>
      <c r="P83" s="4">
        <f t="shared" si="15"/>
        <v>5.7069</v>
      </c>
      <c r="Q83" s="5">
        <f t="shared" si="13"/>
        <v>152.8342</v>
      </c>
      <c r="R83" s="10"/>
    </row>
    <row r="84" spans="1:18" ht="18.75">
      <c r="A84" s="229"/>
      <c r="B84" s="230"/>
      <c r="C84" s="224" t="s">
        <v>14</v>
      </c>
      <c r="D84" s="47">
        <f>D74+D76+D78+D80+D82</f>
        <v>5493.084</v>
      </c>
      <c r="E84" s="47">
        <f>E74+E76+E78+E80+E82</f>
        <v>5614.563999999999</v>
      </c>
      <c r="F84" s="149">
        <f>D84+E84</f>
        <v>11107.648</v>
      </c>
      <c r="G84" s="62">
        <f t="shared" si="14"/>
        <v>4863.454</v>
      </c>
      <c r="H84" s="62">
        <f t="shared" si="14"/>
        <v>41634.983</v>
      </c>
      <c r="I84" s="62">
        <f t="shared" si="14"/>
        <v>3998.142</v>
      </c>
      <c r="J84" s="31">
        <f>H84+I84</f>
        <v>45633.125</v>
      </c>
      <c r="K84" s="62">
        <f>K74+K76+K78+K80+K82</f>
        <v>3967.034</v>
      </c>
      <c r="L84" s="6">
        <f t="shared" si="15"/>
        <v>7190.291</v>
      </c>
      <c r="M84" s="6">
        <f t="shared" si="15"/>
        <v>310.523</v>
      </c>
      <c r="N84" s="6">
        <f t="shared" si="15"/>
        <v>8461.865</v>
      </c>
      <c r="O84" s="6">
        <f t="shared" si="15"/>
        <v>2215.781</v>
      </c>
      <c r="P84" s="6">
        <f t="shared" si="15"/>
        <v>2316.649</v>
      </c>
      <c r="Q84" s="7">
        <f t="shared" si="13"/>
        <v>86066.37000000001</v>
      </c>
      <c r="R84" s="10"/>
    </row>
    <row r="85" spans="1:18" ht="18.75">
      <c r="A85" s="232" t="s">
        <v>64</v>
      </c>
      <c r="B85" s="233"/>
      <c r="C85" s="220" t="s">
        <v>12</v>
      </c>
      <c r="D85" s="50"/>
      <c r="E85" s="50">
        <v>0.4237</v>
      </c>
      <c r="F85" s="148"/>
      <c r="G85" s="59">
        <v>0.719</v>
      </c>
      <c r="H85" s="59">
        <v>2.767</v>
      </c>
      <c r="I85" s="59">
        <v>0.335</v>
      </c>
      <c r="J85" s="11"/>
      <c r="K85" s="59">
        <v>0.0737</v>
      </c>
      <c r="L85" s="4">
        <v>0.1888</v>
      </c>
      <c r="M85" s="4">
        <v>0.002</v>
      </c>
      <c r="N85" s="4">
        <v>0.0003</v>
      </c>
      <c r="O85" s="4"/>
      <c r="P85" s="4"/>
      <c r="Q85" s="5">
        <f t="shared" si="13"/>
        <v>4.0858</v>
      </c>
      <c r="R85" s="10"/>
    </row>
    <row r="86" spans="1:18" ht="18.75">
      <c r="A86" s="234"/>
      <c r="B86" s="235"/>
      <c r="C86" s="224" t="s">
        <v>14</v>
      </c>
      <c r="D86" s="51"/>
      <c r="E86" s="51">
        <v>322.865</v>
      </c>
      <c r="F86" s="149"/>
      <c r="G86" s="60">
        <v>814.114</v>
      </c>
      <c r="H86" s="60">
        <v>2075.727</v>
      </c>
      <c r="I86" s="60">
        <v>452.263</v>
      </c>
      <c r="J86" s="31"/>
      <c r="K86" s="60">
        <v>59.161</v>
      </c>
      <c r="L86" s="6">
        <v>150.961</v>
      </c>
      <c r="M86" s="6">
        <v>0.84</v>
      </c>
      <c r="N86" s="6">
        <v>0.672</v>
      </c>
      <c r="O86" s="6"/>
      <c r="P86" s="6"/>
      <c r="Q86" s="7">
        <f t="shared" si="13"/>
        <v>3553.738</v>
      </c>
      <c r="R86" s="10"/>
    </row>
    <row r="87" spans="1:18" ht="18.75">
      <c r="A87" s="232" t="s">
        <v>65</v>
      </c>
      <c r="B87" s="233"/>
      <c r="C87" s="220" t="s">
        <v>12</v>
      </c>
      <c r="D87" s="50"/>
      <c r="E87" s="50"/>
      <c r="F87" s="148"/>
      <c r="G87" s="59">
        <v>0.7408</v>
      </c>
      <c r="H87" s="59">
        <v>8.131</v>
      </c>
      <c r="I87" s="59"/>
      <c r="J87" s="11"/>
      <c r="K87" s="59">
        <v>3.377</v>
      </c>
      <c r="L87" s="4">
        <v>0.01</v>
      </c>
      <c r="M87" s="4"/>
      <c r="N87" s="4"/>
      <c r="O87" s="4">
        <v>10.306</v>
      </c>
      <c r="P87" s="4"/>
      <c r="Q87" s="5">
        <f t="shared" si="13"/>
        <v>22.564799999999998</v>
      </c>
      <c r="R87" s="10"/>
    </row>
    <row r="88" spans="1:18" ht="18.75">
      <c r="A88" s="234"/>
      <c r="B88" s="235"/>
      <c r="C88" s="224" t="s">
        <v>14</v>
      </c>
      <c r="D88" s="51"/>
      <c r="E88" s="51"/>
      <c r="F88" s="149"/>
      <c r="G88" s="60">
        <v>84.157</v>
      </c>
      <c r="H88" s="60">
        <v>460.986</v>
      </c>
      <c r="I88" s="60"/>
      <c r="J88" s="31"/>
      <c r="K88" s="60">
        <v>186.534</v>
      </c>
      <c r="L88" s="6">
        <v>23.1</v>
      </c>
      <c r="M88" s="6"/>
      <c r="N88" s="6"/>
      <c r="O88" s="6">
        <v>760.237</v>
      </c>
      <c r="P88" s="6"/>
      <c r="Q88" s="7">
        <f t="shared" si="13"/>
        <v>1515.0140000000001</v>
      </c>
      <c r="R88" s="10"/>
    </row>
    <row r="89" spans="1:18" ht="18.75">
      <c r="A89" s="232" t="s">
        <v>66</v>
      </c>
      <c r="B89" s="233"/>
      <c r="C89" s="220" t="s">
        <v>12</v>
      </c>
      <c r="D89" s="50"/>
      <c r="E89" s="50">
        <v>0.008</v>
      </c>
      <c r="F89" s="148"/>
      <c r="G89" s="59">
        <v>0.0409</v>
      </c>
      <c r="H89" s="59">
        <v>0.227</v>
      </c>
      <c r="I89" s="59"/>
      <c r="J89" s="11"/>
      <c r="K89" s="59">
        <v>0.0013</v>
      </c>
      <c r="L89" s="4"/>
      <c r="M89" s="4"/>
      <c r="N89" s="4"/>
      <c r="O89" s="4"/>
      <c r="P89" s="4"/>
      <c r="Q89" s="5">
        <f t="shared" si="13"/>
        <v>0.26920000000000005</v>
      </c>
      <c r="R89" s="10"/>
    </row>
    <row r="90" spans="1:18" ht="18.75">
      <c r="A90" s="234"/>
      <c r="B90" s="235"/>
      <c r="C90" s="224" t="s">
        <v>14</v>
      </c>
      <c r="D90" s="51"/>
      <c r="E90" s="51">
        <v>29.4</v>
      </c>
      <c r="F90" s="149"/>
      <c r="G90" s="60">
        <v>101.449</v>
      </c>
      <c r="H90" s="60">
        <v>747.12</v>
      </c>
      <c r="I90" s="60"/>
      <c r="J90" s="31"/>
      <c r="K90" s="60">
        <v>3.822</v>
      </c>
      <c r="L90" s="6"/>
      <c r="M90" s="6"/>
      <c r="N90" s="6"/>
      <c r="O90" s="6"/>
      <c r="P90" s="6"/>
      <c r="Q90" s="7">
        <f t="shared" si="13"/>
        <v>852.391</v>
      </c>
      <c r="R90" s="10"/>
    </row>
    <row r="91" spans="1:18" ht="18.75">
      <c r="A91" s="232" t="s">
        <v>67</v>
      </c>
      <c r="B91" s="233"/>
      <c r="C91" s="220" t="s">
        <v>12</v>
      </c>
      <c r="D91" s="50">
        <v>0.04</v>
      </c>
      <c r="E91" s="50">
        <v>0.8651</v>
      </c>
      <c r="F91" s="148"/>
      <c r="G91" s="59">
        <v>0.0268</v>
      </c>
      <c r="H91" s="59">
        <v>14.458</v>
      </c>
      <c r="I91" s="59"/>
      <c r="J91" s="11"/>
      <c r="K91" s="59">
        <v>0.0037</v>
      </c>
      <c r="L91" s="4">
        <v>0.0132</v>
      </c>
      <c r="M91" s="4">
        <v>0.016</v>
      </c>
      <c r="N91" s="4"/>
      <c r="O91" s="4"/>
      <c r="P91" s="4"/>
      <c r="Q91" s="5">
        <f t="shared" si="13"/>
        <v>14.5177</v>
      </c>
      <c r="R91" s="10"/>
    </row>
    <row r="92" spans="1:18" ht="18.75">
      <c r="A92" s="234"/>
      <c r="B92" s="235"/>
      <c r="C92" s="224" t="s">
        <v>14</v>
      </c>
      <c r="D92" s="51">
        <v>172.385</v>
      </c>
      <c r="E92" s="51">
        <v>935.97</v>
      </c>
      <c r="F92" s="149"/>
      <c r="G92" s="60">
        <v>33.602</v>
      </c>
      <c r="H92" s="60">
        <v>37200.303</v>
      </c>
      <c r="I92" s="60"/>
      <c r="J92" s="31"/>
      <c r="K92" s="60">
        <v>3.623</v>
      </c>
      <c r="L92" s="6">
        <v>19.404</v>
      </c>
      <c r="M92" s="6">
        <v>6.3</v>
      </c>
      <c r="N92" s="6"/>
      <c r="O92" s="6"/>
      <c r="P92" s="6"/>
      <c r="Q92" s="7">
        <f t="shared" si="13"/>
        <v>37263.232</v>
      </c>
      <c r="R92" s="10"/>
    </row>
    <row r="93" spans="1:18" ht="18.75">
      <c r="A93" s="232" t="s">
        <v>68</v>
      </c>
      <c r="B93" s="233"/>
      <c r="C93" s="220" t="s">
        <v>12</v>
      </c>
      <c r="D93" s="50"/>
      <c r="E93" s="50"/>
      <c r="F93" s="148"/>
      <c r="G93" s="59">
        <v>0.03</v>
      </c>
      <c r="H93" s="59">
        <v>0.005</v>
      </c>
      <c r="I93" s="59"/>
      <c r="J93" s="11"/>
      <c r="K93" s="59"/>
      <c r="L93" s="4">
        <v>0.119</v>
      </c>
      <c r="M93" s="4"/>
      <c r="N93" s="4"/>
      <c r="O93" s="4"/>
      <c r="P93" s="4"/>
      <c r="Q93" s="5">
        <f t="shared" si="13"/>
        <v>0.154</v>
      </c>
      <c r="R93" s="10"/>
    </row>
    <row r="94" spans="1:18" ht="18.75">
      <c r="A94" s="234"/>
      <c r="B94" s="235"/>
      <c r="C94" s="224" t="s">
        <v>14</v>
      </c>
      <c r="D94" s="51"/>
      <c r="E94" s="51"/>
      <c r="F94" s="149"/>
      <c r="G94" s="60">
        <v>10.586</v>
      </c>
      <c r="H94" s="60">
        <v>9.135</v>
      </c>
      <c r="I94" s="60"/>
      <c r="J94" s="31"/>
      <c r="K94" s="60"/>
      <c r="L94" s="6">
        <v>63.652</v>
      </c>
      <c r="M94" s="6"/>
      <c r="N94" s="6"/>
      <c r="O94" s="6"/>
      <c r="P94" s="6"/>
      <c r="Q94" s="7">
        <f t="shared" si="13"/>
        <v>83.373</v>
      </c>
      <c r="R94" s="10"/>
    </row>
    <row r="95" spans="1:18" ht="18.75">
      <c r="A95" s="232" t="s">
        <v>69</v>
      </c>
      <c r="B95" s="233"/>
      <c r="C95" s="220" t="s">
        <v>12</v>
      </c>
      <c r="D95" s="50">
        <v>0.2157</v>
      </c>
      <c r="E95" s="50">
        <v>0.7701</v>
      </c>
      <c r="F95" s="148"/>
      <c r="G95" s="59">
        <v>0.0169</v>
      </c>
      <c r="H95" s="59">
        <v>3.683</v>
      </c>
      <c r="I95" s="59">
        <v>0.991</v>
      </c>
      <c r="J95" s="11"/>
      <c r="K95" s="59">
        <v>0.0164</v>
      </c>
      <c r="L95" s="4">
        <v>0.0338</v>
      </c>
      <c r="M95" s="4">
        <v>0.07</v>
      </c>
      <c r="N95" s="4">
        <v>4.2453</v>
      </c>
      <c r="O95" s="4">
        <v>0.068</v>
      </c>
      <c r="P95" s="4">
        <v>0.2835</v>
      </c>
      <c r="Q95" s="5">
        <f t="shared" si="13"/>
        <v>9.4079</v>
      </c>
      <c r="R95" s="10"/>
    </row>
    <row r="96" spans="1:18" ht="18.75">
      <c r="A96" s="234"/>
      <c r="B96" s="235"/>
      <c r="C96" s="224" t="s">
        <v>14</v>
      </c>
      <c r="D96" s="51">
        <v>112.263</v>
      </c>
      <c r="E96" s="51">
        <v>403.9</v>
      </c>
      <c r="F96" s="149"/>
      <c r="G96" s="60">
        <v>14.937</v>
      </c>
      <c r="H96" s="60">
        <v>1320.721</v>
      </c>
      <c r="I96" s="60">
        <v>487.11</v>
      </c>
      <c r="J96" s="31"/>
      <c r="K96" s="60">
        <v>3.403</v>
      </c>
      <c r="L96" s="6">
        <v>30.514</v>
      </c>
      <c r="M96" s="6">
        <v>11.761</v>
      </c>
      <c r="N96" s="6">
        <v>1633.32</v>
      </c>
      <c r="O96" s="6">
        <v>20.201</v>
      </c>
      <c r="P96" s="6">
        <v>110.792</v>
      </c>
      <c r="Q96" s="7">
        <f t="shared" si="13"/>
        <v>3632.7589999999996</v>
      </c>
      <c r="R96" s="10"/>
    </row>
    <row r="97" spans="1:18" ht="18.75">
      <c r="A97" s="232" t="s">
        <v>70</v>
      </c>
      <c r="B97" s="233"/>
      <c r="C97" s="220" t="s">
        <v>12</v>
      </c>
      <c r="D97" s="50">
        <v>5.76905</v>
      </c>
      <c r="E97" s="50">
        <v>574.77675</v>
      </c>
      <c r="F97" s="148"/>
      <c r="G97" s="59">
        <v>9.4871</v>
      </c>
      <c r="H97" s="59">
        <v>320.3</v>
      </c>
      <c r="I97" s="59">
        <v>0.59</v>
      </c>
      <c r="J97" s="11"/>
      <c r="K97" s="59">
        <v>13.4461</v>
      </c>
      <c r="L97" s="4">
        <v>51.96066</v>
      </c>
      <c r="M97" s="4">
        <v>0.58</v>
      </c>
      <c r="N97" s="4">
        <v>1.2094</v>
      </c>
      <c r="O97" s="4">
        <v>5.1177</v>
      </c>
      <c r="P97" s="4">
        <v>5.8946</v>
      </c>
      <c r="Q97" s="5">
        <f t="shared" si="13"/>
        <v>408.58556000000004</v>
      </c>
      <c r="R97" s="10"/>
    </row>
    <row r="98" spans="1:18" ht="18.75">
      <c r="A98" s="234"/>
      <c r="B98" s="235"/>
      <c r="C98" s="224" t="s">
        <v>14</v>
      </c>
      <c r="D98" s="51">
        <v>8633.128</v>
      </c>
      <c r="E98" s="51">
        <v>167649.215</v>
      </c>
      <c r="F98" s="149"/>
      <c r="G98" s="60">
        <v>7431.971</v>
      </c>
      <c r="H98" s="60">
        <v>54080.311</v>
      </c>
      <c r="I98" s="60">
        <v>353.741</v>
      </c>
      <c r="J98" s="31"/>
      <c r="K98" s="60">
        <v>2915.307</v>
      </c>
      <c r="L98" s="6">
        <v>7283.365</v>
      </c>
      <c r="M98" s="6">
        <v>133.738</v>
      </c>
      <c r="N98" s="6">
        <v>801.755</v>
      </c>
      <c r="O98" s="6">
        <v>5309.868</v>
      </c>
      <c r="P98" s="6">
        <v>5769.602</v>
      </c>
      <c r="Q98" s="7">
        <f t="shared" si="13"/>
        <v>84079.65800000001</v>
      </c>
      <c r="R98" s="10"/>
    </row>
    <row r="99" spans="1:18" ht="18.75">
      <c r="A99" s="244" t="s">
        <v>71</v>
      </c>
      <c r="B99" s="245"/>
      <c r="C99" s="220" t="s">
        <v>12</v>
      </c>
      <c r="D99" s="46">
        <f>D8+D10+D22+D28+D36+D38+D40+D42+D44+D46+D48+D50+D52+D58+D71+D83+D85+D87+D89+D91+D93+D95+D97</f>
        <v>285.3105500000001</v>
      </c>
      <c r="E99" s="46">
        <f>E8+E10+E22+E28+E36+E38+E40+E42+E44+E46+E48+E50+E52+E58+E71+E83+E85+E87+E89+E91+E93+E95+E97</f>
        <v>967.29195</v>
      </c>
      <c r="F99" s="148">
        <f>D99+E99</f>
        <v>1252.6025000000002</v>
      </c>
      <c r="G99" s="61">
        <f aca="true" t="shared" si="16" ref="G99:I100">G8+G10+G22+G28+G36+G38+G40+G42+G44+G46+G48+G50+G52+G58+G71+G83+G85+G87+G89+G91+G93+G95+G97</f>
        <v>1312.0545000000002</v>
      </c>
      <c r="H99" s="63">
        <f t="shared" si="16"/>
        <v>3947.9669999999996</v>
      </c>
      <c r="I99" s="61">
        <f t="shared" si="16"/>
        <v>5.332999999999999</v>
      </c>
      <c r="J99" s="30">
        <f>H99+I99</f>
        <v>3953.2999999999997</v>
      </c>
      <c r="K99" s="61">
        <f>K8+K10+K22+K28+K36+K38+K40+K42+K44+K46+K48+K50+K52+K58+K71+K83+K85+K87+K89+K91+K93+K95+K97</f>
        <v>214.57489999999999</v>
      </c>
      <c r="L99" s="4">
        <f aca="true" t="shared" si="17" ref="L99:P100">+L8+L10+L22+L28+L36+L38+L40+L42+L44+L46+L48+L50+L52+L58+L71+L83+L85+L87+L89+L91+L93+L95+L97</f>
        <v>146.22611</v>
      </c>
      <c r="M99" s="4">
        <f t="shared" si="17"/>
        <v>2.8049999999999997</v>
      </c>
      <c r="N99" s="4">
        <f t="shared" si="17"/>
        <v>19.134999999999998</v>
      </c>
      <c r="O99" s="4">
        <f t="shared" si="17"/>
        <v>19.3329</v>
      </c>
      <c r="P99" s="4">
        <f t="shared" si="17"/>
        <v>14.190100000000001</v>
      </c>
      <c r="Q99" s="5">
        <f t="shared" si="13"/>
        <v>6934.221009999999</v>
      </c>
      <c r="R99" s="10"/>
    </row>
    <row r="100" spans="1:18" ht="18.75">
      <c r="A100" s="246"/>
      <c r="B100" s="247"/>
      <c r="C100" s="224" t="s">
        <v>14</v>
      </c>
      <c r="D100" s="47">
        <f>D9+D11+D23+D29+D37+D39+D41+D43+D45+D47+D49+D51+D53+D59+D72+D84+D86+D88+D90+D92+D94+D96+D98</f>
        <v>166032.633</v>
      </c>
      <c r="E100" s="47">
        <f>E9+E11+E23+E29+E37+E39+E41+E43+E45+E47+E49+E51+E53+E59+E72+E84+E86+E88+E90+E92+E94+E96+E98</f>
        <v>397015.369</v>
      </c>
      <c r="F100" s="149">
        <f>D100+E100</f>
        <v>563048.002</v>
      </c>
      <c r="G100" s="64">
        <f t="shared" si="16"/>
        <v>637829.1159999999</v>
      </c>
      <c r="H100" s="62">
        <f t="shared" si="16"/>
        <v>420443.5130000001</v>
      </c>
      <c r="I100" s="64">
        <f t="shared" si="16"/>
        <v>5296.505999999999</v>
      </c>
      <c r="J100" s="31">
        <f>H100+I100</f>
        <v>425740.0190000001</v>
      </c>
      <c r="K100" s="64">
        <f>K9+K11+K23+K29+K37+K39+K41+K43+K45+K47+K49+K51+K53+K59+K72+K84+K86+K88+K90+K92+K94+K96+K98</f>
        <v>27723.534999999996</v>
      </c>
      <c r="L100" s="6">
        <f t="shared" si="17"/>
        <v>43775.22100000001</v>
      </c>
      <c r="M100" s="6">
        <f t="shared" si="17"/>
        <v>574.883</v>
      </c>
      <c r="N100" s="6">
        <f t="shared" si="17"/>
        <v>11218.042</v>
      </c>
      <c r="O100" s="6">
        <f t="shared" si="17"/>
        <v>8700.205</v>
      </c>
      <c r="P100" s="6">
        <f t="shared" si="17"/>
        <v>8692.417</v>
      </c>
      <c r="Q100" s="7">
        <f t="shared" si="13"/>
        <v>1727301.4399999995</v>
      </c>
      <c r="R100" s="10"/>
    </row>
    <row r="101" spans="1:18" ht="18.75">
      <c r="A101" s="218" t="s">
        <v>0</v>
      </c>
      <c r="B101" s="219" t="s">
        <v>72</v>
      </c>
      <c r="C101" s="220" t="s">
        <v>12</v>
      </c>
      <c r="D101" s="50"/>
      <c r="E101" s="50"/>
      <c r="F101" s="143"/>
      <c r="G101" s="59">
        <v>1.733</v>
      </c>
      <c r="H101" s="59">
        <v>0.143</v>
      </c>
      <c r="I101" s="59"/>
      <c r="J101" s="11"/>
      <c r="K101" s="59"/>
      <c r="L101" s="4"/>
      <c r="M101" s="4"/>
      <c r="N101" s="4"/>
      <c r="O101" s="4"/>
      <c r="P101" s="4"/>
      <c r="Q101" s="5">
        <f t="shared" si="13"/>
        <v>1.8760000000000001</v>
      </c>
      <c r="R101" s="10"/>
    </row>
    <row r="102" spans="1:18" ht="18.75">
      <c r="A102" s="218" t="s">
        <v>0</v>
      </c>
      <c r="B102" s="223"/>
      <c r="C102" s="224" t="s">
        <v>14</v>
      </c>
      <c r="D102" s="51"/>
      <c r="E102" s="51"/>
      <c r="F102" s="142"/>
      <c r="G102" s="60">
        <v>224.2</v>
      </c>
      <c r="H102" s="60">
        <v>392.628</v>
      </c>
      <c r="I102" s="60"/>
      <c r="J102" s="31"/>
      <c r="K102" s="60"/>
      <c r="L102" s="6"/>
      <c r="M102" s="6"/>
      <c r="N102" s="6"/>
      <c r="O102" s="6"/>
      <c r="P102" s="6"/>
      <c r="Q102" s="7">
        <f t="shared" si="13"/>
        <v>616.828</v>
      </c>
      <c r="R102" s="10"/>
    </row>
    <row r="103" spans="1:18" ht="18.75">
      <c r="A103" s="222" t="s">
        <v>73</v>
      </c>
      <c r="B103" s="219" t="s">
        <v>74</v>
      </c>
      <c r="C103" s="220" t="s">
        <v>12</v>
      </c>
      <c r="D103" s="50">
        <v>3.4248</v>
      </c>
      <c r="E103" s="50">
        <v>2.2283</v>
      </c>
      <c r="F103" s="148"/>
      <c r="G103" s="59">
        <v>4.62</v>
      </c>
      <c r="H103" s="59">
        <v>41.827</v>
      </c>
      <c r="I103" s="59">
        <v>0.343</v>
      </c>
      <c r="J103" s="11"/>
      <c r="K103" s="59">
        <v>0.8233</v>
      </c>
      <c r="L103" s="4">
        <v>4.2059</v>
      </c>
      <c r="M103" s="4">
        <v>0.374</v>
      </c>
      <c r="N103" s="4">
        <v>1.7003</v>
      </c>
      <c r="O103" s="4">
        <v>2.6715</v>
      </c>
      <c r="P103" s="4">
        <v>0.0699</v>
      </c>
      <c r="Q103" s="5">
        <f t="shared" si="13"/>
        <v>56.6349</v>
      </c>
      <c r="R103" s="10"/>
    </row>
    <row r="104" spans="1:18" ht="18.75">
      <c r="A104" s="222" t="s">
        <v>0</v>
      </c>
      <c r="B104" s="223"/>
      <c r="C104" s="224" t="s">
        <v>14</v>
      </c>
      <c r="D104" s="51">
        <v>1102.713</v>
      </c>
      <c r="E104" s="51">
        <v>1161.412</v>
      </c>
      <c r="F104" s="149"/>
      <c r="G104" s="60">
        <v>2702.691</v>
      </c>
      <c r="H104" s="60">
        <v>6442.108</v>
      </c>
      <c r="I104" s="60">
        <v>137.403</v>
      </c>
      <c r="J104" s="31"/>
      <c r="K104" s="60">
        <v>262.103</v>
      </c>
      <c r="L104" s="6">
        <v>1801.316</v>
      </c>
      <c r="M104" s="6">
        <v>76.493</v>
      </c>
      <c r="N104" s="6">
        <v>737.458</v>
      </c>
      <c r="O104" s="6">
        <v>1175.149</v>
      </c>
      <c r="P104" s="6">
        <v>28.466</v>
      </c>
      <c r="Q104" s="7">
        <f t="shared" si="13"/>
        <v>13363.187</v>
      </c>
      <c r="R104" s="10"/>
    </row>
    <row r="105" spans="1:18" ht="18.75">
      <c r="A105" s="222" t="s">
        <v>0</v>
      </c>
      <c r="B105" s="219" t="s">
        <v>75</v>
      </c>
      <c r="C105" s="220" t="s">
        <v>12</v>
      </c>
      <c r="D105" s="50">
        <v>0.4115</v>
      </c>
      <c r="E105" s="50">
        <v>4.5662</v>
      </c>
      <c r="F105" s="148"/>
      <c r="G105" s="59">
        <v>2.5484</v>
      </c>
      <c r="H105" s="59">
        <v>584.663</v>
      </c>
      <c r="I105" s="59"/>
      <c r="J105" s="11"/>
      <c r="K105" s="59">
        <v>22.2899</v>
      </c>
      <c r="L105" s="4">
        <v>0.0397</v>
      </c>
      <c r="M105" s="4">
        <v>0.206</v>
      </c>
      <c r="N105" s="4">
        <v>0.3973</v>
      </c>
      <c r="O105" s="4"/>
      <c r="P105" s="4"/>
      <c r="Q105" s="5">
        <f t="shared" si="13"/>
        <v>610.1443</v>
      </c>
      <c r="R105" s="10"/>
    </row>
    <row r="106" spans="1:18" ht="18.75">
      <c r="A106" s="222"/>
      <c r="B106" s="223"/>
      <c r="C106" s="224" t="s">
        <v>14</v>
      </c>
      <c r="D106" s="51">
        <v>258.852</v>
      </c>
      <c r="E106" s="51">
        <v>2119.071</v>
      </c>
      <c r="F106" s="149"/>
      <c r="G106" s="60">
        <v>1860.641</v>
      </c>
      <c r="H106" s="60">
        <v>178586.445</v>
      </c>
      <c r="I106" s="60"/>
      <c r="J106" s="31"/>
      <c r="K106" s="60">
        <v>2065.191</v>
      </c>
      <c r="L106" s="6">
        <v>41.78</v>
      </c>
      <c r="M106" s="6">
        <v>44.625</v>
      </c>
      <c r="N106" s="6">
        <v>35.303</v>
      </c>
      <c r="O106" s="6"/>
      <c r="P106" s="6"/>
      <c r="Q106" s="7">
        <f t="shared" si="13"/>
        <v>182633.98500000002</v>
      </c>
      <c r="R106" s="10"/>
    </row>
    <row r="107" spans="1:18" ht="18.75">
      <c r="A107" s="222" t="s">
        <v>76</v>
      </c>
      <c r="B107" s="219" t="s">
        <v>77</v>
      </c>
      <c r="C107" s="220" t="s">
        <v>12</v>
      </c>
      <c r="D107" s="50"/>
      <c r="E107" s="50"/>
      <c r="F107" s="148"/>
      <c r="G107" s="59">
        <v>0.0374</v>
      </c>
      <c r="H107" s="59">
        <v>1.012</v>
      </c>
      <c r="I107" s="59">
        <v>0.002</v>
      </c>
      <c r="J107" s="11"/>
      <c r="K107" s="59"/>
      <c r="L107" s="4">
        <v>0.0145</v>
      </c>
      <c r="M107" s="4">
        <v>0.117</v>
      </c>
      <c r="N107" s="4">
        <v>0.0047</v>
      </c>
      <c r="O107" s="4"/>
      <c r="P107" s="4"/>
      <c r="Q107" s="5">
        <f t="shared" si="13"/>
        <v>1.1876</v>
      </c>
      <c r="R107" s="10"/>
    </row>
    <row r="108" spans="1:18" ht="18.75">
      <c r="A108" s="222"/>
      <c r="B108" s="223"/>
      <c r="C108" s="224" t="s">
        <v>14</v>
      </c>
      <c r="D108" s="51"/>
      <c r="E108" s="51"/>
      <c r="F108" s="149"/>
      <c r="G108" s="60">
        <v>53.614</v>
      </c>
      <c r="H108" s="60">
        <v>3127.836</v>
      </c>
      <c r="I108" s="60">
        <v>2.772</v>
      </c>
      <c r="J108" s="31"/>
      <c r="K108" s="60"/>
      <c r="L108" s="6">
        <v>31.185</v>
      </c>
      <c r="M108" s="6">
        <v>68.145</v>
      </c>
      <c r="N108" s="6">
        <v>4.621</v>
      </c>
      <c r="O108" s="6"/>
      <c r="P108" s="6"/>
      <c r="Q108" s="7">
        <f t="shared" si="13"/>
        <v>3288.173</v>
      </c>
      <c r="R108" s="10"/>
    </row>
    <row r="109" spans="1:18" ht="18.75">
      <c r="A109" s="222"/>
      <c r="B109" s="219" t="s">
        <v>78</v>
      </c>
      <c r="C109" s="220" t="s">
        <v>12</v>
      </c>
      <c r="D109" s="50">
        <v>1.583</v>
      </c>
      <c r="E109" s="50">
        <v>0.161</v>
      </c>
      <c r="F109" s="148"/>
      <c r="G109" s="59">
        <v>4.1613</v>
      </c>
      <c r="H109" s="59">
        <v>12.806</v>
      </c>
      <c r="I109" s="59"/>
      <c r="J109" s="11"/>
      <c r="K109" s="59">
        <v>0.4299</v>
      </c>
      <c r="L109" s="4">
        <v>0.154</v>
      </c>
      <c r="M109" s="4">
        <v>0.382</v>
      </c>
      <c r="N109" s="4">
        <v>0.0662</v>
      </c>
      <c r="O109" s="4"/>
      <c r="P109" s="4"/>
      <c r="Q109" s="5">
        <f t="shared" si="13"/>
        <v>17.999399999999998</v>
      </c>
      <c r="R109" s="10"/>
    </row>
    <row r="110" spans="1:18" ht="18.75">
      <c r="A110" s="222"/>
      <c r="B110" s="223"/>
      <c r="C110" s="224" t="s">
        <v>14</v>
      </c>
      <c r="D110" s="51">
        <v>2198.49</v>
      </c>
      <c r="E110" s="51">
        <v>271.425</v>
      </c>
      <c r="F110" s="149"/>
      <c r="G110" s="60">
        <v>3713.443</v>
      </c>
      <c r="H110" s="60">
        <v>10131.973</v>
      </c>
      <c r="I110" s="60"/>
      <c r="J110" s="31"/>
      <c r="K110" s="60">
        <v>167.199</v>
      </c>
      <c r="L110" s="6">
        <v>146.244</v>
      </c>
      <c r="M110" s="6">
        <v>93.03</v>
      </c>
      <c r="N110" s="6">
        <v>32.054</v>
      </c>
      <c r="O110" s="6"/>
      <c r="P110" s="6"/>
      <c r="Q110" s="7">
        <f t="shared" si="13"/>
        <v>14283.943000000003</v>
      </c>
      <c r="R110" s="10"/>
    </row>
    <row r="111" spans="1:18" ht="18.75">
      <c r="A111" s="222" t="s">
        <v>79</v>
      </c>
      <c r="B111" s="219" t="s">
        <v>80</v>
      </c>
      <c r="C111" s="220" t="s">
        <v>12</v>
      </c>
      <c r="D111" s="50"/>
      <c r="E111" s="50"/>
      <c r="F111" s="143"/>
      <c r="G111" s="59"/>
      <c r="H111" s="59"/>
      <c r="I111" s="59"/>
      <c r="J111" s="11"/>
      <c r="K111" s="59">
        <v>189</v>
      </c>
      <c r="L111" s="4"/>
      <c r="M111" s="4"/>
      <c r="N111" s="4"/>
      <c r="O111" s="4"/>
      <c r="P111" s="4"/>
      <c r="Q111" s="5">
        <f t="shared" si="13"/>
        <v>189</v>
      </c>
      <c r="R111" s="10"/>
    </row>
    <row r="112" spans="1:18" ht="18.75">
      <c r="A112" s="222"/>
      <c r="B112" s="223"/>
      <c r="C112" s="224" t="s">
        <v>14</v>
      </c>
      <c r="D112" s="51"/>
      <c r="E112" s="51"/>
      <c r="F112" s="142"/>
      <c r="G112" s="60"/>
      <c r="H112" s="60"/>
      <c r="I112" s="60"/>
      <c r="J112" s="31"/>
      <c r="K112" s="60">
        <v>10335.15</v>
      </c>
      <c r="L112" s="6"/>
      <c r="M112" s="6"/>
      <c r="N112" s="6"/>
      <c r="O112" s="6"/>
      <c r="P112" s="6"/>
      <c r="Q112" s="7">
        <f t="shared" si="13"/>
        <v>10335.15</v>
      </c>
      <c r="R112" s="10"/>
    </row>
    <row r="113" spans="1:18" ht="18.75">
      <c r="A113" s="222"/>
      <c r="B113" s="219" t="s">
        <v>81</v>
      </c>
      <c r="C113" s="220" t="s">
        <v>12</v>
      </c>
      <c r="D113" s="50">
        <v>0.1955</v>
      </c>
      <c r="E113" s="50">
        <v>0.0685</v>
      </c>
      <c r="F113" s="148"/>
      <c r="G113" s="59">
        <v>0.5823</v>
      </c>
      <c r="H113" s="59">
        <v>9.136</v>
      </c>
      <c r="I113" s="59">
        <v>0.146</v>
      </c>
      <c r="J113" s="11"/>
      <c r="K113" s="59">
        <v>0.001</v>
      </c>
      <c r="L113" s="4">
        <v>0.038</v>
      </c>
      <c r="M113" s="4"/>
      <c r="N113" s="4"/>
      <c r="O113" s="4">
        <v>0.4876</v>
      </c>
      <c r="P113" s="4"/>
      <c r="Q113" s="5">
        <f t="shared" si="13"/>
        <v>10.3909</v>
      </c>
      <c r="R113" s="10"/>
    </row>
    <row r="114" spans="1:18" ht="18.75">
      <c r="A114" s="222"/>
      <c r="B114" s="223"/>
      <c r="C114" s="224" t="s">
        <v>14</v>
      </c>
      <c r="D114" s="51">
        <v>111.623</v>
      </c>
      <c r="E114" s="51">
        <v>49.35</v>
      </c>
      <c r="F114" s="149"/>
      <c r="G114" s="60">
        <v>576.881</v>
      </c>
      <c r="H114" s="60">
        <v>21768.253</v>
      </c>
      <c r="I114" s="60">
        <v>275.94</v>
      </c>
      <c r="J114" s="31"/>
      <c r="K114" s="60">
        <v>1.576</v>
      </c>
      <c r="L114" s="6">
        <v>33.496</v>
      </c>
      <c r="M114" s="6"/>
      <c r="N114" s="6"/>
      <c r="O114" s="6">
        <v>632.632</v>
      </c>
      <c r="P114" s="6"/>
      <c r="Q114" s="7">
        <f t="shared" si="13"/>
        <v>23288.778000000002</v>
      </c>
      <c r="R114" s="10"/>
    </row>
    <row r="115" spans="1:18" ht="18.75">
      <c r="A115" s="222" t="s">
        <v>82</v>
      </c>
      <c r="B115" s="219" t="s">
        <v>83</v>
      </c>
      <c r="C115" s="220" t="s">
        <v>12</v>
      </c>
      <c r="D115" s="50"/>
      <c r="E115" s="50">
        <v>0.9215</v>
      </c>
      <c r="F115" s="148"/>
      <c r="G115" s="59"/>
      <c r="H115" s="59">
        <v>1.801</v>
      </c>
      <c r="I115" s="59"/>
      <c r="J115" s="11"/>
      <c r="K115" s="59"/>
      <c r="L115" s="4"/>
      <c r="M115" s="4"/>
      <c r="N115" s="4"/>
      <c r="O115" s="4"/>
      <c r="P115" s="4"/>
      <c r="Q115" s="5">
        <f t="shared" si="13"/>
        <v>1.801</v>
      </c>
      <c r="R115" s="10"/>
    </row>
    <row r="116" spans="1:18" ht="18.75">
      <c r="A116" s="222"/>
      <c r="B116" s="223"/>
      <c r="C116" s="224" t="s">
        <v>14</v>
      </c>
      <c r="D116" s="51"/>
      <c r="E116" s="51">
        <v>386.085</v>
      </c>
      <c r="F116" s="149"/>
      <c r="G116" s="60"/>
      <c r="H116" s="60">
        <v>1439.624</v>
      </c>
      <c r="I116" s="60"/>
      <c r="J116" s="31"/>
      <c r="K116" s="60"/>
      <c r="L116" s="6"/>
      <c r="M116" s="6"/>
      <c r="N116" s="6"/>
      <c r="O116" s="6"/>
      <c r="P116" s="6"/>
      <c r="Q116" s="7">
        <f t="shared" si="13"/>
        <v>1439.624</v>
      </c>
      <c r="R116" s="10"/>
    </row>
    <row r="117" spans="1:18" ht="18.75">
      <c r="A117" s="222"/>
      <c r="B117" s="219" t="s">
        <v>84</v>
      </c>
      <c r="C117" s="220" t="s">
        <v>12</v>
      </c>
      <c r="D117" s="50">
        <v>6.1585</v>
      </c>
      <c r="E117" s="50">
        <v>1.9375</v>
      </c>
      <c r="F117" s="148"/>
      <c r="G117" s="59">
        <v>2.9926</v>
      </c>
      <c r="H117" s="59">
        <v>6.065</v>
      </c>
      <c r="I117" s="59"/>
      <c r="J117" s="11"/>
      <c r="K117" s="59">
        <v>0.32</v>
      </c>
      <c r="L117" s="4">
        <v>1.4295</v>
      </c>
      <c r="M117" s="4">
        <v>17.598</v>
      </c>
      <c r="N117" s="4">
        <v>6.8482</v>
      </c>
      <c r="O117" s="4"/>
      <c r="P117" s="4"/>
      <c r="Q117" s="5">
        <f t="shared" si="13"/>
        <v>35.2533</v>
      </c>
      <c r="R117" s="10"/>
    </row>
    <row r="118" spans="1:18" ht="18.75">
      <c r="A118" s="222"/>
      <c r="B118" s="223"/>
      <c r="C118" s="224" t="s">
        <v>14</v>
      </c>
      <c r="D118" s="51">
        <v>1569.122</v>
      </c>
      <c r="E118" s="51">
        <v>1074.13</v>
      </c>
      <c r="F118" s="149"/>
      <c r="G118" s="60">
        <v>2768.872</v>
      </c>
      <c r="H118" s="60">
        <v>5117.898</v>
      </c>
      <c r="I118" s="60"/>
      <c r="J118" s="31"/>
      <c r="K118" s="60">
        <v>218.402</v>
      </c>
      <c r="L118" s="6">
        <v>469.798</v>
      </c>
      <c r="M118" s="6">
        <v>8053.883</v>
      </c>
      <c r="N118" s="6">
        <v>1829.861</v>
      </c>
      <c r="O118" s="6"/>
      <c r="P118" s="6"/>
      <c r="Q118" s="7">
        <f t="shared" si="13"/>
        <v>18458.714000000004</v>
      </c>
      <c r="R118" s="10"/>
    </row>
    <row r="119" spans="1:18" ht="18.75">
      <c r="A119" s="222" t="s">
        <v>19</v>
      </c>
      <c r="B119" s="219" t="s">
        <v>85</v>
      </c>
      <c r="C119" s="220" t="s">
        <v>12</v>
      </c>
      <c r="D119" s="50">
        <v>3.0574</v>
      </c>
      <c r="E119" s="50">
        <v>3.011</v>
      </c>
      <c r="F119" s="148"/>
      <c r="G119" s="59">
        <v>0.4016</v>
      </c>
      <c r="H119" s="59">
        <v>5.434</v>
      </c>
      <c r="I119" s="59">
        <v>0.049</v>
      </c>
      <c r="J119" s="11"/>
      <c r="K119" s="59">
        <v>0.2911</v>
      </c>
      <c r="L119" s="4">
        <v>0.6567</v>
      </c>
      <c r="M119" s="4">
        <v>1.445</v>
      </c>
      <c r="N119" s="4">
        <v>0.026</v>
      </c>
      <c r="O119" s="4"/>
      <c r="P119" s="4">
        <v>0.2637</v>
      </c>
      <c r="Q119" s="5">
        <f t="shared" si="13"/>
        <v>8.5671</v>
      </c>
      <c r="R119" s="10"/>
    </row>
    <row r="120" spans="1:18" ht="18.75">
      <c r="A120" s="10"/>
      <c r="B120" s="223"/>
      <c r="C120" s="224" t="s">
        <v>14</v>
      </c>
      <c r="D120" s="51">
        <v>926.742</v>
      </c>
      <c r="E120" s="51">
        <v>812.224</v>
      </c>
      <c r="F120" s="149"/>
      <c r="G120" s="60">
        <v>134.498</v>
      </c>
      <c r="H120" s="60">
        <v>5474.232</v>
      </c>
      <c r="I120" s="60">
        <v>236.25</v>
      </c>
      <c r="J120" s="31"/>
      <c r="K120" s="60">
        <v>118.211</v>
      </c>
      <c r="L120" s="6">
        <v>218.849</v>
      </c>
      <c r="M120" s="6">
        <v>261.085</v>
      </c>
      <c r="N120" s="6">
        <v>7.035</v>
      </c>
      <c r="O120" s="6"/>
      <c r="P120" s="6">
        <v>62.714</v>
      </c>
      <c r="Q120" s="7">
        <f t="shared" si="13"/>
        <v>6512.874</v>
      </c>
      <c r="R120" s="10"/>
    </row>
    <row r="121" spans="1:18" ht="18.75">
      <c r="A121" s="10"/>
      <c r="B121" s="226" t="s">
        <v>16</v>
      </c>
      <c r="C121" s="220" t="s">
        <v>12</v>
      </c>
      <c r="D121" s="50"/>
      <c r="E121" s="50"/>
      <c r="F121" s="148"/>
      <c r="G121" s="59">
        <v>0.024</v>
      </c>
      <c r="H121" s="59">
        <v>0.383</v>
      </c>
      <c r="I121" s="59"/>
      <c r="J121" s="11"/>
      <c r="K121" s="59"/>
      <c r="L121" s="4">
        <v>0.006</v>
      </c>
      <c r="M121" s="4"/>
      <c r="N121" s="4"/>
      <c r="O121" s="4"/>
      <c r="P121" s="4">
        <v>0.0127</v>
      </c>
      <c r="Q121" s="5">
        <f t="shared" si="13"/>
        <v>0.4257</v>
      </c>
      <c r="R121" s="10"/>
    </row>
    <row r="122" spans="1:18" ht="18.75">
      <c r="A122" s="10"/>
      <c r="B122" s="224" t="s">
        <v>86</v>
      </c>
      <c r="C122" s="224" t="s">
        <v>14</v>
      </c>
      <c r="D122" s="51"/>
      <c r="E122" s="51"/>
      <c r="F122" s="149"/>
      <c r="G122" s="60">
        <v>8.904</v>
      </c>
      <c r="H122" s="60">
        <v>1818.498</v>
      </c>
      <c r="I122" s="60"/>
      <c r="J122" s="31"/>
      <c r="K122" s="60"/>
      <c r="L122" s="6">
        <v>3.15</v>
      </c>
      <c r="M122" s="6"/>
      <c r="N122" s="6"/>
      <c r="O122" s="6"/>
      <c r="P122" s="6">
        <v>83.948</v>
      </c>
      <c r="Q122" s="7">
        <f t="shared" si="13"/>
        <v>1914.5000000000002</v>
      </c>
      <c r="R122" s="10"/>
    </row>
    <row r="123" spans="1:18" ht="18.75">
      <c r="A123" s="10"/>
      <c r="B123" s="227" t="s">
        <v>20</v>
      </c>
      <c r="C123" s="220" t="s">
        <v>12</v>
      </c>
      <c r="D123" s="46">
        <f>D101+D103+D105+D107+D109+D111+D113+D115+D117+D119+D121</f>
        <v>14.830699999999998</v>
      </c>
      <c r="E123" s="46">
        <f>E101+E103+E105+E107+E109+E111+E113+E115+E117+E119+E121</f>
        <v>12.893999999999998</v>
      </c>
      <c r="F123" s="148">
        <f>D123+E123</f>
        <v>27.7247</v>
      </c>
      <c r="G123" s="63">
        <f aca="true" t="shared" si="18" ref="G123:I124">G101+G103+G105+G107+G109+G111+G113+G115+G117+G119+G121</f>
        <v>17.100599999999996</v>
      </c>
      <c r="H123" s="61">
        <f t="shared" si="18"/>
        <v>663.2700000000001</v>
      </c>
      <c r="I123" s="63">
        <f t="shared" si="18"/>
        <v>0.54</v>
      </c>
      <c r="J123" s="11">
        <f>H123+I123</f>
        <v>663.8100000000001</v>
      </c>
      <c r="K123" s="63">
        <f>K101+K103+K105+K107+K109+K111+K113+K115+K117+K119+K121</f>
        <v>213.1552</v>
      </c>
      <c r="L123" s="4">
        <f aca="true" t="shared" si="19" ref="L123:P124">+L101+L103+L105+L107+L109+L111+L113+L115+L117+L119+L121</f>
        <v>6.5443</v>
      </c>
      <c r="M123" s="4">
        <f t="shared" si="19"/>
        <v>20.122</v>
      </c>
      <c r="N123" s="4">
        <f t="shared" si="19"/>
        <v>9.0427</v>
      </c>
      <c r="O123" s="4">
        <f t="shared" si="19"/>
        <v>3.1591</v>
      </c>
      <c r="P123" s="4">
        <f t="shared" si="19"/>
        <v>0.3463</v>
      </c>
      <c r="Q123" s="43">
        <f t="shared" si="13"/>
        <v>961.0049</v>
      </c>
      <c r="R123" s="10"/>
    </row>
    <row r="124" spans="1:18" ht="18.75">
      <c r="A124" s="229"/>
      <c r="B124" s="230"/>
      <c r="C124" s="224" t="s">
        <v>14</v>
      </c>
      <c r="D124" s="47">
        <f>D102+D104+D106+D108+D110+D112+D114+D116+D118+D120+D122</f>
        <v>6167.542</v>
      </c>
      <c r="E124" s="47">
        <f>E102+E104+E106+E108+E110+E112+E114+E116+E118+E120+E122</f>
        <v>5873.697</v>
      </c>
      <c r="F124" s="149">
        <f>D124+E124</f>
        <v>12041.239000000001</v>
      </c>
      <c r="G124" s="62">
        <f t="shared" si="18"/>
        <v>12043.743999999999</v>
      </c>
      <c r="H124" s="64">
        <f t="shared" si="18"/>
        <v>234299.495</v>
      </c>
      <c r="I124" s="62">
        <f t="shared" si="18"/>
        <v>652.365</v>
      </c>
      <c r="J124" s="31">
        <f>H124+I124</f>
        <v>234951.86</v>
      </c>
      <c r="K124" s="64">
        <f>K102+K104+K106+K108+K110+K112+K114+K116+K118+K120+K122</f>
        <v>13167.831999999999</v>
      </c>
      <c r="L124" s="6">
        <f t="shared" si="19"/>
        <v>2745.8179999999998</v>
      </c>
      <c r="M124" s="6">
        <f t="shared" si="19"/>
        <v>8597.260999999999</v>
      </c>
      <c r="N124" s="6">
        <f t="shared" si="19"/>
        <v>2646.332</v>
      </c>
      <c r="O124" s="6">
        <f t="shared" si="19"/>
        <v>1807.781</v>
      </c>
      <c r="P124" s="6">
        <f t="shared" si="19"/>
        <v>175.128</v>
      </c>
      <c r="Q124" s="7">
        <f t="shared" si="13"/>
        <v>288176.99500000005</v>
      </c>
      <c r="R124" s="10"/>
    </row>
    <row r="125" spans="1:18" ht="18.75">
      <c r="A125" s="218" t="s">
        <v>0</v>
      </c>
      <c r="B125" s="219" t="s">
        <v>87</v>
      </c>
      <c r="C125" s="220" t="s">
        <v>12</v>
      </c>
      <c r="D125" s="50"/>
      <c r="E125" s="50"/>
      <c r="F125" s="148"/>
      <c r="G125" s="59"/>
      <c r="H125" s="59"/>
      <c r="I125" s="59"/>
      <c r="J125" s="11"/>
      <c r="K125" s="59"/>
      <c r="L125" s="4"/>
      <c r="M125" s="4"/>
      <c r="N125" s="4"/>
      <c r="O125" s="4"/>
      <c r="P125" s="4"/>
      <c r="Q125" s="5">
        <f t="shared" si="13"/>
        <v>0</v>
      </c>
      <c r="R125" s="10"/>
    </row>
    <row r="126" spans="1:18" ht="18.75">
      <c r="A126" s="218" t="s">
        <v>0</v>
      </c>
      <c r="B126" s="223"/>
      <c r="C126" s="224" t="s">
        <v>14</v>
      </c>
      <c r="D126" s="51"/>
      <c r="E126" s="51"/>
      <c r="F126" s="149"/>
      <c r="G126" s="60"/>
      <c r="H126" s="60"/>
      <c r="I126" s="60"/>
      <c r="J126" s="31"/>
      <c r="K126" s="60"/>
      <c r="L126" s="6"/>
      <c r="M126" s="6"/>
      <c r="N126" s="6"/>
      <c r="O126" s="6"/>
      <c r="P126" s="6"/>
      <c r="Q126" s="7">
        <f t="shared" si="13"/>
        <v>0</v>
      </c>
      <c r="R126" s="10"/>
    </row>
    <row r="127" spans="1:18" ht="18.75">
      <c r="A127" s="222" t="s">
        <v>88</v>
      </c>
      <c r="B127" s="219" t="s">
        <v>89</v>
      </c>
      <c r="C127" s="220" t="s">
        <v>12</v>
      </c>
      <c r="D127" s="50"/>
      <c r="E127" s="50">
        <v>0.225</v>
      </c>
      <c r="F127" s="148"/>
      <c r="G127" s="59">
        <v>29.3393</v>
      </c>
      <c r="H127" s="59"/>
      <c r="I127" s="59"/>
      <c r="J127" s="11"/>
      <c r="K127" s="59">
        <v>1.5091</v>
      </c>
      <c r="L127" s="4">
        <v>4.829</v>
      </c>
      <c r="M127" s="4"/>
      <c r="N127" s="4"/>
      <c r="O127" s="4"/>
      <c r="P127" s="4"/>
      <c r="Q127" s="5">
        <f t="shared" si="13"/>
        <v>35.6774</v>
      </c>
      <c r="R127" s="10"/>
    </row>
    <row r="128" spans="1:18" ht="18.75">
      <c r="A128" s="222"/>
      <c r="B128" s="223"/>
      <c r="C128" s="224" t="s">
        <v>14</v>
      </c>
      <c r="D128" s="51"/>
      <c r="E128" s="51">
        <v>108.688</v>
      </c>
      <c r="F128" s="149"/>
      <c r="G128" s="60">
        <v>3525.902</v>
      </c>
      <c r="H128" s="60"/>
      <c r="I128" s="60"/>
      <c r="J128" s="31"/>
      <c r="K128" s="60">
        <v>343.029</v>
      </c>
      <c r="L128" s="6">
        <v>625.224</v>
      </c>
      <c r="M128" s="6"/>
      <c r="N128" s="6"/>
      <c r="O128" s="6"/>
      <c r="P128" s="6"/>
      <c r="Q128" s="7">
        <f t="shared" si="13"/>
        <v>4494.155</v>
      </c>
      <c r="R128" s="10"/>
    </row>
    <row r="129" spans="1:18" ht="18.75">
      <c r="A129" s="222" t="s">
        <v>90</v>
      </c>
      <c r="B129" s="226" t="s">
        <v>16</v>
      </c>
      <c r="C129" s="226" t="s">
        <v>12</v>
      </c>
      <c r="D129" s="53">
        <v>0.1537</v>
      </c>
      <c r="E129" s="53">
        <v>0.004</v>
      </c>
      <c r="F129" s="204"/>
      <c r="G129" s="65">
        <v>1.5502</v>
      </c>
      <c r="H129" s="65">
        <v>12.473</v>
      </c>
      <c r="I129" s="65"/>
      <c r="J129" s="42"/>
      <c r="K129" s="65">
        <v>0.1056</v>
      </c>
      <c r="L129" s="13">
        <v>56.0147</v>
      </c>
      <c r="M129" s="13"/>
      <c r="N129" s="13">
        <v>0.148</v>
      </c>
      <c r="O129" s="13"/>
      <c r="P129" s="13"/>
      <c r="Q129" s="14">
        <f t="shared" si="13"/>
        <v>70.2915</v>
      </c>
      <c r="R129" s="10"/>
    </row>
    <row r="130" spans="1:18" ht="18.75">
      <c r="A130" s="222"/>
      <c r="B130" s="226" t="s">
        <v>91</v>
      </c>
      <c r="C130" s="220" t="s">
        <v>92</v>
      </c>
      <c r="D130" s="50"/>
      <c r="E130" s="50"/>
      <c r="F130" s="143"/>
      <c r="G130" s="59"/>
      <c r="H130" s="59"/>
      <c r="I130" s="59"/>
      <c r="J130" s="30"/>
      <c r="K130" s="59"/>
      <c r="L130" s="4"/>
      <c r="M130" s="48">
        <v>2076</v>
      </c>
      <c r="N130" s="49"/>
      <c r="O130" s="4"/>
      <c r="P130" s="49"/>
      <c r="Q130" s="5">
        <f t="shared" si="13"/>
        <v>2076</v>
      </c>
      <c r="R130" s="10"/>
    </row>
    <row r="131" spans="1:18" ht="18.75">
      <c r="A131" s="222" t="s">
        <v>19</v>
      </c>
      <c r="B131" s="6"/>
      <c r="C131" s="224" t="s">
        <v>14</v>
      </c>
      <c r="D131" s="51">
        <v>75.863</v>
      </c>
      <c r="E131" s="51">
        <v>4.2</v>
      </c>
      <c r="F131" s="149"/>
      <c r="G131" s="60">
        <v>1617.841</v>
      </c>
      <c r="H131" s="145">
        <v>4951.513</v>
      </c>
      <c r="I131" s="60"/>
      <c r="J131" s="41"/>
      <c r="K131" s="145">
        <v>91.525</v>
      </c>
      <c r="L131" s="6">
        <v>7687.41</v>
      </c>
      <c r="M131" s="6">
        <v>21706.769</v>
      </c>
      <c r="N131" s="6">
        <v>46.62</v>
      </c>
      <c r="O131" s="6"/>
      <c r="P131" s="6"/>
      <c r="Q131" s="7">
        <f t="shared" si="13"/>
        <v>36101.678</v>
      </c>
      <c r="R131" s="10"/>
    </row>
    <row r="132" spans="1:18" ht="18.75">
      <c r="A132" s="10"/>
      <c r="B132" s="252" t="s">
        <v>0</v>
      </c>
      <c r="C132" s="226" t="s">
        <v>12</v>
      </c>
      <c r="D132" s="45">
        <f>D125+D127+D129</f>
        <v>0.1537</v>
      </c>
      <c r="E132" s="45">
        <f>E125+E127+E129</f>
        <v>0.229</v>
      </c>
      <c r="F132" s="45">
        <f aca="true" t="shared" si="20" ref="F132:K132">F125+F127+F129</f>
        <v>0</v>
      </c>
      <c r="G132" s="131">
        <f t="shared" si="20"/>
        <v>30.8895</v>
      </c>
      <c r="H132" s="131">
        <f t="shared" si="20"/>
        <v>12.473</v>
      </c>
      <c r="I132" s="131">
        <f t="shared" si="20"/>
        <v>0</v>
      </c>
      <c r="J132" s="45">
        <f t="shared" si="20"/>
        <v>0</v>
      </c>
      <c r="K132" s="131">
        <f t="shared" si="20"/>
        <v>1.6147</v>
      </c>
      <c r="L132" s="13">
        <f>+L125+L127+L129</f>
        <v>60.8437</v>
      </c>
      <c r="M132" s="45">
        <f>M125+M127+M129</f>
        <v>0</v>
      </c>
      <c r="N132" s="13">
        <f>N125+N127+N129</f>
        <v>0.148</v>
      </c>
      <c r="O132" s="13">
        <f>+O125+O127+O129</f>
        <v>0</v>
      </c>
      <c r="P132" s="13">
        <f>P125+P127+P129</f>
        <v>0</v>
      </c>
      <c r="Q132" s="14">
        <f t="shared" si="13"/>
        <v>105.96889999999999</v>
      </c>
      <c r="R132" s="10"/>
    </row>
    <row r="133" spans="1:18" ht="18.75">
      <c r="A133" s="10"/>
      <c r="B133" s="253" t="s">
        <v>20</v>
      </c>
      <c r="C133" s="220" t="s">
        <v>92</v>
      </c>
      <c r="D133" s="46">
        <f>D130</f>
        <v>0</v>
      </c>
      <c r="E133" s="46">
        <f>E130</f>
        <v>0</v>
      </c>
      <c r="F133" s="46">
        <f aca="true" t="shared" si="21" ref="F133:L133">F130</f>
        <v>0</v>
      </c>
      <c r="G133" s="63">
        <f t="shared" si="21"/>
        <v>0</v>
      </c>
      <c r="H133" s="63">
        <f t="shared" si="21"/>
        <v>0</v>
      </c>
      <c r="I133" s="63">
        <f t="shared" si="21"/>
        <v>0</v>
      </c>
      <c r="J133" s="46">
        <f t="shared" si="21"/>
        <v>0</v>
      </c>
      <c r="K133" s="63">
        <f t="shared" si="21"/>
        <v>0</v>
      </c>
      <c r="L133" s="4">
        <f t="shared" si="21"/>
        <v>0</v>
      </c>
      <c r="M133" s="46">
        <f>M130</f>
        <v>2076</v>
      </c>
      <c r="N133" s="4">
        <f>+N130</f>
        <v>0</v>
      </c>
      <c r="O133" s="4">
        <f>O130</f>
        <v>0</v>
      </c>
      <c r="P133" s="4">
        <f>+P130</f>
        <v>0</v>
      </c>
      <c r="Q133" s="5">
        <f t="shared" si="13"/>
        <v>2076</v>
      </c>
      <c r="R133" s="10"/>
    </row>
    <row r="134" spans="1:18" ht="18.75">
      <c r="A134" s="229"/>
      <c r="B134" s="6"/>
      <c r="C134" s="224" t="s">
        <v>14</v>
      </c>
      <c r="D134" s="47">
        <f>D126+D128+D131</f>
        <v>75.863</v>
      </c>
      <c r="E134" s="47">
        <f>E126+E128+E131</f>
        <v>112.888</v>
      </c>
      <c r="F134" s="47">
        <f aca="true" t="shared" si="22" ref="F134:K134">F126+F128+F131</f>
        <v>0</v>
      </c>
      <c r="G134" s="62">
        <f t="shared" si="22"/>
        <v>5143.743</v>
      </c>
      <c r="H134" s="62">
        <f t="shared" si="22"/>
        <v>4951.513</v>
      </c>
      <c r="I134" s="62">
        <f t="shared" si="22"/>
        <v>0</v>
      </c>
      <c r="J134" s="47">
        <f t="shared" si="22"/>
        <v>0</v>
      </c>
      <c r="K134" s="62">
        <f t="shared" si="22"/>
        <v>434.554</v>
      </c>
      <c r="L134" s="6">
        <f>+L126+L128+L131</f>
        <v>8312.634</v>
      </c>
      <c r="M134" s="47">
        <f>M126+M128+M131</f>
        <v>21706.769</v>
      </c>
      <c r="N134" s="6">
        <f>N126+N128+N131</f>
        <v>46.62</v>
      </c>
      <c r="O134" s="6">
        <f>+O126+O128+O131</f>
        <v>0</v>
      </c>
      <c r="P134" s="6">
        <f>+P126+P128+P131</f>
        <v>0</v>
      </c>
      <c r="Q134" s="7">
        <f t="shared" si="13"/>
        <v>40595.833000000006</v>
      </c>
      <c r="R134" s="10"/>
    </row>
    <row r="135" spans="1:18" ht="18.75">
      <c r="A135" s="254"/>
      <c r="B135" s="255" t="s">
        <v>0</v>
      </c>
      <c r="C135" s="256" t="s">
        <v>12</v>
      </c>
      <c r="D135" s="45">
        <f>D132+D123+D99</f>
        <v>300.2949500000001</v>
      </c>
      <c r="E135" s="45">
        <f>E132+E123+E99</f>
        <v>980.4149500000001</v>
      </c>
      <c r="F135" s="45">
        <f aca="true" t="shared" si="23" ref="F135:L135">F132+F123+F99</f>
        <v>1280.3272000000002</v>
      </c>
      <c r="G135" s="78">
        <f t="shared" si="23"/>
        <v>1360.0446000000002</v>
      </c>
      <c r="H135" s="131">
        <f t="shared" si="23"/>
        <v>4623.71</v>
      </c>
      <c r="I135" s="78">
        <f t="shared" si="23"/>
        <v>5.872999999999999</v>
      </c>
      <c r="J135" s="45">
        <f t="shared" si="23"/>
        <v>4617.11</v>
      </c>
      <c r="K135" s="78">
        <f t="shared" si="23"/>
        <v>429.34479999999996</v>
      </c>
      <c r="L135" s="15">
        <f t="shared" si="23"/>
        <v>213.61411</v>
      </c>
      <c r="M135" s="45">
        <f>M132+M123+M99</f>
        <v>22.927</v>
      </c>
      <c r="N135" s="15">
        <f>N99+N123+N132</f>
        <v>28.325699999999998</v>
      </c>
      <c r="O135" s="15">
        <f>O132+O123+O99</f>
        <v>22.491999999999997</v>
      </c>
      <c r="P135" s="15">
        <f>P132+P123+P99</f>
        <v>14.5364</v>
      </c>
      <c r="Q135" s="16">
        <f>+F135+G135+H135+I135+K135+L135+M135+N135+O135+P135</f>
        <v>8001.19481</v>
      </c>
      <c r="R135" s="10"/>
    </row>
    <row r="136" spans="1:18" ht="18.75">
      <c r="A136" s="254"/>
      <c r="B136" s="257" t="s">
        <v>93</v>
      </c>
      <c r="C136" s="258" t="s">
        <v>92</v>
      </c>
      <c r="D136" s="46">
        <f>D133</f>
        <v>0</v>
      </c>
      <c r="E136" s="46">
        <f>E133</f>
        <v>0</v>
      </c>
      <c r="F136" s="46">
        <f aca="true" t="shared" si="24" ref="F136:M136">F133</f>
        <v>0</v>
      </c>
      <c r="G136" s="61">
        <f t="shared" si="24"/>
        <v>0</v>
      </c>
      <c r="H136" s="63">
        <f t="shared" si="24"/>
        <v>0</v>
      </c>
      <c r="I136" s="63">
        <f t="shared" si="24"/>
        <v>0</v>
      </c>
      <c r="J136" s="46">
        <f t="shared" si="24"/>
        <v>0</v>
      </c>
      <c r="K136" s="61">
        <f t="shared" si="24"/>
        <v>0</v>
      </c>
      <c r="L136" s="17">
        <f t="shared" si="24"/>
        <v>0</v>
      </c>
      <c r="M136" s="46">
        <f t="shared" si="24"/>
        <v>2076</v>
      </c>
      <c r="N136" s="17">
        <f>+N130</f>
        <v>0</v>
      </c>
      <c r="O136" s="17">
        <f>O133</f>
        <v>0</v>
      </c>
      <c r="P136" s="17">
        <f>+P130</f>
        <v>0</v>
      </c>
      <c r="Q136" s="44">
        <f>+F136+G136+H136+I136+K136+L136+M136+N136+O136+P136</f>
        <v>2076</v>
      </c>
      <c r="R136" s="10"/>
    </row>
    <row r="137" spans="1:18" ht="19.5" thickBot="1">
      <c r="A137" s="259"/>
      <c r="B137" s="29"/>
      <c r="C137" s="260" t="s">
        <v>14</v>
      </c>
      <c r="D137" s="178">
        <f>D134+D124+D100</f>
        <v>172276.038</v>
      </c>
      <c r="E137" s="178">
        <f>E134+E124+E100</f>
        <v>403001.954</v>
      </c>
      <c r="F137" s="178">
        <f aca="true" t="shared" si="25" ref="F137:M137">F134+F124+F100</f>
        <v>575089.2409999999</v>
      </c>
      <c r="G137" s="261">
        <f t="shared" si="25"/>
        <v>655016.6029999999</v>
      </c>
      <c r="H137" s="262">
        <f t="shared" si="25"/>
        <v>659694.5210000001</v>
      </c>
      <c r="I137" s="177">
        <f t="shared" si="25"/>
        <v>5948.870999999999</v>
      </c>
      <c r="J137" s="178">
        <f t="shared" si="25"/>
        <v>660691.8790000001</v>
      </c>
      <c r="K137" s="177">
        <f t="shared" si="25"/>
        <v>41325.920999999995</v>
      </c>
      <c r="L137" s="18">
        <f t="shared" si="25"/>
        <v>54833.67300000001</v>
      </c>
      <c r="M137" s="178">
        <f t="shared" si="25"/>
        <v>30878.913</v>
      </c>
      <c r="N137" s="18">
        <f>N100+N124+N134</f>
        <v>13910.994</v>
      </c>
      <c r="O137" s="18">
        <f>O134+O124+O100</f>
        <v>10507.986</v>
      </c>
      <c r="P137" s="18">
        <f>P134+P124+P100</f>
        <v>8867.545</v>
      </c>
      <c r="Q137" s="19">
        <f>+F137+G137+H137+I137+K137+L137+M137+N137+O137+P137</f>
        <v>2056074.2679999997</v>
      </c>
      <c r="R137" s="10"/>
    </row>
    <row r="138" spans="15:17" ht="18.75">
      <c r="O138" s="263"/>
      <c r="Q138" s="264" t="s">
        <v>103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255" man="1"/>
  </rowBreaks>
  <ignoredErrors>
    <ignoredError sqref="F8:F69 J8:J137 F71:F1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="55" zoomScaleNormal="55" zoomScalePageLayoutView="0" workbookViewId="0" topLeftCell="A1">
      <pane xSplit="3" ySplit="3" topLeftCell="D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71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219" t="s">
        <v>11</v>
      </c>
      <c r="C4" s="220" t="s">
        <v>12</v>
      </c>
      <c r="D4" s="50"/>
      <c r="E4" s="186"/>
      <c r="F4" s="57"/>
      <c r="G4" s="119">
        <v>0.0536</v>
      </c>
      <c r="H4" s="141">
        <v>0.002</v>
      </c>
      <c r="I4" s="167"/>
      <c r="J4" s="11"/>
      <c r="K4" s="143"/>
      <c r="L4" s="4"/>
      <c r="M4" s="4"/>
      <c r="N4" s="4"/>
      <c r="O4" s="4"/>
      <c r="P4" s="4"/>
      <c r="Q4" s="5">
        <f aca="true" t="shared" si="0" ref="Q4:Q67">+F4+G4+H4+I4+K4+L4+M4+N4+O4+P4</f>
        <v>0.055600000000000004</v>
      </c>
      <c r="R4" s="3"/>
    </row>
    <row r="5" spans="1:18" ht="18.75">
      <c r="A5" s="222" t="s">
        <v>13</v>
      </c>
      <c r="B5" s="223"/>
      <c r="C5" s="224" t="s">
        <v>14</v>
      </c>
      <c r="D5" s="51">
        <v>0</v>
      </c>
      <c r="E5" s="184"/>
      <c r="F5" s="58"/>
      <c r="G5" s="120">
        <v>26.481</v>
      </c>
      <c r="H5" s="142">
        <v>1.575</v>
      </c>
      <c r="I5" s="60"/>
      <c r="J5" s="31"/>
      <c r="K5" s="142"/>
      <c r="L5" s="6"/>
      <c r="M5" s="6"/>
      <c r="N5" s="6"/>
      <c r="O5" s="6"/>
      <c r="P5" s="6"/>
      <c r="Q5" s="7">
        <f t="shared" si="0"/>
        <v>28.056</v>
      </c>
      <c r="R5" s="3"/>
    </row>
    <row r="6" spans="1:18" ht="18.75">
      <c r="A6" s="222" t="s">
        <v>15</v>
      </c>
      <c r="B6" s="226" t="s">
        <v>16</v>
      </c>
      <c r="C6" s="220" t="s">
        <v>12</v>
      </c>
      <c r="D6" s="50"/>
      <c r="E6" s="183">
        <v>0.535</v>
      </c>
      <c r="F6" s="57"/>
      <c r="G6" s="121"/>
      <c r="H6" s="143"/>
      <c r="I6" s="59"/>
      <c r="J6" s="30"/>
      <c r="K6" s="143"/>
      <c r="L6" s="4">
        <v>0.008</v>
      </c>
      <c r="M6" s="4"/>
      <c r="N6" s="4"/>
      <c r="O6" s="4"/>
      <c r="P6" s="4"/>
      <c r="Q6" s="5">
        <f t="shared" si="0"/>
        <v>0.008</v>
      </c>
      <c r="R6" s="3"/>
    </row>
    <row r="7" spans="1:18" ht="18.75">
      <c r="A7" s="222" t="s">
        <v>17</v>
      </c>
      <c r="B7" s="224" t="s">
        <v>18</v>
      </c>
      <c r="C7" s="224" t="s">
        <v>14</v>
      </c>
      <c r="D7" s="51">
        <v>0</v>
      </c>
      <c r="E7" s="184">
        <v>221.55</v>
      </c>
      <c r="F7" s="58"/>
      <c r="G7" s="120"/>
      <c r="H7" s="142"/>
      <c r="I7" s="60"/>
      <c r="J7" s="31"/>
      <c r="K7" s="142"/>
      <c r="L7" s="6">
        <v>4.2</v>
      </c>
      <c r="M7" s="6"/>
      <c r="N7" s="6"/>
      <c r="O7" s="6"/>
      <c r="P7" s="6"/>
      <c r="Q7" s="7">
        <f t="shared" si="0"/>
        <v>4.2</v>
      </c>
      <c r="R7" s="3"/>
    </row>
    <row r="8" spans="1:18" ht="18.75">
      <c r="A8" s="222" t="s">
        <v>19</v>
      </c>
      <c r="B8" s="227" t="s">
        <v>20</v>
      </c>
      <c r="C8" s="220" t="s">
        <v>12</v>
      </c>
      <c r="D8" s="228">
        <f>D4+D6</f>
        <v>0</v>
      </c>
      <c r="E8" s="187">
        <f>E4+E6</f>
        <v>0.535</v>
      </c>
      <c r="F8" s="201">
        <f>D8+E8</f>
        <v>0.535</v>
      </c>
      <c r="G8" s="122">
        <f aca="true" t="shared" si="1" ref="G8:I9">G4+G6</f>
        <v>0.0536</v>
      </c>
      <c r="H8" s="146">
        <f t="shared" si="1"/>
        <v>0.002</v>
      </c>
      <c r="I8" s="168">
        <f t="shared" si="1"/>
        <v>0</v>
      </c>
      <c r="J8" s="30">
        <f>H8+I8</f>
        <v>0.002</v>
      </c>
      <c r="K8" s="146">
        <f>K4+K6</f>
        <v>0</v>
      </c>
      <c r="L8" s="4">
        <f aca="true" t="shared" si="2" ref="L8:O9">+L4+L6</f>
        <v>0.008</v>
      </c>
      <c r="M8" s="4">
        <f t="shared" si="2"/>
        <v>0</v>
      </c>
      <c r="N8" s="4">
        <f t="shared" si="2"/>
        <v>0</v>
      </c>
      <c r="O8" s="4">
        <f t="shared" si="2"/>
        <v>0</v>
      </c>
      <c r="P8" s="4">
        <f>P4+P6</f>
        <v>0</v>
      </c>
      <c r="Q8" s="5">
        <f t="shared" si="0"/>
        <v>0.5986</v>
      </c>
      <c r="R8" s="3"/>
    </row>
    <row r="9" spans="1:18" ht="18.75">
      <c r="A9" s="229"/>
      <c r="B9" s="230"/>
      <c r="C9" s="224" t="s">
        <v>14</v>
      </c>
      <c r="D9" s="231">
        <f>D5+D7</f>
        <v>0</v>
      </c>
      <c r="E9" s="188">
        <f>E5+E7</f>
        <v>221.55</v>
      </c>
      <c r="F9" s="58">
        <f>D9+E9</f>
        <v>221.55</v>
      </c>
      <c r="G9" s="123">
        <f t="shared" si="1"/>
        <v>26.481</v>
      </c>
      <c r="H9" s="147">
        <f t="shared" si="1"/>
        <v>1.575</v>
      </c>
      <c r="I9" s="64">
        <f t="shared" si="1"/>
        <v>0</v>
      </c>
      <c r="J9" s="31">
        <f>H9+I9</f>
        <v>1.575</v>
      </c>
      <c r="K9" s="147">
        <f>K5+K7</f>
        <v>0</v>
      </c>
      <c r="L9" s="6">
        <f t="shared" si="2"/>
        <v>4.2</v>
      </c>
      <c r="M9" s="6">
        <f t="shared" si="2"/>
        <v>0</v>
      </c>
      <c r="N9" s="6">
        <f t="shared" si="2"/>
        <v>0</v>
      </c>
      <c r="O9" s="6">
        <f t="shared" si="2"/>
        <v>0</v>
      </c>
      <c r="P9" s="6">
        <f>P5+P7</f>
        <v>0</v>
      </c>
      <c r="Q9" s="7">
        <f t="shared" si="0"/>
        <v>253.80599999999998</v>
      </c>
      <c r="R9" s="3"/>
    </row>
    <row r="10" spans="1:18" ht="18.75">
      <c r="A10" s="232" t="s">
        <v>21</v>
      </c>
      <c r="B10" s="233"/>
      <c r="C10" s="220" t="s">
        <v>12</v>
      </c>
      <c r="D10" s="50">
        <v>1.7806</v>
      </c>
      <c r="E10" s="183">
        <v>0.7096</v>
      </c>
      <c r="F10" s="57"/>
      <c r="G10" s="121">
        <v>0.1734</v>
      </c>
      <c r="H10" s="143">
        <v>0.944</v>
      </c>
      <c r="I10" s="59"/>
      <c r="J10" s="30"/>
      <c r="K10" s="143"/>
      <c r="L10" s="4"/>
      <c r="M10" s="4"/>
      <c r="N10" s="4"/>
      <c r="O10" s="4"/>
      <c r="P10" s="4"/>
      <c r="Q10" s="5">
        <f t="shared" si="0"/>
        <v>1.1174</v>
      </c>
      <c r="R10" s="3"/>
    </row>
    <row r="11" spans="1:18" ht="18.75">
      <c r="A11" s="234"/>
      <c r="B11" s="235"/>
      <c r="C11" s="224" t="s">
        <v>14</v>
      </c>
      <c r="D11" s="51">
        <v>890.12</v>
      </c>
      <c r="E11" s="184">
        <v>407.15</v>
      </c>
      <c r="F11" s="58"/>
      <c r="G11" s="120">
        <v>77.355</v>
      </c>
      <c r="H11" s="142">
        <v>320.907</v>
      </c>
      <c r="I11" s="60"/>
      <c r="J11" s="31"/>
      <c r="K11" s="142"/>
      <c r="L11" s="6"/>
      <c r="M11" s="6"/>
      <c r="N11" s="6"/>
      <c r="O11" s="6"/>
      <c r="P11" s="6"/>
      <c r="Q11" s="7">
        <f t="shared" si="0"/>
        <v>398.262</v>
      </c>
      <c r="R11" s="3"/>
    </row>
    <row r="12" spans="1:18" ht="18.75">
      <c r="A12" s="10"/>
      <c r="B12" s="219" t="s">
        <v>22</v>
      </c>
      <c r="C12" s="220" t="s">
        <v>12</v>
      </c>
      <c r="D12" s="50">
        <v>3.7222</v>
      </c>
      <c r="E12" s="183">
        <v>7.90059</v>
      </c>
      <c r="F12" s="57"/>
      <c r="G12" s="121">
        <v>2.1782</v>
      </c>
      <c r="H12" s="143"/>
      <c r="I12" s="59"/>
      <c r="J12" s="30"/>
      <c r="K12" s="143"/>
      <c r="L12" s="4">
        <v>0.0619</v>
      </c>
      <c r="M12" s="4"/>
      <c r="N12" s="4"/>
      <c r="O12" s="4"/>
      <c r="P12" s="4"/>
      <c r="Q12" s="5">
        <f t="shared" si="0"/>
        <v>2.2401</v>
      </c>
      <c r="R12" s="3"/>
    </row>
    <row r="13" spans="1:18" ht="18.75">
      <c r="A13" s="218" t="s">
        <v>0</v>
      </c>
      <c r="B13" s="223"/>
      <c r="C13" s="224" t="s">
        <v>14</v>
      </c>
      <c r="D13" s="51">
        <v>11409.743</v>
      </c>
      <c r="E13" s="184">
        <v>16521.364</v>
      </c>
      <c r="F13" s="58"/>
      <c r="G13" s="120">
        <v>3937.442</v>
      </c>
      <c r="H13" s="142"/>
      <c r="I13" s="60"/>
      <c r="J13" s="31"/>
      <c r="K13" s="142"/>
      <c r="L13" s="6">
        <v>262.469</v>
      </c>
      <c r="M13" s="6"/>
      <c r="N13" s="6"/>
      <c r="O13" s="6"/>
      <c r="P13" s="6"/>
      <c r="Q13" s="7">
        <f t="shared" si="0"/>
        <v>4199.911</v>
      </c>
      <c r="R13" s="3"/>
    </row>
    <row r="14" spans="1:18" ht="18.75">
      <c r="A14" s="222" t="s">
        <v>23</v>
      </c>
      <c r="B14" s="219" t="s">
        <v>24</v>
      </c>
      <c r="C14" s="220" t="s">
        <v>12</v>
      </c>
      <c r="D14" s="50">
        <v>10.5462</v>
      </c>
      <c r="E14" s="183">
        <v>0.0676</v>
      </c>
      <c r="F14" s="57"/>
      <c r="G14" s="121"/>
      <c r="H14" s="143"/>
      <c r="I14" s="59"/>
      <c r="J14" s="30"/>
      <c r="K14" s="143"/>
      <c r="L14" s="4"/>
      <c r="M14" s="4"/>
      <c r="N14" s="4"/>
      <c r="O14" s="4"/>
      <c r="P14" s="4"/>
      <c r="Q14" s="5">
        <f t="shared" si="0"/>
        <v>0</v>
      </c>
      <c r="R14" s="3"/>
    </row>
    <row r="15" spans="1:18" ht="18.75">
      <c r="A15" s="222" t="s">
        <v>0</v>
      </c>
      <c r="B15" s="223"/>
      <c r="C15" s="224" t="s">
        <v>14</v>
      </c>
      <c r="D15" s="51">
        <v>6608.264</v>
      </c>
      <c r="E15" s="184">
        <v>55.624</v>
      </c>
      <c r="F15" s="58"/>
      <c r="G15" s="120"/>
      <c r="H15" s="142"/>
      <c r="I15" s="60"/>
      <c r="J15" s="31"/>
      <c r="K15" s="142"/>
      <c r="L15" s="6"/>
      <c r="M15" s="6"/>
      <c r="N15" s="6"/>
      <c r="O15" s="6"/>
      <c r="P15" s="6"/>
      <c r="Q15" s="7">
        <f t="shared" si="0"/>
        <v>0</v>
      </c>
      <c r="R15" s="3"/>
    </row>
    <row r="16" spans="1:18" ht="18.75">
      <c r="A16" s="222" t="s">
        <v>25</v>
      </c>
      <c r="B16" s="219" t="s">
        <v>26</v>
      </c>
      <c r="C16" s="220" t="s">
        <v>12</v>
      </c>
      <c r="D16" s="50">
        <v>49.4086</v>
      </c>
      <c r="E16" s="183">
        <v>46.196</v>
      </c>
      <c r="F16" s="57"/>
      <c r="G16" s="121">
        <v>228.1785</v>
      </c>
      <c r="H16" s="143"/>
      <c r="I16" s="59"/>
      <c r="J16" s="30"/>
      <c r="K16" s="143"/>
      <c r="L16" s="4">
        <v>0.59725</v>
      </c>
      <c r="M16" s="4"/>
      <c r="N16" s="4"/>
      <c r="O16" s="4"/>
      <c r="P16" s="4"/>
      <c r="Q16" s="5">
        <f t="shared" si="0"/>
        <v>228.77575000000002</v>
      </c>
      <c r="R16" s="3"/>
    </row>
    <row r="17" spans="1:18" ht="18.75">
      <c r="A17" s="222"/>
      <c r="B17" s="223"/>
      <c r="C17" s="224" t="s">
        <v>14</v>
      </c>
      <c r="D17" s="51">
        <v>67905.873</v>
      </c>
      <c r="E17" s="184">
        <v>60840.019</v>
      </c>
      <c r="F17" s="58"/>
      <c r="G17" s="120">
        <v>224670.83</v>
      </c>
      <c r="H17" s="142"/>
      <c r="I17" s="60"/>
      <c r="J17" s="31"/>
      <c r="K17" s="142"/>
      <c r="L17" s="6">
        <v>1082.813</v>
      </c>
      <c r="M17" s="6"/>
      <c r="N17" s="6"/>
      <c r="O17" s="6"/>
      <c r="P17" s="6"/>
      <c r="Q17" s="7">
        <f t="shared" si="0"/>
        <v>225753.64299999998</v>
      </c>
      <c r="R17" s="3"/>
    </row>
    <row r="18" spans="1:18" ht="18.75">
      <c r="A18" s="222" t="s">
        <v>27</v>
      </c>
      <c r="B18" s="226" t="s">
        <v>28</v>
      </c>
      <c r="C18" s="220" t="s">
        <v>12</v>
      </c>
      <c r="D18" s="50">
        <v>14.8822</v>
      </c>
      <c r="E18" s="183">
        <v>19.3452</v>
      </c>
      <c r="F18" s="57"/>
      <c r="G18" s="121">
        <v>16.9524</v>
      </c>
      <c r="H18" s="143"/>
      <c r="I18" s="59"/>
      <c r="J18" s="30"/>
      <c r="K18" s="143"/>
      <c r="L18" s="4"/>
      <c r="M18" s="4"/>
      <c r="N18" s="4"/>
      <c r="O18" s="4"/>
      <c r="P18" s="4"/>
      <c r="Q18" s="5">
        <f t="shared" si="0"/>
        <v>16.9524</v>
      </c>
      <c r="R18" s="3"/>
    </row>
    <row r="19" spans="1:18" ht="18.75">
      <c r="A19" s="222"/>
      <c r="B19" s="224" t="s">
        <v>29</v>
      </c>
      <c r="C19" s="224" t="s">
        <v>14</v>
      </c>
      <c r="D19" s="51">
        <v>16110.541</v>
      </c>
      <c r="E19" s="184">
        <v>16701.85</v>
      </c>
      <c r="F19" s="58"/>
      <c r="G19" s="120">
        <v>11670.387</v>
      </c>
      <c r="H19" s="142"/>
      <c r="I19" s="60"/>
      <c r="J19" s="31"/>
      <c r="K19" s="142"/>
      <c r="L19" s="6"/>
      <c r="M19" s="6"/>
      <c r="N19" s="6"/>
      <c r="O19" s="6"/>
      <c r="P19" s="6"/>
      <c r="Q19" s="7">
        <f t="shared" si="0"/>
        <v>11670.387</v>
      </c>
      <c r="R19" s="3"/>
    </row>
    <row r="20" spans="1:18" ht="18.75">
      <c r="A20" s="222" t="s">
        <v>19</v>
      </c>
      <c r="B20" s="219" t="s">
        <v>30</v>
      </c>
      <c r="C20" s="220" t="s">
        <v>12</v>
      </c>
      <c r="D20" s="50">
        <v>169.074</v>
      </c>
      <c r="E20" s="183">
        <v>122.1274</v>
      </c>
      <c r="F20" s="57"/>
      <c r="G20" s="121">
        <v>99.6253</v>
      </c>
      <c r="H20" s="143">
        <v>0.625</v>
      </c>
      <c r="I20" s="59"/>
      <c r="J20" s="30"/>
      <c r="K20" s="143"/>
      <c r="L20" s="4">
        <v>0.1944</v>
      </c>
      <c r="M20" s="4"/>
      <c r="N20" s="4"/>
      <c r="O20" s="4"/>
      <c r="P20" s="4"/>
      <c r="Q20" s="5">
        <f t="shared" si="0"/>
        <v>100.4447</v>
      </c>
      <c r="R20" s="3"/>
    </row>
    <row r="21" spans="1:18" ht="18.75">
      <c r="A21" s="10"/>
      <c r="B21" s="223"/>
      <c r="C21" s="224" t="s">
        <v>14</v>
      </c>
      <c r="D21" s="51">
        <v>79568.887</v>
      </c>
      <c r="E21" s="184">
        <v>57280.304</v>
      </c>
      <c r="F21" s="58"/>
      <c r="G21" s="120">
        <v>38601.889</v>
      </c>
      <c r="H21" s="142">
        <v>237.632</v>
      </c>
      <c r="I21" s="60"/>
      <c r="J21" s="31"/>
      <c r="K21" s="142"/>
      <c r="L21" s="6">
        <v>186.273</v>
      </c>
      <c r="M21" s="6"/>
      <c r="N21" s="6"/>
      <c r="O21" s="6"/>
      <c r="P21" s="6"/>
      <c r="Q21" s="7">
        <f t="shared" si="0"/>
        <v>39025.794</v>
      </c>
      <c r="R21" s="3"/>
    </row>
    <row r="22" spans="1:18" ht="18.75">
      <c r="A22" s="10"/>
      <c r="B22" s="227" t="s">
        <v>20</v>
      </c>
      <c r="C22" s="220" t="s">
        <v>12</v>
      </c>
      <c r="D22" s="46">
        <f>D12+D14+D16+D18+D20</f>
        <v>247.63320000000002</v>
      </c>
      <c r="E22" s="187">
        <f>E12+E14+E16+E18+E20</f>
        <v>195.63679</v>
      </c>
      <c r="F22" s="57">
        <f>D22+E22</f>
        <v>443.26999</v>
      </c>
      <c r="G22" s="124">
        <f aca="true" t="shared" si="3" ref="G22:I23">G12+G14+G16+G18+G20</f>
        <v>346.93440000000004</v>
      </c>
      <c r="H22" s="148">
        <f t="shared" si="3"/>
        <v>0.625</v>
      </c>
      <c r="I22" s="63">
        <f t="shared" si="3"/>
        <v>0</v>
      </c>
      <c r="J22" s="30">
        <f aca="true" t="shared" si="4" ref="J22:J29">H22+I22</f>
        <v>0.625</v>
      </c>
      <c r="K22" s="148">
        <f>K12+K14+K16+K18+K20</f>
        <v>0</v>
      </c>
      <c r="L22" s="4">
        <f>+L12+L14+L16+L18+L20</f>
        <v>0.8535499999999999</v>
      </c>
      <c r="M22" s="4">
        <f>+M12+M14+M16+M18+M20</f>
        <v>0</v>
      </c>
      <c r="N22" s="4">
        <f>N12+N14+N16+N18+N20</f>
        <v>0</v>
      </c>
      <c r="O22" s="4">
        <f>+O12+O14+O16+O18+O20</f>
        <v>0</v>
      </c>
      <c r="P22" s="4">
        <f>P12+P14+P16+P18+P20</f>
        <v>0</v>
      </c>
      <c r="Q22" s="5">
        <f t="shared" si="0"/>
        <v>791.6829400000001</v>
      </c>
      <c r="R22" s="3"/>
    </row>
    <row r="23" spans="1:18" ht="18.75">
      <c r="A23" s="229"/>
      <c r="B23" s="230"/>
      <c r="C23" s="224" t="s">
        <v>14</v>
      </c>
      <c r="D23" s="47">
        <f>D13+D15+D17+D19+D21</f>
        <v>181603.30800000002</v>
      </c>
      <c r="E23" s="188">
        <f>E13+E15+E17+E19+E21</f>
        <v>151399.161</v>
      </c>
      <c r="F23" s="58">
        <f>D23+E23</f>
        <v>333002.46900000004</v>
      </c>
      <c r="G23" s="125">
        <f t="shared" si="3"/>
        <v>278880.548</v>
      </c>
      <c r="H23" s="149">
        <f t="shared" si="3"/>
        <v>237.632</v>
      </c>
      <c r="I23" s="62">
        <f t="shared" si="3"/>
        <v>0</v>
      </c>
      <c r="J23" s="31">
        <f t="shared" si="4"/>
        <v>237.632</v>
      </c>
      <c r="K23" s="149">
        <f>K13+K15+K17+K19+K21</f>
        <v>0</v>
      </c>
      <c r="L23" s="6">
        <f>+L13+L15+L17+L19+L21</f>
        <v>1531.555</v>
      </c>
      <c r="M23" s="6">
        <f>+M13+M15+M17+M19+M21</f>
        <v>0</v>
      </c>
      <c r="N23" s="6">
        <f>N13+N15+N17+N19+N21</f>
        <v>0</v>
      </c>
      <c r="O23" s="6">
        <f>+O13+O15+O17+O19+O21</f>
        <v>0</v>
      </c>
      <c r="P23" s="6">
        <f>P13+P15+P17+P19+P21</f>
        <v>0</v>
      </c>
      <c r="Q23" s="7">
        <f t="shared" si="0"/>
        <v>613652.204</v>
      </c>
      <c r="R23" s="3"/>
    </row>
    <row r="24" spans="1:18" ht="18.75">
      <c r="A24" s="218" t="s">
        <v>0</v>
      </c>
      <c r="B24" s="219" t="s">
        <v>31</v>
      </c>
      <c r="C24" s="220" t="s">
        <v>12</v>
      </c>
      <c r="D24" s="50">
        <v>1.6692</v>
      </c>
      <c r="E24" s="183">
        <v>1.523</v>
      </c>
      <c r="F24" s="57"/>
      <c r="G24" s="121">
        <v>293.5851</v>
      </c>
      <c r="H24" s="143"/>
      <c r="I24" s="59"/>
      <c r="J24" s="30"/>
      <c r="K24" s="143"/>
      <c r="L24" s="4">
        <v>0.0569</v>
      </c>
      <c r="M24" s="4"/>
      <c r="N24" s="4"/>
      <c r="O24" s="4"/>
      <c r="P24" s="4"/>
      <c r="Q24" s="5">
        <f t="shared" si="0"/>
        <v>293.642</v>
      </c>
      <c r="R24" s="3"/>
    </row>
    <row r="25" spans="1:18" ht="18.75">
      <c r="A25" s="222" t="s">
        <v>32</v>
      </c>
      <c r="B25" s="223"/>
      <c r="C25" s="224" t="s">
        <v>14</v>
      </c>
      <c r="D25" s="71">
        <v>1785.735</v>
      </c>
      <c r="E25" s="184">
        <v>1708.613</v>
      </c>
      <c r="F25" s="58"/>
      <c r="G25" s="120">
        <v>310814.863</v>
      </c>
      <c r="H25" s="142"/>
      <c r="I25" s="60"/>
      <c r="J25" s="31"/>
      <c r="K25" s="142"/>
      <c r="L25" s="6">
        <v>111.627</v>
      </c>
      <c r="M25" s="6"/>
      <c r="N25" s="6"/>
      <c r="O25" s="6"/>
      <c r="P25" s="6"/>
      <c r="Q25" s="7">
        <f t="shared" si="0"/>
        <v>310926.49</v>
      </c>
      <c r="R25" s="3"/>
    </row>
    <row r="26" spans="1:18" ht="18.75">
      <c r="A26" s="222" t="s">
        <v>33</v>
      </c>
      <c r="B26" s="226" t="s">
        <v>16</v>
      </c>
      <c r="C26" s="220" t="s">
        <v>12</v>
      </c>
      <c r="D26" s="50">
        <v>9.086</v>
      </c>
      <c r="E26" s="183">
        <v>8.4886</v>
      </c>
      <c r="F26" s="57"/>
      <c r="G26" s="121">
        <v>7.6827</v>
      </c>
      <c r="H26" s="143"/>
      <c r="I26" s="59"/>
      <c r="J26" s="30"/>
      <c r="K26" s="143"/>
      <c r="L26" s="4"/>
      <c r="M26" s="4"/>
      <c r="N26" s="4"/>
      <c r="O26" s="4"/>
      <c r="P26" s="4"/>
      <c r="Q26" s="5">
        <f t="shared" si="0"/>
        <v>7.6827</v>
      </c>
      <c r="R26" s="3"/>
    </row>
    <row r="27" spans="1:18" ht="18.75">
      <c r="A27" s="222" t="s">
        <v>34</v>
      </c>
      <c r="B27" s="224" t="s">
        <v>35</v>
      </c>
      <c r="C27" s="224" t="s">
        <v>14</v>
      </c>
      <c r="D27" s="51">
        <v>3715.95</v>
      </c>
      <c r="E27" s="184">
        <v>3770.914</v>
      </c>
      <c r="F27" s="58"/>
      <c r="G27" s="120">
        <v>3751.557</v>
      </c>
      <c r="H27" s="142"/>
      <c r="I27" s="60"/>
      <c r="J27" s="31"/>
      <c r="K27" s="142"/>
      <c r="L27" s="6"/>
      <c r="M27" s="6"/>
      <c r="N27" s="6"/>
      <c r="O27" s="6"/>
      <c r="P27" s="6"/>
      <c r="Q27" s="7">
        <f t="shared" si="0"/>
        <v>3751.557</v>
      </c>
      <c r="R27" s="3"/>
    </row>
    <row r="28" spans="1:18" ht="18.75">
      <c r="A28" s="222" t="s">
        <v>19</v>
      </c>
      <c r="B28" s="227" t="s">
        <v>20</v>
      </c>
      <c r="C28" s="220" t="s">
        <v>12</v>
      </c>
      <c r="D28" s="46">
        <f>D24+D26</f>
        <v>10.7552</v>
      </c>
      <c r="E28" s="187">
        <f>E24+E26</f>
        <v>10.0116</v>
      </c>
      <c r="F28" s="57">
        <f>D28+E28</f>
        <v>20.7668</v>
      </c>
      <c r="G28" s="122">
        <f aca="true" t="shared" si="5" ref="G28:I29">G24+G26</f>
        <v>301.2678</v>
      </c>
      <c r="H28" s="146">
        <f t="shared" si="5"/>
        <v>0</v>
      </c>
      <c r="I28" s="168">
        <f t="shared" si="5"/>
        <v>0</v>
      </c>
      <c r="J28" s="30">
        <f t="shared" si="4"/>
        <v>0</v>
      </c>
      <c r="K28" s="146">
        <f>K24+K26</f>
        <v>0</v>
      </c>
      <c r="L28" s="4">
        <f>+L24+L26</f>
        <v>0.0569</v>
      </c>
      <c r="M28" s="11">
        <f>+M24+M26</f>
        <v>0</v>
      </c>
      <c r="N28" s="4">
        <f aca="true" t="shared" si="6" ref="N28:P29">N24+N26</f>
        <v>0</v>
      </c>
      <c r="O28" s="4">
        <f t="shared" si="6"/>
        <v>0</v>
      </c>
      <c r="P28" s="4">
        <f t="shared" si="6"/>
        <v>0</v>
      </c>
      <c r="Q28" s="5">
        <f t="shared" si="0"/>
        <v>322.0915</v>
      </c>
      <c r="R28" s="3"/>
    </row>
    <row r="29" spans="1:18" ht="18.75">
      <c r="A29" s="229"/>
      <c r="B29" s="230"/>
      <c r="C29" s="224" t="s">
        <v>14</v>
      </c>
      <c r="D29" s="47">
        <f>D25+D27</f>
        <v>5501.6849999999995</v>
      </c>
      <c r="E29" s="188">
        <f>E25+E27</f>
        <v>5479.527</v>
      </c>
      <c r="F29" s="58">
        <f>D29+E29</f>
        <v>10981.212</v>
      </c>
      <c r="G29" s="123">
        <f t="shared" si="5"/>
        <v>314566.42</v>
      </c>
      <c r="H29" s="147">
        <f t="shared" si="5"/>
        <v>0</v>
      </c>
      <c r="I29" s="64">
        <f t="shared" si="5"/>
        <v>0</v>
      </c>
      <c r="J29" s="31">
        <f t="shared" si="4"/>
        <v>0</v>
      </c>
      <c r="K29" s="147">
        <f>K25+K27</f>
        <v>0</v>
      </c>
      <c r="L29" s="6">
        <f>+L25+L27</f>
        <v>111.627</v>
      </c>
      <c r="M29" s="31">
        <f>+M25+M27</f>
        <v>0</v>
      </c>
      <c r="N29" s="6">
        <f t="shared" si="6"/>
        <v>0</v>
      </c>
      <c r="O29" s="6">
        <f t="shared" si="6"/>
        <v>0</v>
      </c>
      <c r="P29" s="6">
        <f t="shared" si="6"/>
        <v>0</v>
      </c>
      <c r="Q29" s="7">
        <f t="shared" si="0"/>
        <v>325659.25899999996</v>
      </c>
      <c r="R29" s="3"/>
    </row>
    <row r="30" spans="1:18" ht="18.75">
      <c r="A30" s="218" t="s">
        <v>0</v>
      </c>
      <c r="B30" s="219" t="s">
        <v>36</v>
      </c>
      <c r="C30" s="220" t="s">
        <v>12</v>
      </c>
      <c r="D30" s="50">
        <v>0.2548</v>
      </c>
      <c r="E30" s="183">
        <v>1.6314</v>
      </c>
      <c r="F30" s="57"/>
      <c r="G30" s="121">
        <v>4.0707</v>
      </c>
      <c r="H30" s="143">
        <v>544.252</v>
      </c>
      <c r="I30" s="59"/>
      <c r="J30" s="30"/>
      <c r="K30" s="143">
        <v>87.3269</v>
      </c>
      <c r="L30" s="4">
        <v>2.1751</v>
      </c>
      <c r="M30" s="4">
        <v>0.246</v>
      </c>
      <c r="N30" s="4">
        <v>0.0095</v>
      </c>
      <c r="O30" s="4">
        <v>0.3628</v>
      </c>
      <c r="P30" s="4">
        <v>0.2327</v>
      </c>
      <c r="Q30" s="5">
        <f t="shared" si="0"/>
        <v>638.6757</v>
      </c>
      <c r="R30" s="3"/>
    </row>
    <row r="31" spans="1:18" ht="18.75">
      <c r="A31" s="222" t="s">
        <v>37</v>
      </c>
      <c r="B31" s="223"/>
      <c r="C31" s="224" t="s">
        <v>14</v>
      </c>
      <c r="D31" s="51">
        <v>81.026</v>
      </c>
      <c r="E31" s="184">
        <v>410.517</v>
      </c>
      <c r="F31" s="58"/>
      <c r="G31" s="120">
        <v>1396.718</v>
      </c>
      <c r="H31" s="142">
        <v>113198.827</v>
      </c>
      <c r="I31" s="60"/>
      <c r="J31" s="31"/>
      <c r="K31" s="142">
        <v>8388.169</v>
      </c>
      <c r="L31" s="6">
        <v>803.093</v>
      </c>
      <c r="M31" s="6">
        <v>63.473</v>
      </c>
      <c r="N31" s="6">
        <v>3.99</v>
      </c>
      <c r="O31" s="6">
        <v>78.951</v>
      </c>
      <c r="P31" s="6">
        <v>65.817</v>
      </c>
      <c r="Q31" s="7">
        <f t="shared" si="0"/>
        <v>123999.03799999999</v>
      </c>
      <c r="R31" s="3"/>
    </row>
    <row r="32" spans="1:18" ht="18.75">
      <c r="A32" s="222" t="s">
        <v>0</v>
      </c>
      <c r="B32" s="219" t="s">
        <v>38</v>
      </c>
      <c r="C32" s="220" t="s">
        <v>12</v>
      </c>
      <c r="D32" s="50">
        <v>0.2178</v>
      </c>
      <c r="E32" s="183">
        <v>0.2503</v>
      </c>
      <c r="F32" s="57"/>
      <c r="G32" s="121">
        <v>0.1158</v>
      </c>
      <c r="H32" s="143">
        <v>143.008</v>
      </c>
      <c r="I32" s="59"/>
      <c r="J32" s="30"/>
      <c r="K32" s="143">
        <v>3.2371</v>
      </c>
      <c r="L32" s="4">
        <v>0.1435</v>
      </c>
      <c r="M32" s="4">
        <v>0.074</v>
      </c>
      <c r="N32" s="4"/>
      <c r="O32" s="4"/>
      <c r="P32" s="4"/>
      <c r="Q32" s="5">
        <f t="shared" si="0"/>
        <v>146.57840000000002</v>
      </c>
      <c r="R32" s="3"/>
    </row>
    <row r="33" spans="1:18" ht="18.75">
      <c r="A33" s="222" t="s">
        <v>39</v>
      </c>
      <c r="B33" s="223"/>
      <c r="C33" s="224" t="s">
        <v>14</v>
      </c>
      <c r="D33" s="51">
        <v>39.937</v>
      </c>
      <c r="E33" s="184">
        <v>65.537</v>
      </c>
      <c r="F33" s="58"/>
      <c r="G33" s="120">
        <v>50.228</v>
      </c>
      <c r="H33" s="142">
        <v>11657.58</v>
      </c>
      <c r="I33" s="60"/>
      <c r="J33" s="31"/>
      <c r="K33" s="142">
        <v>370.042</v>
      </c>
      <c r="L33" s="6">
        <v>54.495</v>
      </c>
      <c r="M33" s="6">
        <v>14.28</v>
      </c>
      <c r="N33" s="6"/>
      <c r="O33" s="6"/>
      <c r="P33" s="6"/>
      <c r="Q33" s="7">
        <f t="shared" si="0"/>
        <v>12146.625</v>
      </c>
      <c r="R33" s="3"/>
    </row>
    <row r="34" spans="1:18" ht="18.75">
      <c r="A34" s="222"/>
      <c r="B34" s="226" t="s">
        <v>16</v>
      </c>
      <c r="C34" s="220" t="s">
        <v>12</v>
      </c>
      <c r="D34" s="50"/>
      <c r="E34" s="183"/>
      <c r="F34" s="57"/>
      <c r="G34" s="121"/>
      <c r="H34" s="143">
        <v>2746.047</v>
      </c>
      <c r="I34" s="59"/>
      <c r="J34" s="30"/>
      <c r="K34" s="143">
        <v>12.092</v>
      </c>
      <c r="L34" s="4">
        <v>0.04</v>
      </c>
      <c r="M34" s="4"/>
      <c r="N34" s="4">
        <v>0.0025</v>
      </c>
      <c r="O34" s="4"/>
      <c r="P34" s="4"/>
      <c r="Q34" s="5">
        <f t="shared" si="0"/>
        <v>2758.1815</v>
      </c>
      <c r="R34" s="3"/>
    </row>
    <row r="35" spans="1:18" ht="18.75">
      <c r="A35" s="222" t="s">
        <v>19</v>
      </c>
      <c r="B35" s="224" t="s">
        <v>40</v>
      </c>
      <c r="C35" s="224" t="s">
        <v>14</v>
      </c>
      <c r="D35" s="51">
        <v>0</v>
      </c>
      <c r="E35" s="184"/>
      <c r="F35" s="58"/>
      <c r="G35" s="120"/>
      <c r="H35" s="142">
        <v>176064.426</v>
      </c>
      <c r="I35" s="60"/>
      <c r="J35" s="31"/>
      <c r="K35" s="142">
        <v>508.074</v>
      </c>
      <c r="L35" s="6">
        <v>46.41</v>
      </c>
      <c r="M35" s="6"/>
      <c r="N35" s="6">
        <v>1.05</v>
      </c>
      <c r="O35" s="6"/>
      <c r="P35" s="6"/>
      <c r="Q35" s="7">
        <f t="shared" si="0"/>
        <v>176619.96</v>
      </c>
      <c r="R35" s="3"/>
    </row>
    <row r="36" spans="1:18" ht="18.75">
      <c r="A36" s="10"/>
      <c r="B36" s="227" t="s">
        <v>20</v>
      </c>
      <c r="C36" s="220" t="s">
        <v>12</v>
      </c>
      <c r="D36" s="46">
        <f>D30+D32+D34</f>
        <v>0.4726</v>
      </c>
      <c r="E36" s="187">
        <f>E30+E32+E34</f>
        <v>1.8817</v>
      </c>
      <c r="F36" s="205">
        <f>D36+E36</f>
        <v>2.3543</v>
      </c>
      <c r="G36" s="124">
        <f aca="true" t="shared" si="7" ref="G36:I37">G30+G32+G34</f>
        <v>4.1865000000000006</v>
      </c>
      <c r="H36" s="148">
        <f t="shared" si="7"/>
        <v>3433.307</v>
      </c>
      <c r="I36" s="63">
        <f t="shared" si="7"/>
        <v>0</v>
      </c>
      <c r="J36" s="30">
        <f>H36+I36</f>
        <v>3433.307</v>
      </c>
      <c r="K36" s="148">
        <f>K30+K32+K34</f>
        <v>102.65599999999999</v>
      </c>
      <c r="L36" s="4">
        <f aca="true" t="shared" si="8" ref="L36:O37">+L30+L32+L34</f>
        <v>2.3586</v>
      </c>
      <c r="M36" s="4">
        <f t="shared" si="8"/>
        <v>0.32</v>
      </c>
      <c r="N36" s="4">
        <f t="shared" si="8"/>
        <v>0.012</v>
      </c>
      <c r="O36" s="4">
        <f t="shared" si="8"/>
        <v>0.3628</v>
      </c>
      <c r="P36" s="4">
        <f>P30+P32+P34</f>
        <v>0.2327</v>
      </c>
      <c r="Q36" s="5">
        <f t="shared" si="0"/>
        <v>3545.7899</v>
      </c>
      <c r="R36" s="3"/>
    </row>
    <row r="37" spans="1:18" ht="18.75">
      <c r="A37" s="229"/>
      <c r="B37" s="230"/>
      <c r="C37" s="224" t="s">
        <v>14</v>
      </c>
      <c r="D37" s="47">
        <f>D31+D33+D35</f>
        <v>120.963</v>
      </c>
      <c r="E37" s="188">
        <f>E31+E33+E35</f>
        <v>476.054</v>
      </c>
      <c r="F37" s="67">
        <f>D37+E37</f>
        <v>597.0169999999999</v>
      </c>
      <c r="G37" s="125">
        <f t="shared" si="7"/>
        <v>1446.9460000000001</v>
      </c>
      <c r="H37" s="149">
        <f t="shared" si="7"/>
        <v>300920.833</v>
      </c>
      <c r="I37" s="62">
        <f t="shared" si="7"/>
        <v>0</v>
      </c>
      <c r="J37" s="31">
        <f>H37+I37</f>
        <v>300920.833</v>
      </c>
      <c r="K37" s="149">
        <f>K31+K33+K35</f>
        <v>9266.285</v>
      </c>
      <c r="L37" s="6">
        <f t="shared" si="8"/>
        <v>903.9979999999999</v>
      </c>
      <c r="M37" s="6">
        <f t="shared" si="8"/>
        <v>77.753</v>
      </c>
      <c r="N37" s="6">
        <f t="shared" si="8"/>
        <v>5.04</v>
      </c>
      <c r="O37" s="6">
        <f t="shared" si="8"/>
        <v>78.951</v>
      </c>
      <c r="P37" s="6">
        <f>P31+P33+P35</f>
        <v>65.817</v>
      </c>
      <c r="Q37" s="7">
        <f t="shared" si="0"/>
        <v>313362.63999999996</v>
      </c>
      <c r="R37" s="3"/>
    </row>
    <row r="38" spans="1:18" ht="18.75">
      <c r="A38" s="232" t="s">
        <v>41</v>
      </c>
      <c r="B38" s="233"/>
      <c r="C38" s="220" t="s">
        <v>12</v>
      </c>
      <c r="D38" s="50">
        <v>0.005</v>
      </c>
      <c r="E38" s="183">
        <v>0.025</v>
      </c>
      <c r="F38" s="57"/>
      <c r="G38" s="121"/>
      <c r="H38" s="143">
        <v>0.034</v>
      </c>
      <c r="I38" s="59"/>
      <c r="J38" s="30"/>
      <c r="K38" s="143"/>
      <c r="L38" s="4"/>
      <c r="M38" s="4"/>
      <c r="N38" s="4"/>
      <c r="O38" s="4"/>
      <c r="P38" s="4"/>
      <c r="Q38" s="5">
        <f t="shared" si="0"/>
        <v>0.034</v>
      </c>
      <c r="R38" s="3"/>
    </row>
    <row r="39" spans="1:18" ht="18.75">
      <c r="A39" s="234"/>
      <c r="B39" s="235"/>
      <c r="C39" s="224" t="s">
        <v>14</v>
      </c>
      <c r="D39" s="51">
        <v>5.25</v>
      </c>
      <c r="E39" s="184">
        <v>19.373</v>
      </c>
      <c r="F39" s="58"/>
      <c r="G39" s="120"/>
      <c r="H39" s="142">
        <v>5.198</v>
      </c>
      <c r="I39" s="60"/>
      <c r="J39" s="31"/>
      <c r="K39" s="142"/>
      <c r="L39" s="6"/>
      <c r="M39" s="6"/>
      <c r="N39" s="6"/>
      <c r="O39" s="6"/>
      <c r="P39" s="6"/>
      <c r="Q39" s="7">
        <f t="shared" si="0"/>
        <v>5.198</v>
      </c>
      <c r="R39" s="3"/>
    </row>
    <row r="40" spans="1:18" ht="18.75">
      <c r="A40" s="232" t="s">
        <v>42</v>
      </c>
      <c r="B40" s="233"/>
      <c r="C40" s="220" t="s">
        <v>12</v>
      </c>
      <c r="D40" s="50">
        <v>1.3014</v>
      </c>
      <c r="E40" s="183">
        <v>1.5455</v>
      </c>
      <c r="F40" s="57"/>
      <c r="G40" s="121">
        <v>0.4562</v>
      </c>
      <c r="H40" s="143">
        <v>0.634</v>
      </c>
      <c r="I40" s="59"/>
      <c r="J40" s="30"/>
      <c r="K40" s="143">
        <v>2.456</v>
      </c>
      <c r="L40" s="4">
        <v>0.1428</v>
      </c>
      <c r="M40" s="4"/>
      <c r="N40" s="4"/>
      <c r="O40" s="4"/>
      <c r="P40" s="4"/>
      <c r="Q40" s="5">
        <f t="shared" si="0"/>
        <v>3.6889999999999996</v>
      </c>
      <c r="R40" s="3"/>
    </row>
    <row r="41" spans="1:18" ht="18.75">
      <c r="A41" s="234"/>
      <c r="B41" s="235"/>
      <c r="C41" s="224" t="s">
        <v>14</v>
      </c>
      <c r="D41" s="51">
        <v>659.845</v>
      </c>
      <c r="E41" s="184">
        <v>1111.301</v>
      </c>
      <c r="F41" s="58"/>
      <c r="G41" s="120">
        <v>253.737</v>
      </c>
      <c r="H41" s="142">
        <v>291.399</v>
      </c>
      <c r="I41" s="60"/>
      <c r="J41" s="31"/>
      <c r="K41" s="142">
        <v>381.662</v>
      </c>
      <c r="L41" s="6">
        <v>127.452</v>
      </c>
      <c r="M41" s="6"/>
      <c r="N41" s="6"/>
      <c r="O41" s="6"/>
      <c r="P41" s="6"/>
      <c r="Q41" s="7">
        <f t="shared" si="0"/>
        <v>1054.25</v>
      </c>
      <c r="R41" s="3"/>
    </row>
    <row r="42" spans="1:18" ht="18.75">
      <c r="A42" s="232" t="s">
        <v>43</v>
      </c>
      <c r="B42" s="233"/>
      <c r="C42" s="220" t="s">
        <v>12</v>
      </c>
      <c r="D42" s="50"/>
      <c r="E42" s="183"/>
      <c r="F42" s="57"/>
      <c r="G42" s="121">
        <v>0.08</v>
      </c>
      <c r="H42" s="143">
        <v>0.108</v>
      </c>
      <c r="I42" s="59"/>
      <c r="J42" s="30"/>
      <c r="K42" s="143"/>
      <c r="L42" s="4"/>
      <c r="M42" s="4"/>
      <c r="N42" s="4"/>
      <c r="O42" s="4"/>
      <c r="P42" s="4"/>
      <c r="Q42" s="5">
        <f t="shared" si="0"/>
        <v>0.188</v>
      </c>
      <c r="R42" s="3"/>
    </row>
    <row r="43" spans="1:18" ht="18.75">
      <c r="A43" s="234"/>
      <c r="B43" s="235"/>
      <c r="C43" s="224" t="s">
        <v>14</v>
      </c>
      <c r="D43" s="51">
        <v>0</v>
      </c>
      <c r="E43" s="184"/>
      <c r="F43" s="58"/>
      <c r="G43" s="120">
        <v>45.255</v>
      </c>
      <c r="H43" s="142">
        <v>107.184</v>
      </c>
      <c r="I43" s="60"/>
      <c r="J43" s="31"/>
      <c r="K43" s="142"/>
      <c r="L43" s="6"/>
      <c r="M43" s="6"/>
      <c r="N43" s="6"/>
      <c r="O43" s="6"/>
      <c r="P43" s="6"/>
      <c r="Q43" s="7">
        <f t="shared" si="0"/>
        <v>152.439</v>
      </c>
      <c r="R43" s="3"/>
    </row>
    <row r="44" spans="1:18" ht="18.75">
      <c r="A44" s="232" t="s">
        <v>44</v>
      </c>
      <c r="B44" s="233"/>
      <c r="C44" s="220" t="s">
        <v>12</v>
      </c>
      <c r="D44" s="50">
        <v>0.0037</v>
      </c>
      <c r="E44" s="183">
        <v>0.0026</v>
      </c>
      <c r="F44" s="57"/>
      <c r="G44" s="121">
        <v>0.0927</v>
      </c>
      <c r="H44" s="143">
        <v>0.402</v>
      </c>
      <c r="I44" s="59"/>
      <c r="J44" s="30"/>
      <c r="K44" s="143">
        <v>0.0041</v>
      </c>
      <c r="L44" s="4">
        <v>0.076</v>
      </c>
      <c r="M44" s="4"/>
      <c r="N44" s="4"/>
      <c r="O44" s="4"/>
      <c r="P44" s="4"/>
      <c r="Q44" s="5">
        <f t="shared" si="0"/>
        <v>0.5748</v>
      </c>
      <c r="R44" s="3"/>
    </row>
    <row r="45" spans="1:18" ht="18.75">
      <c r="A45" s="234"/>
      <c r="B45" s="235"/>
      <c r="C45" s="224" t="s">
        <v>14</v>
      </c>
      <c r="D45" s="51">
        <v>2.552</v>
      </c>
      <c r="E45" s="184">
        <v>2.751</v>
      </c>
      <c r="F45" s="58"/>
      <c r="G45" s="120">
        <v>119.863</v>
      </c>
      <c r="H45" s="142">
        <v>253.664</v>
      </c>
      <c r="I45" s="60"/>
      <c r="J45" s="31"/>
      <c r="K45" s="142">
        <v>1.974</v>
      </c>
      <c r="L45" s="6">
        <v>105.42</v>
      </c>
      <c r="M45" s="6"/>
      <c r="N45" s="6"/>
      <c r="O45" s="6"/>
      <c r="P45" s="6"/>
      <c r="Q45" s="7">
        <f t="shared" si="0"/>
        <v>480.921</v>
      </c>
      <c r="R45" s="3"/>
    </row>
    <row r="46" spans="1:18" ht="18.75">
      <c r="A46" s="232" t="s">
        <v>45</v>
      </c>
      <c r="B46" s="233"/>
      <c r="C46" s="220" t="s">
        <v>12</v>
      </c>
      <c r="D46" s="50"/>
      <c r="E46" s="183">
        <v>0.2959</v>
      </c>
      <c r="F46" s="57"/>
      <c r="G46" s="121">
        <v>0.0329</v>
      </c>
      <c r="H46" s="143">
        <v>0.826</v>
      </c>
      <c r="I46" s="59"/>
      <c r="J46" s="30"/>
      <c r="K46" s="143"/>
      <c r="L46" s="4"/>
      <c r="M46" s="4"/>
      <c r="N46" s="4"/>
      <c r="O46" s="4"/>
      <c r="P46" s="4"/>
      <c r="Q46" s="5">
        <f t="shared" si="0"/>
        <v>0.8589</v>
      </c>
      <c r="R46" s="3"/>
    </row>
    <row r="47" spans="1:18" ht="18.75">
      <c r="A47" s="234"/>
      <c r="B47" s="235"/>
      <c r="C47" s="224" t="s">
        <v>14</v>
      </c>
      <c r="D47" s="51">
        <v>0</v>
      </c>
      <c r="E47" s="184">
        <v>125.602</v>
      </c>
      <c r="F47" s="58"/>
      <c r="G47" s="120">
        <v>53.127</v>
      </c>
      <c r="H47" s="142">
        <v>1177.733</v>
      </c>
      <c r="I47" s="60"/>
      <c r="J47" s="31"/>
      <c r="K47" s="142"/>
      <c r="L47" s="6"/>
      <c r="M47" s="6"/>
      <c r="N47" s="6"/>
      <c r="O47" s="6"/>
      <c r="P47" s="6"/>
      <c r="Q47" s="7">
        <f t="shared" si="0"/>
        <v>1230.86</v>
      </c>
      <c r="R47" s="3"/>
    </row>
    <row r="48" spans="1:18" ht="18.75">
      <c r="A48" s="232" t="s">
        <v>46</v>
      </c>
      <c r="B48" s="233"/>
      <c r="C48" s="220" t="s">
        <v>12</v>
      </c>
      <c r="D48" s="50">
        <v>0.0092</v>
      </c>
      <c r="E48" s="183">
        <v>0.0135</v>
      </c>
      <c r="F48" s="57"/>
      <c r="G48" s="121"/>
      <c r="H48" s="143">
        <v>0.02</v>
      </c>
      <c r="I48" s="59"/>
      <c r="J48" s="30"/>
      <c r="K48" s="143"/>
      <c r="L48" s="4"/>
      <c r="M48" s="4"/>
      <c r="N48" s="4"/>
      <c r="O48" s="4"/>
      <c r="P48" s="4"/>
      <c r="Q48" s="5">
        <f t="shared" si="0"/>
        <v>0.02</v>
      </c>
      <c r="R48" s="3"/>
    </row>
    <row r="49" spans="1:18" ht="18.75">
      <c r="A49" s="234"/>
      <c r="B49" s="235"/>
      <c r="C49" s="224" t="s">
        <v>14</v>
      </c>
      <c r="D49" s="51">
        <v>7.056</v>
      </c>
      <c r="E49" s="184">
        <v>7.56</v>
      </c>
      <c r="F49" s="58"/>
      <c r="G49" s="120"/>
      <c r="H49" s="142">
        <v>16.8</v>
      </c>
      <c r="I49" s="60"/>
      <c r="J49" s="31"/>
      <c r="K49" s="142"/>
      <c r="L49" s="6"/>
      <c r="M49" s="6"/>
      <c r="N49" s="6"/>
      <c r="O49" s="6"/>
      <c r="P49" s="6"/>
      <c r="Q49" s="7">
        <f t="shared" si="0"/>
        <v>16.8</v>
      </c>
      <c r="R49" s="3"/>
    </row>
    <row r="50" spans="1:18" ht="18.75">
      <c r="A50" s="232" t="s">
        <v>47</v>
      </c>
      <c r="B50" s="233"/>
      <c r="C50" s="220" t="s">
        <v>12</v>
      </c>
      <c r="D50" s="50">
        <v>0.008</v>
      </c>
      <c r="E50" s="183">
        <v>0.75</v>
      </c>
      <c r="F50" s="57"/>
      <c r="G50" s="121"/>
      <c r="H50" s="143"/>
      <c r="I50" s="59"/>
      <c r="J50" s="30"/>
      <c r="K50" s="143"/>
      <c r="L50" s="4">
        <v>0.3</v>
      </c>
      <c r="M50" s="4"/>
      <c r="N50" s="4"/>
      <c r="O50" s="4"/>
      <c r="P50" s="4"/>
      <c r="Q50" s="5">
        <f t="shared" si="0"/>
        <v>0.3</v>
      </c>
      <c r="R50" s="3"/>
    </row>
    <row r="51" spans="1:18" ht="18.75">
      <c r="A51" s="234"/>
      <c r="B51" s="235"/>
      <c r="C51" s="224" t="s">
        <v>14</v>
      </c>
      <c r="D51" s="51">
        <v>3.948</v>
      </c>
      <c r="E51" s="184">
        <v>308.805</v>
      </c>
      <c r="F51" s="58"/>
      <c r="G51" s="120"/>
      <c r="H51" s="142"/>
      <c r="I51" s="60"/>
      <c r="J51" s="31"/>
      <c r="K51" s="142"/>
      <c r="L51" s="6">
        <v>351.75</v>
      </c>
      <c r="M51" s="6"/>
      <c r="N51" s="6"/>
      <c r="O51" s="6"/>
      <c r="P51" s="6"/>
      <c r="Q51" s="7">
        <f t="shared" si="0"/>
        <v>351.75</v>
      </c>
      <c r="R51" s="3"/>
    </row>
    <row r="52" spans="1:18" ht="18.75">
      <c r="A52" s="232" t="s">
        <v>48</v>
      </c>
      <c r="B52" s="233"/>
      <c r="C52" s="220" t="s">
        <v>12</v>
      </c>
      <c r="D52" s="50">
        <v>0.001</v>
      </c>
      <c r="E52" s="183">
        <v>0.022</v>
      </c>
      <c r="F52" s="57"/>
      <c r="G52" s="121">
        <v>1.2621</v>
      </c>
      <c r="H52" s="143">
        <v>2.852</v>
      </c>
      <c r="I52" s="59"/>
      <c r="J52" s="30"/>
      <c r="K52" s="143">
        <v>86.1752</v>
      </c>
      <c r="L52" s="4">
        <v>1.0918</v>
      </c>
      <c r="M52" s="4"/>
      <c r="N52" s="4">
        <v>0.0217</v>
      </c>
      <c r="O52" s="4">
        <v>0.1416</v>
      </c>
      <c r="P52" s="4"/>
      <c r="Q52" s="5">
        <f t="shared" si="0"/>
        <v>91.5444</v>
      </c>
      <c r="R52" s="3"/>
    </row>
    <row r="53" spans="1:18" ht="18.75">
      <c r="A53" s="234"/>
      <c r="B53" s="235"/>
      <c r="C53" s="224" t="s">
        <v>14</v>
      </c>
      <c r="D53" s="51">
        <v>1.365</v>
      </c>
      <c r="E53" s="184">
        <v>20.286</v>
      </c>
      <c r="F53" s="58"/>
      <c r="G53" s="120">
        <v>1390.536</v>
      </c>
      <c r="H53" s="142">
        <v>3971.611</v>
      </c>
      <c r="I53" s="60"/>
      <c r="J53" s="31"/>
      <c r="K53" s="142">
        <v>55772.114</v>
      </c>
      <c r="L53" s="6">
        <v>1033.856</v>
      </c>
      <c r="M53" s="6"/>
      <c r="N53" s="6">
        <v>40.499</v>
      </c>
      <c r="O53" s="6">
        <v>222.152</v>
      </c>
      <c r="P53" s="6"/>
      <c r="Q53" s="7">
        <f t="shared" si="0"/>
        <v>62430.768000000004</v>
      </c>
      <c r="R53" s="3"/>
    </row>
    <row r="54" spans="1:18" ht="18.75">
      <c r="A54" s="218" t="s">
        <v>0</v>
      </c>
      <c r="B54" s="219" t="s">
        <v>49</v>
      </c>
      <c r="C54" s="220" t="s">
        <v>12</v>
      </c>
      <c r="D54" s="50">
        <v>0.3368</v>
      </c>
      <c r="E54" s="183"/>
      <c r="F54" s="57"/>
      <c r="G54" s="121">
        <v>0.2456</v>
      </c>
      <c r="H54" s="143">
        <v>0.045</v>
      </c>
      <c r="I54" s="59"/>
      <c r="J54" s="30"/>
      <c r="K54" s="143"/>
      <c r="L54" s="4">
        <v>0.2595</v>
      </c>
      <c r="M54" s="4"/>
      <c r="N54" s="4"/>
      <c r="O54" s="4"/>
      <c r="P54" s="4"/>
      <c r="Q54" s="5">
        <f t="shared" si="0"/>
        <v>0.5501</v>
      </c>
      <c r="R54" s="3"/>
    </row>
    <row r="55" spans="1:18" ht="18.75">
      <c r="A55" s="222" t="s">
        <v>37</v>
      </c>
      <c r="B55" s="223"/>
      <c r="C55" s="224" t="s">
        <v>14</v>
      </c>
      <c r="D55" s="51">
        <v>256.274</v>
      </c>
      <c r="E55" s="184"/>
      <c r="F55" s="58"/>
      <c r="G55" s="120">
        <v>183.715</v>
      </c>
      <c r="H55" s="142">
        <v>31.369</v>
      </c>
      <c r="I55" s="60"/>
      <c r="J55" s="31"/>
      <c r="K55" s="142"/>
      <c r="L55" s="6">
        <v>228.691</v>
      </c>
      <c r="M55" s="6"/>
      <c r="N55" s="6"/>
      <c r="O55" s="6"/>
      <c r="P55" s="6"/>
      <c r="Q55" s="7">
        <f t="shared" si="0"/>
        <v>443.775</v>
      </c>
      <c r="R55" s="3"/>
    </row>
    <row r="56" spans="1:18" ht="18.75">
      <c r="A56" s="222" t="s">
        <v>13</v>
      </c>
      <c r="B56" s="226" t="s">
        <v>16</v>
      </c>
      <c r="C56" s="220" t="s">
        <v>12</v>
      </c>
      <c r="D56" s="50">
        <v>0.5125</v>
      </c>
      <c r="E56" s="183">
        <v>0.28285</v>
      </c>
      <c r="F56" s="57"/>
      <c r="G56" s="121">
        <v>0.262</v>
      </c>
      <c r="H56" s="143">
        <v>0.005</v>
      </c>
      <c r="I56" s="59">
        <v>0</v>
      </c>
      <c r="J56" s="30"/>
      <c r="K56" s="143">
        <v>0.0018</v>
      </c>
      <c r="L56" s="4"/>
      <c r="M56" s="4"/>
      <c r="N56" s="4">
        <v>0.0021</v>
      </c>
      <c r="O56" s="4"/>
      <c r="P56" s="4"/>
      <c r="Q56" s="5">
        <f t="shared" si="0"/>
        <v>0.27090000000000003</v>
      </c>
      <c r="R56" s="3"/>
    </row>
    <row r="57" spans="1:18" ht="18.75">
      <c r="A57" s="222" t="s">
        <v>19</v>
      </c>
      <c r="B57" s="224" t="s">
        <v>50</v>
      </c>
      <c r="C57" s="224" t="s">
        <v>14</v>
      </c>
      <c r="D57" s="51">
        <v>107.394</v>
      </c>
      <c r="E57" s="184">
        <v>180.523</v>
      </c>
      <c r="F57" s="58"/>
      <c r="G57" s="120">
        <v>12.93</v>
      </c>
      <c r="H57" s="142">
        <v>12.075</v>
      </c>
      <c r="I57" s="60">
        <v>0.168</v>
      </c>
      <c r="J57" s="31"/>
      <c r="K57" s="142">
        <v>0.567</v>
      </c>
      <c r="L57" s="6"/>
      <c r="M57" s="6"/>
      <c r="N57" s="6">
        <v>1.523</v>
      </c>
      <c r="O57" s="6"/>
      <c r="P57" s="6"/>
      <c r="Q57" s="7">
        <f t="shared" si="0"/>
        <v>27.262999999999998</v>
      </c>
      <c r="R57" s="3"/>
    </row>
    <row r="58" spans="1:18" ht="18.75">
      <c r="A58" s="10"/>
      <c r="B58" s="227" t="s">
        <v>20</v>
      </c>
      <c r="C58" s="220" t="s">
        <v>12</v>
      </c>
      <c r="D58" s="46">
        <f>D54+D56</f>
        <v>0.8492999999999999</v>
      </c>
      <c r="E58" s="187">
        <f>E54+E56</f>
        <v>0.28285</v>
      </c>
      <c r="F58" s="57">
        <f>D58+E58</f>
        <v>1.13215</v>
      </c>
      <c r="G58" s="124">
        <f aca="true" t="shared" si="9" ref="G58:I59">G54+G56</f>
        <v>0.5076</v>
      </c>
      <c r="H58" s="148">
        <f t="shared" si="9"/>
        <v>0.049999999999999996</v>
      </c>
      <c r="I58" s="63">
        <f t="shared" si="9"/>
        <v>0</v>
      </c>
      <c r="J58" s="30">
        <f>H58+I58</f>
        <v>0.049999999999999996</v>
      </c>
      <c r="K58" s="148">
        <f>K54+K56</f>
        <v>0.0018</v>
      </c>
      <c r="L58" s="4">
        <f>+L54+L56</f>
        <v>0.2595</v>
      </c>
      <c r="M58" s="4">
        <f>+M54+M56</f>
        <v>0</v>
      </c>
      <c r="N58" s="4">
        <f aca="true" t="shared" si="10" ref="N58:P59">N54+N56</f>
        <v>0.0021</v>
      </c>
      <c r="O58" s="4">
        <f t="shared" si="10"/>
        <v>0</v>
      </c>
      <c r="P58" s="4">
        <f t="shared" si="10"/>
        <v>0</v>
      </c>
      <c r="Q58" s="5">
        <f t="shared" si="0"/>
        <v>1.9531500000000002</v>
      </c>
      <c r="R58" s="3"/>
    </row>
    <row r="59" spans="1:18" ht="18.75">
      <c r="A59" s="229"/>
      <c r="B59" s="230"/>
      <c r="C59" s="224" t="s">
        <v>14</v>
      </c>
      <c r="D59" s="47">
        <f>D55+D57</f>
        <v>363.668</v>
      </c>
      <c r="E59" s="188">
        <f>E55+E57</f>
        <v>180.523</v>
      </c>
      <c r="F59" s="58">
        <f>D59+E59</f>
        <v>544.191</v>
      </c>
      <c r="G59" s="125">
        <f t="shared" si="9"/>
        <v>196.645</v>
      </c>
      <c r="H59" s="149">
        <f t="shared" si="9"/>
        <v>43.444</v>
      </c>
      <c r="I59" s="62">
        <f t="shared" si="9"/>
        <v>0.168</v>
      </c>
      <c r="J59" s="31">
        <f>H59+I59</f>
        <v>43.612</v>
      </c>
      <c r="K59" s="149">
        <f>K55+K57</f>
        <v>0.567</v>
      </c>
      <c r="L59" s="6">
        <f>+L55+L57</f>
        <v>228.691</v>
      </c>
      <c r="M59" s="6">
        <f>+M55+M57</f>
        <v>0</v>
      </c>
      <c r="N59" s="6">
        <f t="shared" si="10"/>
        <v>1.523</v>
      </c>
      <c r="O59" s="6">
        <f t="shared" si="10"/>
        <v>0</v>
      </c>
      <c r="P59" s="6">
        <f t="shared" si="10"/>
        <v>0</v>
      </c>
      <c r="Q59" s="7">
        <f t="shared" si="0"/>
        <v>1015.229</v>
      </c>
      <c r="R59" s="3"/>
    </row>
    <row r="60" spans="1:18" ht="18.75">
      <c r="A60" s="218" t="s">
        <v>0</v>
      </c>
      <c r="B60" s="219" t="s">
        <v>51</v>
      </c>
      <c r="C60" s="220" t="s">
        <v>12</v>
      </c>
      <c r="D60" s="50">
        <v>0.1908</v>
      </c>
      <c r="E60" s="183">
        <v>0.1779</v>
      </c>
      <c r="F60" s="57"/>
      <c r="G60" s="121">
        <v>0.4283</v>
      </c>
      <c r="H60" s="143">
        <v>13.246</v>
      </c>
      <c r="I60" s="59"/>
      <c r="J60" s="11"/>
      <c r="K60" s="143"/>
      <c r="L60" s="4">
        <v>0.254</v>
      </c>
      <c r="M60" s="4"/>
      <c r="N60" s="4"/>
      <c r="O60" s="4"/>
      <c r="P60" s="4"/>
      <c r="Q60" s="5">
        <f t="shared" si="0"/>
        <v>13.9283</v>
      </c>
      <c r="R60" s="3"/>
    </row>
    <row r="61" spans="1:18" ht="18.75">
      <c r="A61" s="222" t="s">
        <v>52</v>
      </c>
      <c r="B61" s="223"/>
      <c r="C61" s="224" t="s">
        <v>14</v>
      </c>
      <c r="D61" s="51">
        <v>19.553</v>
      </c>
      <c r="E61" s="184">
        <v>22.587</v>
      </c>
      <c r="F61" s="58"/>
      <c r="G61" s="120">
        <v>59.895</v>
      </c>
      <c r="H61" s="142">
        <v>386.718</v>
      </c>
      <c r="I61" s="60"/>
      <c r="J61" s="31"/>
      <c r="K61" s="142"/>
      <c r="L61" s="6">
        <v>15.786</v>
      </c>
      <c r="M61" s="6"/>
      <c r="N61" s="6"/>
      <c r="O61" s="6"/>
      <c r="P61" s="6"/>
      <c r="Q61" s="7">
        <f t="shared" si="0"/>
        <v>462.399</v>
      </c>
      <c r="R61" s="3"/>
    </row>
    <row r="62" spans="1:18" ht="18.75">
      <c r="A62" s="222" t="s">
        <v>0</v>
      </c>
      <c r="B62" s="226" t="s">
        <v>53</v>
      </c>
      <c r="C62" s="220" t="s">
        <v>12</v>
      </c>
      <c r="D62" s="50"/>
      <c r="E62" s="183">
        <v>5.651</v>
      </c>
      <c r="F62" s="57"/>
      <c r="G62" s="121">
        <v>394.2827</v>
      </c>
      <c r="H62" s="143"/>
      <c r="I62" s="59"/>
      <c r="J62" s="30"/>
      <c r="K62" s="143"/>
      <c r="L62" s="4"/>
      <c r="M62" s="4"/>
      <c r="N62" s="4"/>
      <c r="O62" s="4"/>
      <c r="P62" s="4"/>
      <c r="Q62" s="5">
        <f t="shared" si="0"/>
        <v>394.2827</v>
      </c>
      <c r="R62" s="3"/>
    </row>
    <row r="63" spans="1:18" ht="18.75">
      <c r="A63" s="222" t="s">
        <v>54</v>
      </c>
      <c r="B63" s="224" t="s">
        <v>55</v>
      </c>
      <c r="C63" s="224" t="s">
        <v>14</v>
      </c>
      <c r="D63" s="51">
        <v>0</v>
      </c>
      <c r="E63" s="184">
        <v>608.685</v>
      </c>
      <c r="F63" s="58"/>
      <c r="G63" s="120">
        <v>80783.844</v>
      </c>
      <c r="H63" s="142"/>
      <c r="I63" s="60"/>
      <c r="J63" s="31"/>
      <c r="K63" s="142"/>
      <c r="L63" s="6"/>
      <c r="M63" s="6"/>
      <c r="N63" s="6"/>
      <c r="O63" s="6"/>
      <c r="P63" s="6"/>
      <c r="Q63" s="7">
        <f t="shared" si="0"/>
        <v>80783.844</v>
      </c>
      <c r="R63" s="3"/>
    </row>
    <row r="64" spans="1:18" ht="18.75">
      <c r="A64" s="222" t="s">
        <v>0</v>
      </c>
      <c r="B64" s="219" t="s">
        <v>56</v>
      </c>
      <c r="C64" s="220" t="s">
        <v>12</v>
      </c>
      <c r="D64" s="50"/>
      <c r="E64" s="183"/>
      <c r="F64" s="57"/>
      <c r="G64" s="121">
        <v>120.2341</v>
      </c>
      <c r="H64" s="143">
        <v>0</v>
      </c>
      <c r="I64" s="59"/>
      <c r="J64" s="30"/>
      <c r="K64" s="143"/>
      <c r="L64" s="4"/>
      <c r="M64" s="4"/>
      <c r="N64" s="4"/>
      <c r="O64" s="4"/>
      <c r="P64" s="4"/>
      <c r="Q64" s="5">
        <f t="shared" si="0"/>
        <v>120.2341</v>
      </c>
      <c r="R64" s="3"/>
    </row>
    <row r="65" spans="1:18" ht="18.75">
      <c r="A65" s="222" t="s">
        <v>19</v>
      </c>
      <c r="B65" s="223"/>
      <c r="C65" s="224" t="s">
        <v>14</v>
      </c>
      <c r="D65" s="51">
        <v>0</v>
      </c>
      <c r="E65" s="184"/>
      <c r="F65" s="58"/>
      <c r="G65" s="120">
        <v>35535.518</v>
      </c>
      <c r="H65" s="142">
        <v>8.505</v>
      </c>
      <c r="I65" s="60"/>
      <c r="J65" s="31"/>
      <c r="K65" s="142"/>
      <c r="L65" s="6"/>
      <c r="M65" s="6"/>
      <c r="N65" s="6"/>
      <c r="O65" s="6"/>
      <c r="P65" s="6"/>
      <c r="Q65" s="7">
        <f t="shared" si="0"/>
        <v>35544.022999999994</v>
      </c>
      <c r="R65" s="3"/>
    </row>
    <row r="66" spans="1:18" ht="18.75">
      <c r="A66" s="10"/>
      <c r="B66" s="226" t="s">
        <v>16</v>
      </c>
      <c r="C66" s="220" t="s">
        <v>12</v>
      </c>
      <c r="D66" s="50">
        <v>0.045</v>
      </c>
      <c r="E66" s="183"/>
      <c r="F66" s="57"/>
      <c r="G66" s="121">
        <v>40.4346</v>
      </c>
      <c r="H66" s="143"/>
      <c r="I66" s="59"/>
      <c r="J66" s="30"/>
      <c r="K66" s="143">
        <v>0.1264</v>
      </c>
      <c r="L66" s="4">
        <v>0.076</v>
      </c>
      <c r="M66" s="4">
        <v>0.065</v>
      </c>
      <c r="N66" s="4"/>
      <c r="O66" s="4"/>
      <c r="P66" s="4"/>
      <c r="Q66" s="5">
        <f t="shared" si="0"/>
        <v>40.702</v>
      </c>
      <c r="R66" s="3"/>
    </row>
    <row r="67" spans="1:18" ht="19.5" thickBot="1">
      <c r="A67" s="237" t="s">
        <v>0</v>
      </c>
      <c r="B67" s="238" t="s">
        <v>55</v>
      </c>
      <c r="C67" s="238" t="s">
        <v>14</v>
      </c>
      <c r="D67" s="52">
        <v>2.835</v>
      </c>
      <c r="E67" s="185"/>
      <c r="F67" s="203"/>
      <c r="G67" s="126">
        <v>5791.095</v>
      </c>
      <c r="H67" s="144"/>
      <c r="I67" s="129"/>
      <c r="J67" s="32"/>
      <c r="K67" s="144">
        <v>11.413</v>
      </c>
      <c r="L67" s="8">
        <v>44.583</v>
      </c>
      <c r="M67" s="8">
        <v>24.675</v>
      </c>
      <c r="N67" s="8"/>
      <c r="O67" s="8"/>
      <c r="P67" s="8"/>
      <c r="Q67" s="9">
        <f t="shared" si="0"/>
        <v>5871.766</v>
      </c>
      <c r="R67" s="3"/>
    </row>
    <row r="68" spans="4:17" ht="18.75">
      <c r="D68" s="3"/>
      <c r="E68" s="3"/>
      <c r="F68" s="240"/>
      <c r="G68" s="272"/>
      <c r="H68" s="240"/>
      <c r="I68" s="240"/>
      <c r="K68" s="240"/>
      <c r="Q68" s="1"/>
    </row>
    <row r="69" spans="1:17" ht="19.5" thickBot="1">
      <c r="A69" s="2"/>
      <c r="B69" s="212" t="s">
        <v>123</v>
      </c>
      <c r="C69" s="2"/>
      <c r="D69" s="241"/>
      <c r="E69" s="241"/>
      <c r="F69" s="242"/>
      <c r="G69" s="273"/>
      <c r="H69" s="242"/>
      <c r="I69" s="242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9"/>
      <c r="B70" s="26"/>
      <c r="C70" s="26"/>
      <c r="D70" s="37" t="s">
        <v>1</v>
      </c>
      <c r="E70" s="37" t="s">
        <v>2</v>
      </c>
      <c r="F70" s="271" t="s">
        <v>3</v>
      </c>
      <c r="G70" s="216" t="s">
        <v>100</v>
      </c>
      <c r="H70" s="39" t="s">
        <v>4</v>
      </c>
      <c r="I70" s="37" t="s">
        <v>5</v>
      </c>
      <c r="J70" s="37" t="s">
        <v>121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2" t="s">
        <v>52</v>
      </c>
      <c r="B71" s="227" t="s">
        <v>20</v>
      </c>
      <c r="C71" s="220" t="s">
        <v>12</v>
      </c>
      <c r="D71" s="46">
        <f>D60+D62+D64+D66</f>
        <v>0.2358</v>
      </c>
      <c r="E71" s="46">
        <f>E60+E62+E64+E66</f>
        <v>5.8289</v>
      </c>
      <c r="F71" s="148">
        <f>D71+E71</f>
        <v>6.0647</v>
      </c>
      <c r="G71" s="274">
        <f aca="true" t="shared" si="11" ref="G71:I72">G60+G62+G64+G66</f>
        <v>555.3797</v>
      </c>
      <c r="H71" s="63">
        <f t="shared" si="11"/>
        <v>13.246</v>
      </c>
      <c r="I71" s="63">
        <f t="shared" si="11"/>
        <v>0</v>
      </c>
      <c r="J71" s="11">
        <f>H71+I71</f>
        <v>13.246</v>
      </c>
      <c r="K71" s="63">
        <f>K60+K62+K64+K66</f>
        <v>0.1264</v>
      </c>
      <c r="L71" s="4">
        <f>+L60+L62+L64+L66</f>
        <v>0.33</v>
      </c>
      <c r="M71" s="4">
        <f>+M60+M62+M64+M66</f>
        <v>0.065</v>
      </c>
      <c r="N71" s="4">
        <f aca="true" t="shared" si="12" ref="N71:P72">N60+N62+N64+N66</f>
        <v>0</v>
      </c>
      <c r="O71" s="4">
        <f t="shared" si="12"/>
        <v>0</v>
      </c>
      <c r="P71" s="4">
        <f t="shared" si="12"/>
        <v>0</v>
      </c>
      <c r="Q71" s="5">
        <f aca="true" t="shared" si="13" ref="Q71:Q134">+F71+G71+H71+I71+K71+L71+M71+N71+O71+P71</f>
        <v>575.2118</v>
      </c>
      <c r="R71" s="10"/>
    </row>
    <row r="72" spans="1:18" ht="18.75">
      <c r="A72" s="213" t="s">
        <v>54</v>
      </c>
      <c r="B72" s="230"/>
      <c r="C72" s="224" t="s">
        <v>14</v>
      </c>
      <c r="D72" s="47">
        <f>D61+D63+D65+D67</f>
        <v>22.388</v>
      </c>
      <c r="E72" s="47">
        <f>E61+E63+E65+E67</f>
        <v>631.2719999999999</v>
      </c>
      <c r="F72" s="149">
        <f>D72+E72</f>
        <v>653.66</v>
      </c>
      <c r="G72" s="125">
        <f t="shared" si="11"/>
        <v>122170.352</v>
      </c>
      <c r="H72" s="62">
        <f t="shared" si="11"/>
        <v>395.223</v>
      </c>
      <c r="I72" s="62">
        <f t="shared" si="11"/>
        <v>0</v>
      </c>
      <c r="J72" s="31">
        <f>H72+I72</f>
        <v>395.223</v>
      </c>
      <c r="K72" s="62">
        <f>K61+K63+K65+K67</f>
        <v>11.413</v>
      </c>
      <c r="L72" s="6">
        <f>+L61+L63+L65+L67</f>
        <v>60.369</v>
      </c>
      <c r="M72" s="6">
        <f>+M61+M63+M65+M67</f>
        <v>24.675</v>
      </c>
      <c r="N72" s="6">
        <f t="shared" si="12"/>
        <v>0</v>
      </c>
      <c r="O72" s="6">
        <f t="shared" si="12"/>
        <v>0</v>
      </c>
      <c r="P72" s="6">
        <f t="shared" si="12"/>
        <v>0</v>
      </c>
      <c r="Q72" s="7">
        <f t="shared" si="13"/>
        <v>123315.69200000001</v>
      </c>
      <c r="R72" s="10"/>
    </row>
    <row r="73" spans="1:18" ht="18.75">
      <c r="A73" s="222" t="s">
        <v>0</v>
      </c>
      <c r="B73" s="219" t="s">
        <v>57</v>
      </c>
      <c r="C73" s="220" t="s">
        <v>12</v>
      </c>
      <c r="D73" s="50">
        <v>1.147</v>
      </c>
      <c r="E73" s="50">
        <v>0.3332</v>
      </c>
      <c r="F73" s="148"/>
      <c r="G73" s="119">
        <v>0.2974</v>
      </c>
      <c r="H73" s="59">
        <v>4.752</v>
      </c>
      <c r="I73" s="59">
        <v>0.2</v>
      </c>
      <c r="J73" s="11"/>
      <c r="K73" s="59">
        <v>0.1029</v>
      </c>
      <c r="L73" s="4">
        <v>0.3357</v>
      </c>
      <c r="M73" s="4">
        <v>0.088</v>
      </c>
      <c r="N73" s="4">
        <v>0.0231</v>
      </c>
      <c r="O73" s="4">
        <v>3.4009</v>
      </c>
      <c r="P73" s="4">
        <v>0.1045</v>
      </c>
      <c r="Q73" s="5">
        <f t="shared" si="13"/>
        <v>9.304499999999999</v>
      </c>
      <c r="R73" s="10"/>
    </row>
    <row r="74" spans="1:18" ht="18.75">
      <c r="A74" s="222" t="s">
        <v>32</v>
      </c>
      <c r="B74" s="223"/>
      <c r="C74" s="224" t="s">
        <v>14</v>
      </c>
      <c r="D74" s="51">
        <v>2073.603</v>
      </c>
      <c r="E74" s="51">
        <v>816.362</v>
      </c>
      <c r="F74" s="149"/>
      <c r="G74" s="120">
        <v>607.495</v>
      </c>
      <c r="H74" s="60">
        <v>5677.953</v>
      </c>
      <c r="I74" s="60">
        <v>459.835</v>
      </c>
      <c r="J74" s="31"/>
      <c r="K74" s="60">
        <v>222.173</v>
      </c>
      <c r="L74" s="6">
        <v>691.314</v>
      </c>
      <c r="M74" s="6">
        <v>35.438</v>
      </c>
      <c r="N74" s="6">
        <v>45.478</v>
      </c>
      <c r="O74" s="6">
        <v>5192.134</v>
      </c>
      <c r="P74" s="6">
        <v>261.009</v>
      </c>
      <c r="Q74" s="7">
        <f t="shared" si="13"/>
        <v>13192.829</v>
      </c>
      <c r="R74" s="10"/>
    </row>
    <row r="75" spans="1:18" ht="18.75">
      <c r="A75" s="222" t="s">
        <v>0</v>
      </c>
      <c r="B75" s="219" t="s">
        <v>58</v>
      </c>
      <c r="C75" s="220" t="s">
        <v>12</v>
      </c>
      <c r="D75" s="50"/>
      <c r="E75" s="50">
        <v>0.0592</v>
      </c>
      <c r="F75" s="148"/>
      <c r="G75" s="121"/>
      <c r="H75" s="59">
        <v>2.084</v>
      </c>
      <c r="I75" s="59"/>
      <c r="J75" s="11"/>
      <c r="K75" s="59">
        <v>0.139</v>
      </c>
      <c r="L75" s="4"/>
      <c r="M75" s="4"/>
      <c r="N75" s="4"/>
      <c r="O75" s="4"/>
      <c r="P75" s="4"/>
      <c r="Q75" s="5">
        <f t="shared" si="13"/>
        <v>2.223</v>
      </c>
      <c r="R75" s="10"/>
    </row>
    <row r="76" spans="1:18" ht="18.75">
      <c r="A76" s="222" t="s">
        <v>0</v>
      </c>
      <c r="B76" s="223"/>
      <c r="C76" s="224" t="s">
        <v>14</v>
      </c>
      <c r="D76" s="51">
        <v>0</v>
      </c>
      <c r="E76" s="51">
        <v>20.87</v>
      </c>
      <c r="F76" s="149"/>
      <c r="G76" s="120"/>
      <c r="H76" s="60">
        <v>331.867</v>
      </c>
      <c r="I76" s="60"/>
      <c r="J76" s="31"/>
      <c r="K76" s="60">
        <v>27.826</v>
      </c>
      <c r="L76" s="6"/>
      <c r="M76" s="6"/>
      <c r="N76" s="6"/>
      <c r="O76" s="6"/>
      <c r="P76" s="6"/>
      <c r="Q76" s="7">
        <f t="shared" si="13"/>
        <v>359.69300000000004</v>
      </c>
      <c r="R76" s="10"/>
    </row>
    <row r="77" spans="1:18" ht="18.75">
      <c r="A77" s="222" t="s">
        <v>59</v>
      </c>
      <c r="B77" s="226" t="s">
        <v>60</v>
      </c>
      <c r="C77" s="220" t="s">
        <v>12</v>
      </c>
      <c r="D77" s="50"/>
      <c r="E77" s="50"/>
      <c r="F77" s="148"/>
      <c r="G77" s="121"/>
      <c r="H77" s="59"/>
      <c r="I77" s="59"/>
      <c r="J77" s="11"/>
      <c r="K77" s="59">
        <v>9.758</v>
      </c>
      <c r="L77" s="4">
        <v>0.04</v>
      </c>
      <c r="M77" s="4"/>
      <c r="N77" s="4"/>
      <c r="O77" s="4"/>
      <c r="P77" s="4"/>
      <c r="Q77" s="5">
        <f t="shared" si="13"/>
        <v>9.797999999999998</v>
      </c>
      <c r="R77" s="10"/>
    </row>
    <row r="78" spans="1:18" ht="18.75">
      <c r="A78" s="222"/>
      <c r="B78" s="224" t="s">
        <v>61</v>
      </c>
      <c r="C78" s="224" t="s">
        <v>14</v>
      </c>
      <c r="D78" s="51">
        <v>0</v>
      </c>
      <c r="E78" s="51"/>
      <c r="F78" s="149"/>
      <c r="G78" s="120"/>
      <c r="H78" s="60"/>
      <c r="I78" s="60"/>
      <c r="J78" s="31"/>
      <c r="K78" s="60">
        <v>6034.835</v>
      </c>
      <c r="L78" s="6">
        <v>54.6</v>
      </c>
      <c r="M78" s="6"/>
      <c r="N78" s="6"/>
      <c r="O78" s="6"/>
      <c r="P78" s="6"/>
      <c r="Q78" s="7">
        <f t="shared" si="13"/>
        <v>6089.435</v>
      </c>
      <c r="R78" s="10"/>
    </row>
    <row r="79" spans="1:18" ht="18.75">
      <c r="A79" s="222"/>
      <c r="B79" s="219" t="s">
        <v>62</v>
      </c>
      <c r="C79" s="220" t="s">
        <v>12</v>
      </c>
      <c r="D79" s="50"/>
      <c r="E79" s="50"/>
      <c r="F79" s="148"/>
      <c r="G79" s="121"/>
      <c r="H79" s="59">
        <v>0.7</v>
      </c>
      <c r="I79" s="59"/>
      <c r="J79" s="11"/>
      <c r="K79" s="59"/>
      <c r="L79" s="4"/>
      <c r="M79" s="4"/>
      <c r="N79" s="4"/>
      <c r="O79" s="4"/>
      <c r="P79" s="4"/>
      <c r="Q79" s="5">
        <f t="shared" si="13"/>
        <v>0.7</v>
      </c>
      <c r="R79" s="10"/>
    </row>
    <row r="80" spans="1:18" ht="18.75">
      <c r="A80" s="222" t="s">
        <v>13</v>
      </c>
      <c r="B80" s="223"/>
      <c r="C80" s="224" t="s">
        <v>14</v>
      </c>
      <c r="D80" s="51">
        <v>0</v>
      </c>
      <c r="E80" s="51"/>
      <c r="F80" s="149"/>
      <c r="G80" s="120"/>
      <c r="H80" s="60">
        <v>525.295</v>
      </c>
      <c r="I80" s="60"/>
      <c r="J80" s="31"/>
      <c r="K80" s="60"/>
      <c r="L80" s="6"/>
      <c r="M80" s="6"/>
      <c r="N80" s="6"/>
      <c r="O80" s="6"/>
      <c r="P80" s="6"/>
      <c r="Q80" s="7">
        <f t="shared" si="13"/>
        <v>525.295</v>
      </c>
      <c r="R80" s="10"/>
    </row>
    <row r="81" spans="1:18" ht="18.75">
      <c r="A81" s="222"/>
      <c r="B81" s="226" t="s">
        <v>16</v>
      </c>
      <c r="C81" s="220" t="s">
        <v>12</v>
      </c>
      <c r="D81" s="50">
        <v>4.1098</v>
      </c>
      <c r="E81" s="50">
        <v>10.95</v>
      </c>
      <c r="F81" s="148"/>
      <c r="G81" s="121">
        <v>7.9273</v>
      </c>
      <c r="H81" s="59">
        <v>75.893</v>
      </c>
      <c r="I81" s="59">
        <v>0.482</v>
      </c>
      <c r="J81" s="11"/>
      <c r="K81" s="59">
        <v>4.5628</v>
      </c>
      <c r="L81" s="4">
        <v>16.8805</v>
      </c>
      <c r="M81" s="4">
        <v>1.653</v>
      </c>
      <c r="N81" s="4">
        <v>3.3804</v>
      </c>
      <c r="O81" s="4">
        <v>3.4685</v>
      </c>
      <c r="P81" s="4">
        <v>2.3785</v>
      </c>
      <c r="Q81" s="5">
        <f t="shared" si="13"/>
        <v>116.626</v>
      </c>
      <c r="R81" s="10"/>
    </row>
    <row r="82" spans="1:18" ht="18.75">
      <c r="A82" s="222"/>
      <c r="B82" s="224" t="s">
        <v>63</v>
      </c>
      <c r="C82" s="224" t="s">
        <v>14</v>
      </c>
      <c r="D82" s="51">
        <v>3012.977</v>
      </c>
      <c r="E82" s="51">
        <v>7117.789</v>
      </c>
      <c r="F82" s="149"/>
      <c r="G82" s="120">
        <v>5810.121</v>
      </c>
      <c r="H82" s="60">
        <v>44451.11</v>
      </c>
      <c r="I82" s="60">
        <v>351.209</v>
      </c>
      <c r="J82" s="31"/>
      <c r="K82" s="60">
        <v>2736.308</v>
      </c>
      <c r="L82" s="6">
        <v>8566.472</v>
      </c>
      <c r="M82" s="6">
        <v>366.718</v>
      </c>
      <c r="N82" s="6">
        <v>1313.58</v>
      </c>
      <c r="O82" s="6">
        <v>4266.895</v>
      </c>
      <c r="P82" s="6">
        <v>1769.404</v>
      </c>
      <c r="Q82" s="7">
        <f t="shared" si="13"/>
        <v>69631.817</v>
      </c>
      <c r="R82" s="10"/>
    </row>
    <row r="83" spans="1:18" ht="18.75">
      <c r="A83" s="222" t="s">
        <v>19</v>
      </c>
      <c r="B83" s="227" t="s">
        <v>20</v>
      </c>
      <c r="C83" s="220" t="s">
        <v>12</v>
      </c>
      <c r="D83" s="46">
        <f>D73+D75+D77+D79+D81</f>
        <v>5.2568</v>
      </c>
      <c r="E83" s="46">
        <f>E73+E75+E77+E79+E81</f>
        <v>11.3424</v>
      </c>
      <c r="F83" s="148">
        <f>D83+E83</f>
        <v>16.5992</v>
      </c>
      <c r="G83" s="124">
        <f aca="true" t="shared" si="14" ref="G83:I84">G73+G75+G77+G79+G81</f>
        <v>8.2247</v>
      </c>
      <c r="H83" s="61">
        <f t="shared" si="14"/>
        <v>83.429</v>
      </c>
      <c r="I83" s="63">
        <f t="shared" si="14"/>
        <v>0.6819999999999999</v>
      </c>
      <c r="J83" s="30">
        <f>H83+I83</f>
        <v>84.111</v>
      </c>
      <c r="K83" s="63">
        <f>K73+K75+K77+K79+K81</f>
        <v>14.5627</v>
      </c>
      <c r="L83" s="4">
        <f>+L73+L75+L77+L79+L81</f>
        <v>17.2562</v>
      </c>
      <c r="M83" s="4">
        <f aca="true" t="shared" si="15" ref="M83:P84">+M73+M75+M77+M79+M81</f>
        <v>1.741</v>
      </c>
      <c r="N83" s="4">
        <f t="shared" si="15"/>
        <v>3.4034999999999997</v>
      </c>
      <c r="O83" s="4">
        <f t="shared" si="15"/>
        <v>6.869400000000001</v>
      </c>
      <c r="P83" s="4">
        <f t="shared" si="15"/>
        <v>2.4829999999999997</v>
      </c>
      <c r="Q83" s="5">
        <f t="shared" si="13"/>
        <v>155.25070000000005</v>
      </c>
      <c r="R83" s="10"/>
    </row>
    <row r="84" spans="1:18" ht="18.75">
      <c r="A84" s="229"/>
      <c r="B84" s="230"/>
      <c r="C84" s="224" t="s">
        <v>14</v>
      </c>
      <c r="D84" s="47">
        <f>D74+D76+D78+D80+D82</f>
        <v>5086.58</v>
      </c>
      <c r="E84" s="47">
        <f>E74+E76+E78+E80+E82</f>
        <v>7955.021</v>
      </c>
      <c r="F84" s="149">
        <f>D84+E84</f>
        <v>13041.600999999999</v>
      </c>
      <c r="G84" s="125">
        <f t="shared" si="14"/>
        <v>6417.616</v>
      </c>
      <c r="H84" s="62">
        <f t="shared" si="14"/>
        <v>50986.225</v>
      </c>
      <c r="I84" s="62">
        <f t="shared" si="14"/>
        <v>811.044</v>
      </c>
      <c r="J84" s="31">
        <f>H84+I84</f>
        <v>51797.269</v>
      </c>
      <c r="K84" s="62">
        <f>K74+K76+K78+K80+K82</f>
        <v>9021.142</v>
      </c>
      <c r="L84" s="6">
        <f>+L74+L76+L78+L80+L82</f>
        <v>9312.386</v>
      </c>
      <c r="M84" s="6">
        <f t="shared" si="15"/>
        <v>402.156</v>
      </c>
      <c r="N84" s="6">
        <f t="shared" si="15"/>
        <v>1359.058</v>
      </c>
      <c r="O84" s="6">
        <f t="shared" si="15"/>
        <v>9459.029</v>
      </c>
      <c r="P84" s="6">
        <f t="shared" si="15"/>
        <v>2030.413</v>
      </c>
      <c r="Q84" s="7">
        <f t="shared" si="13"/>
        <v>102840.67</v>
      </c>
      <c r="R84" s="10"/>
    </row>
    <row r="85" spans="1:18" ht="18.75">
      <c r="A85" s="232" t="s">
        <v>64</v>
      </c>
      <c r="B85" s="233"/>
      <c r="C85" s="220" t="s">
        <v>12</v>
      </c>
      <c r="D85" s="50">
        <v>0.0059</v>
      </c>
      <c r="E85" s="50">
        <v>0.4066</v>
      </c>
      <c r="F85" s="148"/>
      <c r="G85" s="121">
        <v>0.5664</v>
      </c>
      <c r="H85" s="59">
        <v>0.681</v>
      </c>
      <c r="I85" s="59">
        <v>0.039</v>
      </c>
      <c r="J85" s="11"/>
      <c r="K85" s="59">
        <v>0.0297</v>
      </c>
      <c r="L85" s="4">
        <v>0.0517</v>
      </c>
      <c r="M85" s="4">
        <v>0.036</v>
      </c>
      <c r="N85" s="4"/>
      <c r="O85" s="4"/>
      <c r="P85" s="4"/>
      <c r="Q85" s="5">
        <f t="shared" si="13"/>
        <v>1.4038000000000002</v>
      </c>
      <c r="R85" s="10"/>
    </row>
    <row r="86" spans="1:18" ht="18.75">
      <c r="A86" s="234"/>
      <c r="B86" s="235"/>
      <c r="C86" s="224" t="s">
        <v>14</v>
      </c>
      <c r="D86" s="51">
        <v>11.582</v>
      </c>
      <c r="E86" s="51">
        <v>384.048</v>
      </c>
      <c r="F86" s="149"/>
      <c r="G86" s="120">
        <v>1158.64</v>
      </c>
      <c r="H86" s="60">
        <v>1021.419</v>
      </c>
      <c r="I86" s="60">
        <v>85.743</v>
      </c>
      <c r="J86" s="31"/>
      <c r="K86" s="60">
        <v>30.148</v>
      </c>
      <c r="L86" s="6">
        <v>60.282</v>
      </c>
      <c r="M86" s="6">
        <v>16.38</v>
      </c>
      <c r="N86" s="6"/>
      <c r="O86" s="6"/>
      <c r="P86" s="6"/>
      <c r="Q86" s="7">
        <f t="shared" si="13"/>
        <v>2372.6120000000005</v>
      </c>
      <c r="R86" s="10"/>
    </row>
    <row r="87" spans="1:18" ht="18.75">
      <c r="A87" s="232" t="s">
        <v>65</v>
      </c>
      <c r="B87" s="233"/>
      <c r="C87" s="220" t="s">
        <v>12</v>
      </c>
      <c r="D87" s="50"/>
      <c r="E87" s="50"/>
      <c r="F87" s="148"/>
      <c r="G87" s="121">
        <v>5.223</v>
      </c>
      <c r="H87" s="59">
        <v>585.83</v>
      </c>
      <c r="I87" s="59"/>
      <c r="J87" s="11"/>
      <c r="K87" s="59">
        <v>150.703</v>
      </c>
      <c r="L87" s="4">
        <v>0.539</v>
      </c>
      <c r="M87" s="4">
        <v>1.575</v>
      </c>
      <c r="N87" s="4"/>
      <c r="O87" s="4">
        <v>18.193</v>
      </c>
      <c r="P87" s="4"/>
      <c r="Q87" s="5">
        <f t="shared" si="13"/>
        <v>762.063</v>
      </c>
      <c r="R87" s="10"/>
    </row>
    <row r="88" spans="1:18" ht="18.75">
      <c r="A88" s="234"/>
      <c r="B88" s="235"/>
      <c r="C88" s="224" t="s">
        <v>14</v>
      </c>
      <c r="D88" s="51">
        <v>0</v>
      </c>
      <c r="E88" s="51"/>
      <c r="F88" s="149"/>
      <c r="G88" s="120">
        <v>374.248</v>
      </c>
      <c r="H88" s="60">
        <v>83868.396</v>
      </c>
      <c r="I88" s="60"/>
      <c r="J88" s="31"/>
      <c r="K88" s="60">
        <v>22087.654</v>
      </c>
      <c r="L88" s="6">
        <v>86.652</v>
      </c>
      <c r="M88" s="6">
        <v>862.775</v>
      </c>
      <c r="N88" s="6"/>
      <c r="O88" s="6">
        <v>1217.745</v>
      </c>
      <c r="P88" s="6"/>
      <c r="Q88" s="7">
        <f t="shared" si="13"/>
        <v>108497.46999999999</v>
      </c>
      <c r="R88" s="10"/>
    </row>
    <row r="89" spans="1:18" ht="18.75">
      <c r="A89" s="232" t="s">
        <v>66</v>
      </c>
      <c r="B89" s="233"/>
      <c r="C89" s="220" t="s">
        <v>12</v>
      </c>
      <c r="D89" s="50">
        <v>0.0155</v>
      </c>
      <c r="E89" s="50">
        <v>0.004</v>
      </c>
      <c r="F89" s="148"/>
      <c r="G89" s="121">
        <v>0.006</v>
      </c>
      <c r="H89" s="59">
        <v>0.246</v>
      </c>
      <c r="I89" s="59"/>
      <c r="J89" s="11"/>
      <c r="K89" s="59">
        <v>0.0015</v>
      </c>
      <c r="L89" s="4"/>
      <c r="M89" s="4"/>
      <c r="N89" s="4"/>
      <c r="O89" s="4"/>
      <c r="P89" s="4"/>
      <c r="Q89" s="5">
        <f t="shared" si="13"/>
        <v>0.2535</v>
      </c>
      <c r="R89" s="10"/>
    </row>
    <row r="90" spans="1:18" ht="18.75">
      <c r="A90" s="234"/>
      <c r="B90" s="235"/>
      <c r="C90" s="224" t="s">
        <v>14</v>
      </c>
      <c r="D90" s="51">
        <v>43.932</v>
      </c>
      <c r="E90" s="51">
        <v>12.6</v>
      </c>
      <c r="F90" s="149"/>
      <c r="G90" s="120">
        <v>16.589</v>
      </c>
      <c r="H90" s="60">
        <v>581.449</v>
      </c>
      <c r="I90" s="60"/>
      <c r="J90" s="31"/>
      <c r="K90" s="60">
        <v>3.465</v>
      </c>
      <c r="L90" s="6"/>
      <c r="M90" s="6"/>
      <c r="N90" s="6"/>
      <c r="O90" s="6"/>
      <c r="P90" s="6"/>
      <c r="Q90" s="7">
        <f t="shared" si="13"/>
        <v>601.503</v>
      </c>
      <c r="R90" s="10"/>
    </row>
    <row r="91" spans="1:18" ht="18.75">
      <c r="A91" s="232" t="s">
        <v>67</v>
      </c>
      <c r="B91" s="233"/>
      <c r="C91" s="220" t="s">
        <v>12</v>
      </c>
      <c r="D91" s="50"/>
      <c r="E91" s="50">
        <v>1.3774</v>
      </c>
      <c r="F91" s="148"/>
      <c r="G91" s="121">
        <v>0.0124</v>
      </c>
      <c r="H91" s="59">
        <v>25.273</v>
      </c>
      <c r="I91" s="59"/>
      <c r="J91" s="11"/>
      <c r="K91" s="59">
        <v>1.4301</v>
      </c>
      <c r="L91" s="4">
        <v>0.0132</v>
      </c>
      <c r="M91" s="4">
        <v>0.088</v>
      </c>
      <c r="N91" s="4"/>
      <c r="O91" s="4"/>
      <c r="P91" s="4"/>
      <c r="Q91" s="5">
        <f t="shared" si="13"/>
        <v>26.8167</v>
      </c>
      <c r="R91" s="10"/>
    </row>
    <row r="92" spans="1:18" ht="18.75">
      <c r="A92" s="234"/>
      <c r="B92" s="235"/>
      <c r="C92" s="224" t="s">
        <v>14</v>
      </c>
      <c r="D92" s="51">
        <v>0</v>
      </c>
      <c r="E92" s="51">
        <v>1647.737</v>
      </c>
      <c r="F92" s="149"/>
      <c r="G92" s="120">
        <v>37.993</v>
      </c>
      <c r="H92" s="60">
        <v>64384.409</v>
      </c>
      <c r="I92" s="60"/>
      <c r="J92" s="31"/>
      <c r="K92" s="60">
        <v>866.023</v>
      </c>
      <c r="L92" s="6">
        <v>19.404</v>
      </c>
      <c r="M92" s="6">
        <v>42</v>
      </c>
      <c r="N92" s="6"/>
      <c r="O92" s="6"/>
      <c r="P92" s="6"/>
      <c r="Q92" s="7">
        <f t="shared" si="13"/>
        <v>65349.829000000005</v>
      </c>
      <c r="R92" s="10"/>
    </row>
    <row r="93" spans="1:18" ht="18.75">
      <c r="A93" s="232" t="s">
        <v>68</v>
      </c>
      <c r="B93" s="233"/>
      <c r="C93" s="220" t="s">
        <v>12</v>
      </c>
      <c r="D93" s="50"/>
      <c r="E93" s="50"/>
      <c r="F93" s="148"/>
      <c r="G93" s="121">
        <v>0.002</v>
      </c>
      <c r="H93" s="59">
        <v>0.008</v>
      </c>
      <c r="I93" s="59"/>
      <c r="J93" s="11"/>
      <c r="K93" s="59"/>
      <c r="L93" s="4">
        <v>0.028</v>
      </c>
      <c r="M93" s="4"/>
      <c r="N93" s="4"/>
      <c r="O93" s="4"/>
      <c r="P93" s="4"/>
      <c r="Q93" s="5">
        <f t="shared" si="13"/>
        <v>0.038</v>
      </c>
      <c r="R93" s="10"/>
    </row>
    <row r="94" spans="1:18" ht="18.75">
      <c r="A94" s="234"/>
      <c r="B94" s="235"/>
      <c r="C94" s="224" t="s">
        <v>14</v>
      </c>
      <c r="D94" s="51">
        <v>0</v>
      </c>
      <c r="E94" s="51"/>
      <c r="F94" s="149"/>
      <c r="G94" s="120">
        <v>3.57</v>
      </c>
      <c r="H94" s="60">
        <v>12.348</v>
      </c>
      <c r="I94" s="60"/>
      <c r="J94" s="31"/>
      <c r="K94" s="60"/>
      <c r="L94" s="6">
        <v>15.584</v>
      </c>
      <c r="M94" s="6"/>
      <c r="N94" s="6"/>
      <c r="O94" s="6"/>
      <c r="P94" s="6"/>
      <c r="Q94" s="7">
        <f t="shared" si="13"/>
        <v>31.502000000000002</v>
      </c>
      <c r="R94" s="10"/>
    </row>
    <row r="95" spans="1:18" ht="18.75">
      <c r="A95" s="232" t="s">
        <v>69</v>
      </c>
      <c r="B95" s="233"/>
      <c r="C95" s="220" t="s">
        <v>12</v>
      </c>
      <c r="D95" s="50">
        <v>0.0431</v>
      </c>
      <c r="E95" s="50">
        <v>0.8075</v>
      </c>
      <c r="F95" s="148"/>
      <c r="G95" s="121">
        <v>0.0617</v>
      </c>
      <c r="H95" s="59">
        <v>1.789</v>
      </c>
      <c r="I95" s="59">
        <v>0.887</v>
      </c>
      <c r="J95" s="11"/>
      <c r="K95" s="59">
        <v>0.0074</v>
      </c>
      <c r="L95" s="4">
        <v>0.0253</v>
      </c>
      <c r="M95" s="4">
        <v>0.102</v>
      </c>
      <c r="N95" s="4">
        <v>1.5529</v>
      </c>
      <c r="O95" s="4">
        <v>0.0345</v>
      </c>
      <c r="P95" s="4">
        <v>1.1606</v>
      </c>
      <c r="Q95" s="5">
        <f t="shared" si="13"/>
        <v>5.6204</v>
      </c>
      <c r="R95" s="10"/>
    </row>
    <row r="96" spans="1:18" ht="18.75">
      <c r="A96" s="234"/>
      <c r="B96" s="235"/>
      <c r="C96" s="224" t="s">
        <v>14</v>
      </c>
      <c r="D96" s="51">
        <v>20.365</v>
      </c>
      <c r="E96" s="51">
        <v>592.215</v>
      </c>
      <c r="F96" s="149"/>
      <c r="G96" s="120">
        <v>38.208</v>
      </c>
      <c r="H96" s="60">
        <v>1761.885</v>
      </c>
      <c r="I96" s="60">
        <v>838.185</v>
      </c>
      <c r="J96" s="31"/>
      <c r="K96" s="60">
        <v>2.667</v>
      </c>
      <c r="L96" s="6">
        <v>33.002</v>
      </c>
      <c r="M96" s="6">
        <v>16.329</v>
      </c>
      <c r="N96" s="6">
        <v>994.178</v>
      </c>
      <c r="O96" s="6">
        <v>30.636</v>
      </c>
      <c r="P96" s="6">
        <v>867.988</v>
      </c>
      <c r="Q96" s="7">
        <f t="shared" si="13"/>
        <v>4583.078</v>
      </c>
      <c r="R96" s="10"/>
    </row>
    <row r="97" spans="1:18" ht="18.75">
      <c r="A97" s="232" t="s">
        <v>70</v>
      </c>
      <c r="B97" s="233"/>
      <c r="C97" s="220" t="s">
        <v>12</v>
      </c>
      <c r="D97" s="50">
        <v>6.18196</v>
      </c>
      <c r="E97" s="50">
        <v>611.9774</v>
      </c>
      <c r="F97" s="148"/>
      <c r="G97" s="121">
        <v>22.4119</v>
      </c>
      <c r="H97" s="59">
        <v>311.696</v>
      </c>
      <c r="I97" s="59">
        <v>0.341</v>
      </c>
      <c r="J97" s="11"/>
      <c r="K97" s="59">
        <v>53.0593</v>
      </c>
      <c r="L97" s="4">
        <v>33.08666</v>
      </c>
      <c r="M97" s="4">
        <v>0.355</v>
      </c>
      <c r="N97" s="4">
        <v>1.391</v>
      </c>
      <c r="O97" s="4">
        <v>2.3041</v>
      </c>
      <c r="P97" s="4">
        <v>4.0392</v>
      </c>
      <c r="Q97" s="5">
        <f t="shared" si="13"/>
        <v>428.6841600000001</v>
      </c>
      <c r="R97" s="10"/>
    </row>
    <row r="98" spans="1:18" ht="18.75">
      <c r="A98" s="234"/>
      <c r="B98" s="235"/>
      <c r="C98" s="224" t="s">
        <v>14</v>
      </c>
      <c r="D98" s="51">
        <v>9955.834</v>
      </c>
      <c r="E98" s="51">
        <v>187070.574</v>
      </c>
      <c r="F98" s="149"/>
      <c r="G98" s="120">
        <v>15011.613</v>
      </c>
      <c r="H98" s="60">
        <v>76142.584</v>
      </c>
      <c r="I98" s="60">
        <v>977.707</v>
      </c>
      <c r="J98" s="31"/>
      <c r="K98" s="60">
        <v>7932.277</v>
      </c>
      <c r="L98" s="6">
        <v>7033.961</v>
      </c>
      <c r="M98" s="6">
        <v>128.255</v>
      </c>
      <c r="N98" s="6">
        <v>982.341</v>
      </c>
      <c r="O98" s="6">
        <v>754.791</v>
      </c>
      <c r="P98" s="6">
        <v>6703.044</v>
      </c>
      <c r="Q98" s="7">
        <f t="shared" si="13"/>
        <v>115666.57299999999</v>
      </c>
      <c r="R98" s="10"/>
    </row>
    <row r="99" spans="1:18" ht="18.75">
      <c r="A99" s="244" t="s">
        <v>71</v>
      </c>
      <c r="B99" s="245"/>
      <c r="C99" s="220" t="s">
        <v>12</v>
      </c>
      <c r="D99" s="275">
        <f>D8+D10+D22+D28+D36+D38+D40+D42+D44+D46+D48+D50+D52+D58+D71+D83+D85+D87+D89+D91+D93+D95+D97</f>
        <v>274.5582599999999</v>
      </c>
      <c r="E99" s="275">
        <f>E8+E10+E22+E28+E36+E38+E40+E42+E44+E46+E48+E50+E52+E58+E71+E83+E85+E87+E89+E91+E93+E95+E97</f>
        <v>843.45624</v>
      </c>
      <c r="F99" s="148">
        <f>D99+E99</f>
        <v>1118.0144999999998</v>
      </c>
      <c r="G99" s="122">
        <f aca="true" t="shared" si="16" ref="G99:I100">G8+G10+G22+G28+G36+G38+G40+G42+G44+G46+G48+G50+G52+G58+G71+G83+G85+G87+G89+G91+G93+G95+G97</f>
        <v>1246.9350000000002</v>
      </c>
      <c r="H99" s="150">
        <f t="shared" si="16"/>
        <v>4462.002</v>
      </c>
      <c r="I99" s="169">
        <f t="shared" si="16"/>
        <v>1.949</v>
      </c>
      <c r="J99" s="30">
        <f>H99+I99</f>
        <v>4463.951</v>
      </c>
      <c r="K99" s="169">
        <f>K8+K10+K22+K28+K36+K38+K40+K42+K44+K46+K48+K50+K52+K58+K71+K83+K85+K87+K89+K91+K93+K95+K97</f>
        <v>411.2132</v>
      </c>
      <c r="L99" s="4">
        <f aca="true" t="shared" si="17" ref="L99:P100">+L8+L10+L22+L28+L36+L38+L40+L42+L44+L46+L48+L50+L52+L58+L71+L83+L85+L87+L89+L91+L93+L95+L97</f>
        <v>56.47721000000001</v>
      </c>
      <c r="M99" s="4">
        <f t="shared" si="17"/>
        <v>4.282</v>
      </c>
      <c r="N99" s="4">
        <f t="shared" si="17"/>
        <v>6.3831999999999995</v>
      </c>
      <c r="O99" s="4">
        <f t="shared" si="17"/>
        <v>27.9054</v>
      </c>
      <c r="P99" s="4">
        <f t="shared" si="17"/>
        <v>7.9155</v>
      </c>
      <c r="Q99" s="5">
        <f t="shared" si="13"/>
        <v>7343.07701</v>
      </c>
      <c r="R99" s="10"/>
    </row>
    <row r="100" spans="1:18" ht="18.75">
      <c r="A100" s="246"/>
      <c r="B100" s="247"/>
      <c r="C100" s="224" t="s">
        <v>14</v>
      </c>
      <c r="D100" s="276">
        <f>D9+D11+D23+D29+D37+D39+D41+D43+D45+D47+D49+D51+D53+D59+D72+D84+D86+D88+D90+D92+D94+D96+D98</f>
        <v>204300.441</v>
      </c>
      <c r="E100" s="276">
        <f>E9+E11+E23+E29+E37+E39+E41+E43+E45+E47+E49+E51+E53+E59+E72+E84+E86+E88+E90+E92+E94+E96+E98</f>
        <v>358053.11</v>
      </c>
      <c r="F100" s="149">
        <f>D100+E100</f>
        <v>562353.551</v>
      </c>
      <c r="G100" s="123">
        <f t="shared" si="16"/>
        <v>742285.742</v>
      </c>
      <c r="H100" s="151">
        <f t="shared" si="16"/>
        <v>586501.918</v>
      </c>
      <c r="I100" s="170">
        <f t="shared" si="16"/>
        <v>2712.8469999999998</v>
      </c>
      <c r="J100" s="31">
        <f>H100+I100</f>
        <v>589214.7649999999</v>
      </c>
      <c r="K100" s="170">
        <f>K9+K11+K23+K29+K37+K39+K41+K43+K45+K47+K49+K51+K53+K59+K72+K84+K86+K88+K90+K92+K94+K96+K98</f>
        <v>105377.391</v>
      </c>
      <c r="L100" s="6">
        <f t="shared" si="17"/>
        <v>21020.189000000002</v>
      </c>
      <c r="M100" s="6">
        <f t="shared" si="17"/>
        <v>1570.3229999999999</v>
      </c>
      <c r="N100" s="6">
        <f t="shared" si="17"/>
        <v>3382.6389999999997</v>
      </c>
      <c r="O100" s="6">
        <f t="shared" si="17"/>
        <v>11763.304</v>
      </c>
      <c r="P100" s="6">
        <f t="shared" si="17"/>
        <v>9667.261999999999</v>
      </c>
      <c r="Q100" s="7">
        <f t="shared" si="13"/>
        <v>2046635.1660000004</v>
      </c>
      <c r="R100" s="10"/>
    </row>
    <row r="101" spans="1:18" ht="18.75">
      <c r="A101" s="218" t="s">
        <v>0</v>
      </c>
      <c r="B101" s="219" t="s">
        <v>72</v>
      </c>
      <c r="C101" s="220" t="s">
        <v>12</v>
      </c>
      <c r="D101" s="50"/>
      <c r="E101" s="50">
        <v>0.0089</v>
      </c>
      <c r="F101" s="143"/>
      <c r="G101" s="121">
        <v>5.536</v>
      </c>
      <c r="H101" s="59">
        <v>0.257</v>
      </c>
      <c r="I101" s="59"/>
      <c r="J101" s="11"/>
      <c r="K101" s="59">
        <v>0.0203</v>
      </c>
      <c r="L101" s="4"/>
      <c r="M101" s="4"/>
      <c r="N101" s="4"/>
      <c r="O101" s="4"/>
      <c r="P101" s="4"/>
      <c r="Q101" s="5">
        <f t="shared" si="13"/>
        <v>5.813299999999999</v>
      </c>
      <c r="R101" s="10"/>
    </row>
    <row r="102" spans="1:18" ht="18.75">
      <c r="A102" s="218" t="s">
        <v>0</v>
      </c>
      <c r="B102" s="223"/>
      <c r="C102" s="224" t="s">
        <v>14</v>
      </c>
      <c r="D102" s="51">
        <v>0</v>
      </c>
      <c r="E102" s="51">
        <v>46.011</v>
      </c>
      <c r="F102" s="142"/>
      <c r="G102" s="120">
        <v>842.575</v>
      </c>
      <c r="H102" s="60">
        <v>928.103</v>
      </c>
      <c r="I102" s="60"/>
      <c r="J102" s="31"/>
      <c r="K102" s="60">
        <v>77.113</v>
      </c>
      <c r="L102" s="6"/>
      <c r="M102" s="6"/>
      <c r="N102" s="6"/>
      <c r="O102" s="6"/>
      <c r="P102" s="6"/>
      <c r="Q102" s="7">
        <f t="shared" si="13"/>
        <v>1847.791</v>
      </c>
      <c r="R102" s="10"/>
    </row>
    <row r="103" spans="1:18" ht="18.75">
      <c r="A103" s="222" t="s">
        <v>73</v>
      </c>
      <c r="B103" s="219" t="s">
        <v>74</v>
      </c>
      <c r="C103" s="220" t="s">
        <v>12</v>
      </c>
      <c r="D103" s="50">
        <v>3.2977</v>
      </c>
      <c r="E103" s="50">
        <v>2.3956</v>
      </c>
      <c r="F103" s="148"/>
      <c r="G103" s="121">
        <v>4.09</v>
      </c>
      <c r="H103" s="59">
        <v>19.416</v>
      </c>
      <c r="I103" s="59">
        <v>0.085</v>
      </c>
      <c r="J103" s="11"/>
      <c r="K103" s="59">
        <v>0.3529</v>
      </c>
      <c r="L103" s="4">
        <v>1.6563</v>
      </c>
      <c r="M103" s="4">
        <v>0.312</v>
      </c>
      <c r="N103" s="4">
        <v>0.0242</v>
      </c>
      <c r="O103" s="4">
        <v>1.2817</v>
      </c>
      <c r="P103" s="4">
        <v>0.1092</v>
      </c>
      <c r="Q103" s="5">
        <f t="shared" si="13"/>
        <v>27.327300000000005</v>
      </c>
      <c r="R103" s="10"/>
    </row>
    <row r="104" spans="1:18" ht="18.75">
      <c r="A104" s="222" t="s">
        <v>0</v>
      </c>
      <c r="B104" s="223"/>
      <c r="C104" s="224" t="s">
        <v>14</v>
      </c>
      <c r="D104" s="51">
        <v>1355.512</v>
      </c>
      <c r="E104" s="51">
        <v>1453.025</v>
      </c>
      <c r="F104" s="149"/>
      <c r="G104" s="120">
        <v>3078.289</v>
      </c>
      <c r="H104" s="60">
        <v>4677.572</v>
      </c>
      <c r="I104" s="60">
        <v>34.751</v>
      </c>
      <c r="J104" s="31"/>
      <c r="K104" s="60">
        <v>112.072</v>
      </c>
      <c r="L104" s="6">
        <v>920.826</v>
      </c>
      <c r="M104" s="6">
        <v>74.551</v>
      </c>
      <c r="N104" s="6">
        <v>13.215</v>
      </c>
      <c r="O104" s="6">
        <v>849.445</v>
      </c>
      <c r="P104" s="6">
        <v>76.399</v>
      </c>
      <c r="Q104" s="7">
        <f t="shared" si="13"/>
        <v>9837.12</v>
      </c>
      <c r="R104" s="10"/>
    </row>
    <row r="105" spans="1:18" ht="18.75">
      <c r="A105" s="222" t="s">
        <v>0</v>
      </c>
      <c r="B105" s="219" t="s">
        <v>75</v>
      </c>
      <c r="C105" s="220" t="s">
        <v>12</v>
      </c>
      <c r="D105" s="50">
        <v>0.1891</v>
      </c>
      <c r="E105" s="50">
        <v>4.0368</v>
      </c>
      <c r="F105" s="148"/>
      <c r="G105" s="121">
        <v>2.6326</v>
      </c>
      <c r="H105" s="59">
        <v>15.447</v>
      </c>
      <c r="I105" s="59"/>
      <c r="J105" s="11"/>
      <c r="K105" s="59"/>
      <c r="L105" s="4">
        <v>0.2216</v>
      </c>
      <c r="M105" s="4">
        <v>0.108</v>
      </c>
      <c r="N105" s="4"/>
      <c r="O105" s="4"/>
      <c r="P105" s="4"/>
      <c r="Q105" s="5">
        <f t="shared" si="13"/>
        <v>18.4092</v>
      </c>
      <c r="R105" s="10"/>
    </row>
    <row r="106" spans="1:18" ht="18.75">
      <c r="A106" s="222"/>
      <c r="B106" s="223"/>
      <c r="C106" s="224" t="s">
        <v>14</v>
      </c>
      <c r="D106" s="51">
        <v>187.572</v>
      </c>
      <c r="E106" s="51">
        <v>1881.169</v>
      </c>
      <c r="F106" s="149"/>
      <c r="G106" s="120">
        <v>1580.339</v>
      </c>
      <c r="H106" s="60">
        <v>7850.054</v>
      </c>
      <c r="I106" s="60"/>
      <c r="J106" s="31"/>
      <c r="K106" s="60"/>
      <c r="L106" s="6">
        <v>65.9</v>
      </c>
      <c r="M106" s="6">
        <v>28.823</v>
      </c>
      <c r="N106" s="6"/>
      <c r="O106" s="6"/>
      <c r="P106" s="6"/>
      <c r="Q106" s="7">
        <f t="shared" si="13"/>
        <v>9525.116</v>
      </c>
      <c r="R106" s="10"/>
    </row>
    <row r="107" spans="1:18" ht="18.75">
      <c r="A107" s="222" t="s">
        <v>76</v>
      </c>
      <c r="B107" s="219" t="s">
        <v>77</v>
      </c>
      <c r="C107" s="220" t="s">
        <v>12</v>
      </c>
      <c r="D107" s="50">
        <v>0.0152</v>
      </c>
      <c r="E107" s="50">
        <v>0.0684</v>
      </c>
      <c r="F107" s="148"/>
      <c r="G107" s="121">
        <v>0.1626</v>
      </c>
      <c r="H107" s="59">
        <v>2.004</v>
      </c>
      <c r="I107" s="59">
        <v>0.041</v>
      </c>
      <c r="J107" s="11"/>
      <c r="K107" s="59"/>
      <c r="L107" s="4">
        <v>0.01</v>
      </c>
      <c r="M107" s="4">
        <v>0.129</v>
      </c>
      <c r="N107" s="4"/>
      <c r="O107" s="4"/>
      <c r="P107" s="4"/>
      <c r="Q107" s="5">
        <f t="shared" si="13"/>
        <v>2.3465999999999996</v>
      </c>
      <c r="R107" s="10"/>
    </row>
    <row r="108" spans="1:18" ht="18.75">
      <c r="A108" s="222"/>
      <c r="B108" s="223"/>
      <c r="C108" s="224" t="s">
        <v>14</v>
      </c>
      <c r="D108" s="51">
        <v>64.171</v>
      </c>
      <c r="E108" s="51">
        <v>340.642</v>
      </c>
      <c r="F108" s="149"/>
      <c r="G108" s="120">
        <v>182.042</v>
      </c>
      <c r="H108" s="60">
        <v>7026.024</v>
      </c>
      <c r="I108" s="60">
        <v>87.192</v>
      </c>
      <c r="J108" s="31"/>
      <c r="K108" s="60"/>
      <c r="L108" s="6">
        <v>4.83</v>
      </c>
      <c r="M108" s="6">
        <v>80.43</v>
      </c>
      <c r="N108" s="6"/>
      <c r="O108" s="6"/>
      <c r="P108" s="6"/>
      <c r="Q108" s="7">
        <f t="shared" si="13"/>
        <v>7380.518000000001</v>
      </c>
      <c r="R108" s="10"/>
    </row>
    <row r="109" spans="1:18" ht="18.75">
      <c r="A109" s="222"/>
      <c r="B109" s="219" t="s">
        <v>78</v>
      </c>
      <c r="C109" s="220" t="s">
        <v>12</v>
      </c>
      <c r="D109" s="50">
        <v>1.4821</v>
      </c>
      <c r="E109" s="50">
        <v>0.1502</v>
      </c>
      <c r="F109" s="148"/>
      <c r="G109" s="121">
        <v>2.832</v>
      </c>
      <c r="H109" s="59">
        <v>14.746</v>
      </c>
      <c r="I109" s="59"/>
      <c r="J109" s="11"/>
      <c r="K109" s="59">
        <v>0.5936</v>
      </c>
      <c r="L109" s="4">
        <v>0.6019</v>
      </c>
      <c r="M109" s="4">
        <v>0.357</v>
      </c>
      <c r="N109" s="4">
        <v>0.0241</v>
      </c>
      <c r="O109" s="4"/>
      <c r="P109" s="4">
        <v>0.0225</v>
      </c>
      <c r="Q109" s="5">
        <f t="shared" si="13"/>
        <v>19.1771</v>
      </c>
      <c r="R109" s="10"/>
    </row>
    <row r="110" spans="1:18" ht="18.75">
      <c r="A110" s="222"/>
      <c r="B110" s="223"/>
      <c r="C110" s="224" t="s">
        <v>14</v>
      </c>
      <c r="D110" s="51">
        <v>2469.695</v>
      </c>
      <c r="E110" s="51">
        <v>207.06</v>
      </c>
      <c r="F110" s="149"/>
      <c r="G110" s="120">
        <v>3332.393</v>
      </c>
      <c r="H110" s="60">
        <v>13826.454</v>
      </c>
      <c r="I110" s="60"/>
      <c r="J110" s="31"/>
      <c r="K110" s="60">
        <v>236.021</v>
      </c>
      <c r="L110" s="6">
        <v>466.84</v>
      </c>
      <c r="M110" s="6">
        <v>99.699</v>
      </c>
      <c r="N110" s="6">
        <v>12.653</v>
      </c>
      <c r="O110" s="6"/>
      <c r="P110" s="6">
        <v>11.708</v>
      </c>
      <c r="Q110" s="7">
        <f t="shared" si="13"/>
        <v>17985.768</v>
      </c>
      <c r="R110" s="10"/>
    </row>
    <row r="111" spans="1:18" ht="18.75">
      <c r="A111" s="222" t="s">
        <v>79</v>
      </c>
      <c r="B111" s="219" t="s">
        <v>80</v>
      </c>
      <c r="C111" s="220" t="s">
        <v>12</v>
      </c>
      <c r="D111" s="50"/>
      <c r="E111" s="50"/>
      <c r="F111" s="143"/>
      <c r="G111" s="121">
        <v>3894.36</v>
      </c>
      <c r="H111" s="59">
        <v>221.37</v>
      </c>
      <c r="I111" s="59"/>
      <c r="J111" s="11"/>
      <c r="K111" s="59">
        <v>4947</v>
      </c>
      <c r="L111" s="4">
        <v>1074.81</v>
      </c>
      <c r="M111" s="4"/>
      <c r="N111" s="4"/>
      <c r="O111" s="4"/>
      <c r="P111" s="4"/>
      <c r="Q111" s="5">
        <f t="shared" si="13"/>
        <v>10137.539999999999</v>
      </c>
      <c r="R111" s="10"/>
    </row>
    <row r="112" spans="1:18" ht="18.75">
      <c r="A112" s="222"/>
      <c r="B112" s="223"/>
      <c r="C112" s="224" t="s">
        <v>14</v>
      </c>
      <c r="D112" s="51">
        <v>0</v>
      </c>
      <c r="E112" s="51"/>
      <c r="F112" s="142"/>
      <c r="G112" s="120">
        <v>222596.836</v>
      </c>
      <c r="H112" s="60">
        <v>13031.999</v>
      </c>
      <c r="I112" s="60"/>
      <c r="J112" s="31"/>
      <c r="K112" s="60">
        <v>286566.721</v>
      </c>
      <c r="L112" s="6">
        <v>58404.561</v>
      </c>
      <c r="M112" s="6"/>
      <c r="N112" s="6"/>
      <c r="O112" s="6"/>
      <c r="P112" s="6"/>
      <c r="Q112" s="7">
        <f t="shared" si="13"/>
        <v>580600.1170000001</v>
      </c>
      <c r="R112" s="10"/>
    </row>
    <row r="113" spans="1:18" ht="18.75">
      <c r="A113" s="222"/>
      <c r="B113" s="219" t="s">
        <v>81</v>
      </c>
      <c r="C113" s="220" t="s">
        <v>12</v>
      </c>
      <c r="D113" s="50"/>
      <c r="E113" s="50">
        <v>0.006</v>
      </c>
      <c r="F113" s="148"/>
      <c r="G113" s="121">
        <v>0.455</v>
      </c>
      <c r="H113" s="59">
        <v>3.899</v>
      </c>
      <c r="I113" s="59">
        <v>0.02</v>
      </c>
      <c r="J113" s="11"/>
      <c r="K113" s="59"/>
      <c r="L113" s="4">
        <v>0.067</v>
      </c>
      <c r="M113" s="4"/>
      <c r="N113" s="4"/>
      <c r="O113" s="4"/>
      <c r="P113" s="4"/>
      <c r="Q113" s="5">
        <f t="shared" si="13"/>
        <v>4.441</v>
      </c>
      <c r="R113" s="10"/>
    </row>
    <row r="114" spans="1:18" ht="18.75">
      <c r="A114" s="222"/>
      <c r="B114" s="223"/>
      <c r="C114" s="224" t="s">
        <v>14</v>
      </c>
      <c r="D114" s="51">
        <v>0</v>
      </c>
      <c r="E114" s="51">
        <v>5.723</v>
      </c>
      <c r="F114" s="149"/>
      <c r="G114" s="120">
        <v>543.129</v>
      </c>
      <c r="H114" s="60">
        <v>10158.55</v>
      </c>
      <c r="I114" s="60">
        <v>33.6</v>
      </c>
      <c r="J114" s="31"/>
      <c r="K114" s="60"/>
      <c r="L114" s="6">
        <v>75.313</v>
      </c>
      <c r="M114" s="6"/>
      <c r="N114" s="6"/>
      <c r="O114" s="6"/>
      <c r="P114" s="6"/>
      <c r="Q114" s="7">
        <f t="shared" si="13"/>
        <v>10810.592</v>
      </c>
      <c r="R114" s="10"/>
    </row>
    <row r="115" spans="1:18" ht="18.75">
      <c r="A115" s="222" t="s">
        <v>82</v>
      </c>
      <c r="B115" s="219" t="s">
        <v>83</v>
      </c>
      <c r="C115" s="220" t="s">
        <v>12</v>
      </c>
      <c r="D115" s="50"/>
      <c r="E115" s="50">
        <v>1.264</v>
      </c>
      <c r="F115" s="148"/>
      <c r="G115" s="121"/>
      <c r="H115" s="59">
        <v>0.54</v>
      </c>
      <c r="I115" s="59"/>
      <c r="J115" s="11"/>
      <c r="K115" s="59"/>
      <c r="L115" s="4"/>
      <c r="M115" s="4"/>
      <c r="N115" s="4"/>
      <c r="O115" s="4"/>
      <c r="P115" s="4"/>
      <c r="Q115" s="5">
        <f t="shared" si="13"/>
        <v>0.54</v>
      </c>
      <c r="R115" s="10"/>
    </row>
    <row r="116" spans="1:18" ht="18.75">
      <c r="A116" s="222"/>
      <c r="B116" s="223"/>
      <c r="C116" s="224" t="s">
        <v>14</v>
      </c>
      <c r="D116" s="51">
        <v>0</v>
      </c>
      <c r="E116" s="51">
        <v>520.8</v>
      </c>
      <c r="F116" s="149"/>
      <c r="G116" s="120"/>
      <c r="H116" s="60">
        <v>444.506</v>
      </c>
      <c r="I116" s="60"/>
      <c r="J116" s="31"/>
      <c r="K116" s="60"/>
      <c r="L116" s="6"/>
      <c r="M116" s="6"/>
      <c r="N116" s="6"/>
      <c r="O116" s="6"/>
      <c r="P116" s="6"/>
      <c r="Q116" s="7">
        <f t="shared" si="13"/>
        <v>444.506</v>
      </c>
      <c r="R116" s="10"/>
    </row>
    <row r="117" spans="1:18" ht="18.75">
      <c r="A117" s="222"/>
      <c r="B117" s="219" t="s">
        <v>84</v>
      </c>
      <c r="C117" s="220" t="s">
        <v>12</v>
      </c>
      <c r="D117" s="50">
        <v>7.833</v>
      </c>
      <c r="E117" s="50">
        <v>1.5065</v>
      </c>
      <c r="F117" s="148"/>
      <c r="G117" s="121">
        <v>12.0732</v>
      </c>
      <c r="H117" s="59">
        <v>8.01</v>
      </c>
      <c r="I117" s="59"/>
      <c r="J117" s="11"/>
      <c r="K117" s="59">
        <v>0.5904</v>
      </c>
      <c r="L117" s="4">
        <v>0.8108</v>
      </c>
      <c r="M117" s="4">
        <v>14.006</v>
      </c>
      <c r="N117" s="4">
        <v>12.6206</v>
      </c>
      <c r="O117" s="4"/>
      <c r="P117" s="4"/>
      <c r="Q117" s="5">
        <f t="shared" si="13"/>
        <v>48.11099999999999</v>
      </c>
      <c r="R117" s="10"/>
    </row>
    <row r="118" spans="1:18" ht="18.75">
      <c r="A118" s="222"/>
      <c r="B118" s="223"/>
      <c r="C118" s="224" t="s">
        <v>14</v>
      </c>
      <c r="D118" s="51">
        <v>2491.503</v>
      </c>
      <c r="E118" s="51">
        <v>973.898</v>
      </c>
      <c r="F118" s="149"/>
      <c r="G118" s="120">
        <v>4780.238</v>
      </c>
      <c r="H118" s="60">
        <v>7876.148</v>
      </c>
      <c r="I118" s="60"/>
      <c r="J118" s="31"/>
      <c r="K118" s="60">
        <v>276.688</v>
      </c>
      <c r="L118" s="6">
        <v>325.943</v>
      </c>
      <c r="M118" s="6">
        <v>8683.435</v>
      </c>
      <c r="N118" s="6">
        <v>3367.593</v>
      </c>
      <c r="O118" s="6"/>
      <c r="P118" s="6"/>
      <c r="Q118" s="7">
        <f t="shared" si="13"/>
        <v>25310.045</v>
      </c>
      <c r="R118" s="10"/>
    </row>
    <row r="119" spans="1:18" ht="18.75">
      <c r="A119" s="222" t="s">
        <v>19</v>
      </c>
      <c r="B119" s="219" t="s">
        <v>85</v>
      </c>
      <c r="C119" s="220" t="s">
        <v>12</v>
      </c>
      <c r="D119" s="50">
        <v>2.452</v>
      </c>
      <c r="E119" s="50">
        <v>3.247</v>
      </c>
      <c r="F119" s="148"/>
      <c r="G119" s="121">
        <v>0.2818</v>
      </c>
      <c r="H119" s="59">
        <v>4.236</v>
      </c>
      <c r="I119" s="59"/>
      <c r="J119" s="11"/>
      <c r="K119" s="59">
        <v>0.2315</v>
      </c>
      <c r="L119" s="4">
        <v>0.3151</v>
      </c>
      <c r="M119" s="4">
        <v>0.114</v>
      </c>
      <c r="N119" s="4"/>
      <c r="O119" s="4"/>
      <c r="P119" s="4">
        <v>0.24</v>
      </c>
      <c r="Q119" s="5">
        <f t="shared" si="13"/>
        <v>5.418399999999999</v>
      </c>
      <c r="R119" s="10"/>
    </row>
    <row r="120" spans="1:18" ht="18.75">
      <c r="A120" s="10"/>
      <c r="B120" s="223"/>
      <c r="C120" s="224" t="s">
        <v>14</v>
      </c>
      <c r="D120" s="51">
        <v>942.328</v>
      </c>
      <c r="E120" s="51">
        <v>1069.38</v>
      </c>
      <c r="F120" s="149"/>
      <c r="G120" s="120">
        <v>133.053</v>
      </c>
      <c r="H120" s="60">
        <v>1857.978</v>
      </c>
      <c r="I120" s="60"/>
      <c r="J120" s="31"/>
      <c r="K120" s="60">
        <v>147.79</v>
      </c>
      <c r="L120" s="6">
        <v>187.506</v>
      </c>
      <c r="M120" s="6">
        <v>33.305</v>
      </c>
      <c r="N120" s="6"/>
      <c r="O120" s="6"/>
      <c r="P120" s="6">
        <v>62.729</v>
      </c>
      <c r="Q120" s="7">
        <f t="shared" si="13"/>
        <v>2422.3609999999994</v>
      </c>
      <c r="R120" s="10"/>
    </row>
    <row r="121" spans="1:18" ht="18.75">
      <c r="A121" s="10"/>
      <c r="B121" s="226" t="s">
        <v>16</v>
      </c>
      <c r="C121" s="220" t="s">
        <v>12</v>
      </c>
      <c r="D121" s="50">
        <v>0.193</v>
      </c>
      <c r="E121" s="50">
        <v>0.0753</v>
      </c>
      <c r="F121" s="148"/>
      <c r="G121" s="121">
        <v>2.394</v>
      </c>
      <c r="H121" s="59">
        <v>7.249</v>
      </c>
      <c r="I121" s="59"/>
      <c r="J121" s="11"/>
      <c r="K121" s="59">
        <v>0.1992</v>
      </c>
      <c r="L121" s="4">
        <v>0.4895</v>
      </c>
      <c r="M121" s="4"/>
      <c r="N121" s="4"/>
      <c r="O121" s="4"/>
      <c r="P121" s="4"/>
      <c r="Q121" s="5">
        <f t="shared" si="13"/>
        <v>10.3317</v>
      </c>
      <c r="R121" s="10"/>
    </row>
    <row r="122" spans="1:18" ht="18.75">
      <c r="A122" s="10"/>
      <c r="B122" s="224" t="s">
        <v>86</v>
      </c>
      <c r="C122" s="224" t="s">
        <v>14</v>
      </c>
      <c r="D122" s="51">
        <v>122.693</v>
      </c>
      <c r="E122" s="51">
        <v>117.454</v>
      </c>
      <c r="F122" s="149"/>
      <c r="G122" s="120">
        <v>571.706</v>
      </c>
      <c r="H122" s="60">
        <v>6121.074</v>
      </c>
      <c r="I122" s="60"/>
      <c r="J122" s="31"/>
      <c r="K122" s="60">
        <v>18.202</v>
      </c>
      <c r="L122" s="6">
        <v>41.74</v>
      </c>
      <c r="M122" s="6"/>
      <c r="N122" s="6"/>
      <c r="O122" s="6"/>
      <c r="P122" s="6"/>
      <c r="Q122" s="7">
        <f t="shared" si="13"/>
        <v>6752.722</v>
      </c>
      <c r="R122" s="10"/>
    </row>
    <row r="123" spans="1:18" ht="18.75">
      <c r="A123" s="10"/>
      <c r="B123" s="227" t="s">
        <v>20</v>
      </c>
      <c r="C123" s="220" t="s">
        <v>12</v>
      </c>
      <c r="D123" s="46">
        <f>D101+D103+D105+D107+D109+D111+D113+D115+D117+D119+D121</f>
        <v>15.4621</v>
      </c>
      <c r="E123" s="46">
        <f>E101+E103+E105+E107+E109+E111+E113+E115+E117+E119+E121</f>
        <v>12.7587</v>
      </c>
      <c r="F123" s="148">
        <f>D123+E123</f>
        <v>28.220799999999997</v>
      </c>
      <c r="G123" s="124">
        <f aca="true" t="shared" si="18" ref="G123:I124">G101+G103+G105+G107+G109+G111+G113+G115+G117+G119+G121</f>
        <v>3924.8172</v>
      </c>
      <c r="H123" s="61">
        <f t="shared" si="18"/>
        <v>297.17400000000004</v>
      </c>
      <c r="I123" s="63">
        <f t="shared" si="18"/>
        <v>0.146</v>
      </c>
      <c r="J123" s="11">
        <f>H123+I123</f>
        <v>297.32000000000005</v>
      </c>
      <c r="K123" s="63">
        <f>K101+K103+K105+K107+K109+K111+K113+K115+K117+K119+K121</f>
        <v>4948.9879</v>
      </c>
      <c r="L123" s="4">
        <f>+L101+L103+L105+L107+L109+L111+L113+L115+L117+L119+L121</f>
        <v>1078.9822</v>
      </c>
      <c r="M123" s="4">
        <f aca="true" t="shared" si="19" ref="M123:P124">+M101+M103+M105+M107+M109+M111+M113+M115+M117+M119+M121</f>
        <v>15.026000000000002</v>
      </c>
      <c r="N123" s="4">
        <f t="shared" si="19"/>
        <v>12.668899999999999</v>
      </c>
      <c r="O123" s="4">
        <f t="shared" si="19"/>
        <v>1.2817</v>
      </c>
      <c r="P123" s="4">
        <f t="shared" si="19"/>
        <v>0.37170000000000003</v>
      </c>
      <c r="Q123" s="43">
        <f t="shared" si="13"/>
        <v>10307.6764</v>
      </c>
      <c r="R123" s="10"/>
    </row>
    <row r="124" spans="1:18" ht="18.75">
      <c r="A124" s="229"/>
      <c r="B124" s="230"/>
      <c r="C124" s="224" t="s">
        <v>14</v>
      </c>
      <c r="D124" s="47">
        <f>D102+D104+D106+D108+D110+D112+D114+D116+D118+D120+D122</f>
        <v>7633.473999999999</v>
      </c>
      <c r="E124" s="47">
        <f>E102+E104+E106+E108+E110+E112+E114+E116+E118+E120+E122</f>
        <v>6615.161999999999</v>
      </c>
      <c r="F124" s="149">
        <f>D124+E124</f>
        <v>14248.635999999999</v>
      </c>
      <c r="G124" s="125">
        <f t="shared" si="18"/>
        <v>237640.60000000003</v>
      </c>
      <c r="H124" s="64">
        <f t="shared" si="18"/>
        <v>73798.462</v>
      </c>
      <c r="I124" s="62">
        <f t="shared" si="18"/>
        <v>155.54299999999998</v>
      </c>
      <c r="J124" s="31">
        <f>H124+I124</f>
        <v>73954.005</v>
      </c>
      <c r="K124" s="64">
        <f>K102+K104+K106+K108+K110+K112+K114+K116+K118+K120+K122</f>
        <v>287434.607</v>
      </c>
      <c r="L124" s="6">
        <f>+L102+L104+L106+L108+L110+L112+L114+L116+L118+L120+L122</f>
        <v>60493.459</v>
      </c>
      <c r="M124" s="6">
        <f t="shared" si="19"/>
        <v>9000.243</v>
      </c>
      <c r="N124" s="6">
        <f t="shared" si="19"/>
        <v>3393.461</v>
      </c>
      <c r="O124" s="6">
        <f t="shared" si="19"/>
        <v>849.445</v>
      </c>
      <c r="P124" s="6">
        <f t="shared" si="19"/>
        <v>150.836</v>
      </c>
      <c r="Q124" s="7">
        <f t="shared" si="13"/>
        <v>687165.292</v>
      </c>
      <c r="R124" s="10"/>
    </row>
    <row r="125" spans="1:18" ht="18.75">
      <c r="A125" s="218" t="s">
        <v>0</v>
      </c>
      <c r="B125" s="219" t="s">
        <v>87</v>
      </c>
      <c r="C125" s="220" t="s">
        <v>12</v>
      </c>
      <c r="D125" s="50"/>
      <c r="E125" s="50"/>
      <c r="F125" s="148"/>
      <c r="G125" s="121"/>
      <c r="H125" s="59"/>
      <c r="I125" s="59"/>
      <c r="J125" s="11"/>
      <c r="K125" s="59"/>
      <c r="L125" s="4">
        <v>0.0465</v>
      </c>
      <c r="M125" s="4"/>
      <c r="N125" s="4"/>
      <c r="O125" s="4"/>
      <c r="P125" s="4"/>
      <c r="Q125" s="5">
        <f t="shared" si="13"/>
        <v>0.0465</v>
      </c>
      <c r="R125" s="10"/>
    </row>
    <row r="126" spans="1:18" ht="18.75">
      <c r="A126" s="218" t="s">
        <v>0</v>
      </c>
      <c r="B126" s="223"/>
      <c r="C126" s="224" t="s">
        <v>14</v>
      </c>
      <c r="D126" s="51">
        <v>0</v>
      </c>
      <c r="E126" s="51"/>
      <c r="F126" s="149"/>
      <c r="G126" s="120"/>
      <c r="H126" s="60"/>
      <c r="I126" s="60"/>
      <c r="J126" s="31"/>
      <c r="K126" s="60"/>
      <c r="L126" s="6">
        <v>14.229</v>
      </c>
      <c r="M126" s="6"/>
      <c r="N126" s="6"/>
      <c r="O126" s="6"/>
      <c r="P126" s="6"/>
      <c r="Q126" s="7">
        <f t="shared" si="13"/>
        <v>14.229</v>
      </c>
      <c r="R126" s="10"/>
    </row>
    <row r="127" spans="1:18" ht="18.75">
      <c r="A127" s="222" t="s">
        <v>88</v>
      </c>
      <c r="B127" s="219" t="s">
        <v>89</v>
      </c>
      <c r="C127" s="220" t="s">
        <v>12</v>
      </c>
      <c r="D127" s="50">
        <v>0.1</v>
      </c>
      <c r="E127" s="50">
        <v>0.141</v>
      </c>
      <c r="F127" s="148"/>
      <c r="G127" s="121">
        <v>16.2493</v>
      </c>
      <c r="H127" s="59"/>
      <c r="I127" s="59"/>
      <c r="J127" s="11"/>
      <c r="K127" s="59">
        <v>1.5129</v>
      </c>
      <c r="L127" s="4">
        <v>2.136</v>
      </c>
      <c r="M127" s="4"/>
      <c r="N127" s="4"/>
      <c r="O127" s="4"/>
      <c r="P127" s="4"/>
      <c r="Q127" s="5">
        <f t="shared" si="13"/>
        <v>19.8982</v>
      </c>
      <c r="R127" s="10"/>
    </row>
    <row r="128" spans="1:18" ht="18.75">
      <c r="A128" s="222"/>
      <c r="B128" s="223"/>
      <c r="C128" s="224" t="s">
        <v>14</v>
      </c>
      <c r="D128" s="51">
        <v>8.285</v>
      </c>
      <c r="E128" s="51">
        <v>135.923</v>
      </c>
      <c r="F128" s="149"/>
      <c r="G128" s="120">
        <v>2942.285</v>
      </c>
      <c r="H128" s="60"/>
      <c r="I128" s="60"/>
      <c r="J128" s="31"/>
      <c r="K128" s="60">
        <v>283.013</v>
      </c>
      <c r="L128" s="6">
        <v>265.262</v>
      </c>
      <c r="M128" s="6"/>
      <c r="N128" s="6"/>
      <c r="O128" s="6"/>
      <c r="P128" s="6"/>
      <c r="Q128" s="7">
        <f t="shared" si="13"/>
        <v>3490.56</v>
      </c>
      <c r="R128" s="10"/>
    </row>
    <row r="129" spans="1:18" ht="18.75">
      <c r="A129" s="222" t="s">
        <v>90</v>
      </c>
      <c r="B129" s="226" t="s">
        <v>16</v>
      </c>
      <c r="C129" s="226" t="s">
        <v>12</v>
      </c>
      <c r="D129" s="53">
        <v>0.4095</v>
      </c>
      <c r="E129" s="53"/>
      <c r="F129" s="204"/>
      <c r="G129" s="127">
        <v>1.8899</v>
      </c>
      <c r="H129" s="65">
        <v>8.577</v>
      </c>
      <c r="I129" s="65"/>
      <c r="J129" s="42"/>
      <c r="K129" s="65">
        <v>0.1634</v>
      </c>
      <c r="L129" s="13">
        <v>47.2856</v>
      </c>
      <c r="M129" s="13"/>
      <c r="N129" s="13">
        <v>0.123</v>
      </c>
      <c r="O129" s="13"/>
      <c r="P129" s="13"/>
      <c r="Q129" s="14">
        <f t="shared" si="13"/>
        <v>58.0389</v>
      </c>
      <c r="R129" s="10"/>
    </row>
    <row r="130" spans="1:18" ht="18.75">
      <c r="A130" s="222"/>
      <c r="B130" s="226" t="s">
        <v>91</v>
      </c>
      <c r="C130" s="220" t="s">
        <v>92</v>
      </c>
      <c r="D130" s="50"/>
      <c r="E130" s="50"/>
      <c r="F130" s="143"/>
      <c r="G130" s="121"/>
      <c r="H130" s="59"/>
      <c r="I130" s="59"/>
      <c r="J130" s="30"/>
      <c r="K130" s="59"/>
      <c r="L130" s="4"/>
      <c r="M130" s="48">
        <v>1068.7</v>
      </c>
      <c r="N130" s="49"/>
      <c r="O130" s="4"/>
      <c r="P130" s="49"/>
      <c r="Q130" s="5">
        <f t="shared" si="13"/>
        <v>1068.7</v>
      </c>
      <c r="R130" s="10"/>
    </row>
    <row r="131" spans="1:18" ht="18.75">
      <c r="A131" s="222" t="s">
        <v>19</v>
      </c>
      <c r="B131" s="6"/>
      <c r="C131" s="224" t="s">
        <v>14</v>
      </c>
      <c r="D131" s="51">
        <v>146.108</v>
      </c>
      <c r="E131" s="51"/>
      <c r="F131" s="149"/>
      <c r="G131" s="120">
        <v>1817.707</v>
      </c>
      <c r="H131" s="152">
        <v>3441.221</v>
      </c>
      <c r="I131" s="60"/>
      <c r="J131" s="41"/>
      <c r="K131" s="60">
        <v>128.366</v>
      </c>
      <c r="L131" s="41">
        <v>8661.036</v>
      </c>
      <c r="M131" s="6">
        <v>8268.896</v>
      </c>
      <c r="N131" s="6">
        <v>1508.745</v>
      </c>
      <c r="O131" s="6"/>
      <c r="P131" s="6"/>
      <c r="Q131" s="7">
        <f t="shared" si="13"/>
        <v>23825.971</v>
      </c>
      <c r="R131" s="10"/>
    </row>
    <row r="132" spans="1:18" ht="18.75">
      <c r="A132" s="10"/>
      <c r="B132" s="252" t="s">
        <v>0</v>
      </c>
      <c r="C132" s="226" t="s">
        <v>12</v>
      </c>
      <c r="D132" s="45">
        <f>D125+D127+D129</f>
        <v>0.5095</v>
      </c>
      <c r="E132" s="45">
        <f>E125+E127+E129</f>
        <v>0.141</v>
      </c>
      <c r="F132" s="45">
        <f aca="true" t="shared" si="20" ref="F132:K132">F125+F127+F129</f>
        <v>0</v>
      </c>
      <c r="G132" s="128">
        <f t="shared" si="20"/>
        <v>18.139200000000002</v>
      </c>
      <c r="H132" s="277">
        <f t="shared" si="20"/>
        <v>8.577</v>
      </c>
      <c r="I132" s="131">
        <f t="shared" si="20"/>
        <v>0</v>
      </c>
      <c r="J132" s="45">
        <f t="shared" si="20"/>
        <v>0</v>
      </c>
      <c r="K132" s="131">
        <f t="shared" si="20"/>
        <v>1.6763</v>
      </c>
      <c r="L132" s="13">
        <f>L125+L127+L129</f>
        <v>49.4681</v>
      </c>
      <c r="M132" s="45">
        <f>M125+M127+M129</f>
        <v>0</v>
      </c>
      <c r="N132" s="45">
        <f>N125+N127+N129</f>
        <v>0.123</v>
      </c>
      <c r="O132" s="13">
        <f>+O125+O127+O129</f>
        <v>0</v>
      </c>
      <c r="P132" s="13">
        <f>P125+P127+P129</f>
        <v>0</v>
      </c>
      <c r="Q132" s="14">
        <f t="shared" si="13"/>
        <v>77.98360000000001</v>
      </c>
      <c r="R132" s="10"/>
    </row>
    <row r="133" spans="1:18" ht="18.75">
      <c r="A133" s="10"/>
      <c r="B133" s="253" t="s">
        <v>20</v>
      </c>
      <c r="C133" s="220" t="s">
        <v>92</v>
      </c>
      <c r="D133" s="46">
        <f>D130</f>
        <v>0</v>
      </c>
      <c r="E133" s="46">
        <f>E130</f>
        <v>0</v>
      </c>
      <c r="F133" s="46">
        <f aca="true" t="shared" si="21" ref="F133:L133">F130</f>
        <v>0</v>
      </c>
      <c r="G133" s="124">
        <f t="shared" si="21"/>
        <v>0</v>
      </c>
      <c r="H133" s="63">
        <f t="shared" si="21"/>
        <v>0</v>
      </c>
      <c r="I133" s="63">
        <f t="shared" si="21"/>
        <v>0</v>
      </c>
      <c r="J133" s="46">
        <f t="shared" si="21"/>
        <v>0</v>
      </c>
      <c r="K133" s="63">
        <f t="shared" si="21"/>
        <v>0</v>
      </c>
      <c r="L133" s="4">
        <f t="shared" si="21"/>
        <v>0</v>
      </c>
      <c r="M133" s="46">
        <f>M130</f>
        <v>1068.7</v>
      </c>
      <c r="N133" s="46">
        <f>N130</f>
        <v>0</v>
      </c>
      <c r="O133" s="4">
        <f>O130</f>
        <v>0</v>
      </c>
      <c r="P133" s="4">
        <f>+P130</f>
        <v>0</v>
      </c>
      <c r="Q133" s="5">
        <f t="shared" si="13"/>
        <v>1068.7</v>
      </c>
      <c r="R133" s="10"/>
    </row>
    <row r="134" spans="1:18" ht="18.75">
      <c r="A134" s="229"/>
      <c r="B134" s="6"/>
      <c r="C134" s="224" t="s">
        <v>14</v>
      </c>
      <c r="D134" s="47">
        <f>D126+D128+D131</f>
        <v>154.393</v>
      </c>
      <c r="E134" s="47">
        <f>E126+E128+E131</f>
        <v>135.923</v>
      </c>
      <c r="F134" s="47">
        <f aca="true" t="shared" si="22" ref="F134:K134">F126+F128+F131</f>
        <v>0</v>
      </c>
      <c r="G134" s="125">
        <f t="shared" si="22"/>
        <v>4759.992</v>
      </c>
      <c r="H134" s="62">
        <f t="shared" si="22"/>
        <v>3441.221</v>
      </c>
      <c r="I134" s="62">
        <f t="shared" si="22"/>
        <v>0</v>
      </c>
      <c r="J134" s="47">
        <f t="shared" si="22"/>
        <v>0</v>
      </c>
      <c r="K134" s="62">
        <f t="shared" si="22"/>
        <v>411.379</v>
      </c>
      <c r="L134" s="6">
        <f>+L126+L128+L131</f>
        <v>8940.527</v>
      </c>
      <c r="M134" s="47">
        <f>M126+M128+M131</f>
        <v>8268.896</v>
      </c>
      <c r="N134" s="47">
        <f>N126+N128+N131</f>
        <v>1508.745</v>
      </c>
      <c r="O134" s="6">
        <f>+O126+O128+O131</f>
        <v>0</v>
      </c>
      <c r="P134" s="6">
        <f>+P126+P128+P131</f>
        <v>0</v>
      </c>
      <c r="Q134" s="7">
        <f t="shared" si="13"/>
        <v>27330.76</v>
      </c>
      <c r="R134" s="10"/>
    </row>
    <row r="135" spans="1:18" ht="18.75">
      <c r="A135" s="254"/>
      <c r="B135" s="255" t="s">
        <v>0</v>
      </c>
      <c r="C135" s="256" t="s">
        <v>12</v>
      </c>
      <c r="D135" s="45">
        <f>D132+D123+D99</f>
        <v>290.5298599999999</v>
      </c>
      <c r="E135" s="278">
        <f>E132+E123+E99</f>
        <v>856.35594</v>
      </c>
      <c r="F135" s="45">
        <f aca="true" t="shared" si="23" ref="F135:P135">F132+F123+F99</f>
        <v>1146.2352999999998</v>
      </c>
      <c r="G135" s="279">
        <f t="shared" si="23"/>
        <v>5189.8914</v>
      </c>
      <c r="H135" s="280">
        <f t="shared" si="23"/>
        <v>4767.753000000001</v>
      </c>
      <c r="I135" s="281">
        <f t="shared" si="23"/>
        <v>2.095</v>
      </c>
      <c r="J135" s="45">
        <f t="shared" si="23"/>
        <v>4761.271</v>
      </c>
      <c r="K135" s="281">
        <f t="shared" si="23"/>
        <v>5361.8774</v>
      </c>
      <c r="L135" s="15">
        <f t="shared" si="23"/>
        <v>1184.92751</v>
      </c>
      <c r="M135" s="45">
        <f t="shared" si="23"/>
        <v>19.308</v>
      </c>
      <c r="N135" s="45">
        <f t="shared" si="23"/>
        <v>19.175099999999997</v>
      </c>
      <c r="O135" s="15">
        <f t="shared" si="23"/>
        <v>29.1871</v>
      </c>
      <c r="P135" s="15">
        <f t="shared" si="23"/>
        <v>8.2872</v>
      </c>
      <c r="Q135" s="16">
        <f>+F135+G135+H135+I135+K135+L135+M135+N135+O135+P135</f>
        <v>17728.73701</v>
      </c>
      <c r="R135" s="10"/>
    </row>
    <row r="136" spans="1:18" ht="18.75">
      <c r="A136" s="254"/>
      <c r="B136" s="257" t="s">
        <v>93</v>
      </c>
      <c r="C136" s="258" t="s">
        <v>92</v>
      </c>
      <c r="D136" s="282">
        <f>D133</f>
        <v>0</v>
      </c>
      <c r="E136" s="283">
        <f>E133</f>
        <v>0</v>
      </c>
      <c r="F136" s="46">
        <f aca="true" t="shared" si="24" ref="F136:M136">F133</f>
        <v>0</v>
      </c>
      <c r="G136" s="284">
        <f t="shared" si="24"/>
        <v>0</v>
      </c>
      <c r="H136" s="285">
        <f t="shared" si="24"/>
        <v>0</v>
      </c>
      <c r="I136" s="285">
        <f t="shared" si="24"/>
        <v>0</v>
      </c>
      <c r="J136" s="46">
        <f t="shared" si="24"/>
        <v>0</v>
      </c>
      <c r="K136" s="286">
        <f t="shared" si="24"/>
        <v>0</v>
      </c>
      <c r="L136" s="17">
        <f t="shared" si="24"/>
        <v>0</v>
      </c>
      <c r="M136" s="46">
        <f t="shared" si="24"/>
        <v>1068.7</v>
      </c>
      <c r="N136" s="46">
        <f>N133</f>
        <v>0</v>
      </c>
      <c r="O136" s="17">
        <f>O133</f>
        <v>0</v>
      </c>
      <c r="P136" s="17">
        <f>+P130</f>
        <v>0</v>
      </c>
      <c r="Q136" s="44">
        <f>+F136+G136+H136+I136+K136+L136+M136+N136+O136+P136</f>
        <v>1068.7</v>
      </c>
      <c r="R136" s="10"/>
    </row>
    <row r="137" spans="1:18" ht="19.5" thickBot="1">
      <c r="A137" s="259"/>
      <c r="B137" s="29"/>
      <c r="C137" s="260" t="s">
        <v>14</v>
      </c>
      <c r="D137" s="287">
        <f>D134+D124+D100</f>
        <v>212088.308</v>
      </c>
      <c r="E137" s="288">
        <f>E134+E124+E100</f>
        <v>364804.195</v>
      </c>
      <c r="F137" s="178">
        <f aca="true" t="shared" si="25" ref="F137:P137">F134+F124+F100</f>
        <v>576602.1869999999</v>
      </c>
      <c r="G137" s="289">
        <f t="shared" si="25"/>
        <v>984686.334</v>
      </c>
      <c r="H137" s="290">
        <f t="shared" si="25"/>
        <v>663741.6009999999</v>
      </c>
      <c r="I137" s="291">
        <f t="shared" si="25"/>
        <v>2868.39</v>
      </c>
      <c r="J137" s="178">
        <f t="shared" si="25"/>
        <v>663168.7699999999</v>
      </c>
      <c r="K137" s="291">
        <f t="shared" si="25"/>
        <v>393223.37700000004</v>
      </c>
      <c r="L137" s="18">
        <f t="shared" si="25"/>
        <v>90454.175</v>
      </c>
      <c r="M137" s="178">
        <f t="shared" si="25"/>
        <v>18839.462000000003</v>
      </c>
      <c r="N137" s="178">
        <f t="shared" si="25"/>
        <v>8284.845</v>
      </c>
      <c r="O137" s="18">
        <f t="shared" si="25"/>
        <v>12612.749</v>
      </c>
      <c r="P137" s="18">
        <f t="shared" si="25"/>
        <v>9818.097999999998</v>
      </c>
      <c r="Q137" s="19">
        <f>+F137+G137+H137+I137+K137+L137+M137+N137+O137+P137</f>
        <v>2761131.2179999994</v>
      </c>
      <c r="R137" s="10"/>
    </row>
    <row r="138" spans="15:17" ht="18.75">
      <c r="O138" s="263"/>
      <c r="Q138" s="264" t="s">
        <v>103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255" man="1"/>
  </rowBreaks>
  <ignoredErrors>
    <ignoredError sqref="J8:J69 F8:F129 J71:J1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138"/>
  <sheetViews>
    <sheetView zoomScale="70" zoomScaleNormal="70" zoomScalePageLayoutView="0" workbookViewId="0" topLeftCell="A1">
      <pane xSplit="3" ySplit="3" topLeftCell="D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108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71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219" t="s">
        <v>11</v>
      </c>
      <c r="C4" s="220" t="s">
        <v>12</v>
      </c>
      <c r="D4" s="55"/>
      <c r="E4" s="186"/>
      <c r="F4" s="57"/>
      <c r="G4" s="59"/>
      <c r="H4" s="141">
        <v>0.001</v>
      </c>
      <c r="I4" s="167"/>
      <c r="J4" s="11"/>
      <c r="K4" s="141"/>
      <c r="L4" s="4"/>
      <c r="M4" s="4"/>
      <c r="N4" s="4"/>
      <c r="O4" s="4"/>
      <c r="P4" s="4"/>
      <c r="Q4" s="5">
        <f aca="true" t="shared" si="0" ref="Q4:Q67">+F4+G4+H4+I4+K4+L4+M4+N4+O4+P4</f>
        <v>0.001</v>
      </c>
      <c r="R4" s="3"/>
    </row>
    <row r="5" spans="1:18" ht="18.75">
      <c r="A5" s="222" t="s">
        <v>13</v>
      </c>
      <c r="B5" s="223"/>
      <c r="C5" s="224" t="s">
        <v>14</v>
      </c>
      <c r="D5" s="54"/>
      <c r="E5" s="184"/>
      <c r="F5" s="58"/>
      <c r="G5" s="60"/>
      <c r="H5" s="142">
        <v>1.176</v>
      </c>
      <c r="I5" s="60"/>
      <c r="J5" s="31"/>
      <c r="K5" s="142"/>
      <c r="L5" s="6"/>
      <c r="M5" s="6"/>
      <c r="N5" s="6"/>
      <c r="O5" s="6"/>
      <c r="P5" s="6"/>
      <c r="Q5" s="7">
        <f t="shared" si="0"/>
        <v>1.176</v>
      </c>
      <c r="R5" s="3"/>
    </row>
    <row r="6" spans="1:18" ht="18.75">
      <c r="A6" s="222" t="s">
        <v>15</v>
      </c>
      <c r="B6" s="226" t="s">
        <v>16</v>
      </c>
      <c r="C6" s="220" t="s">
        <v>12</v>
      </c>
      <c r="D6" s="55"/>
      <c r="E6" s="183">
        <v>0.452</v>
      </c>
      <c r="F6" s="57"/>
      <c r="G6" s="59"/>
      <c r="H6" s="143">
        <v>3.291</v>
      </c>
      <c r="I6" s="59"/>
      <c r="J6" s="30"/>
      <c r="K6" s="143">
        <v>0.126</v>
      </c>
      <c r="L6" s="4"/>
      <c r="M6" s="4"/>
      <c r="N6" s="4"/>
      <c r="O6" s="4"/>
      <c r="P6" s="4"/>
      <c r="Q6" s="5">
        <f t="shared" si="0"/>
        <v>3.417</v>
      </c>
      <c r="R6" s="3"/>
    </row>
    <row r="7" spans="1:18" ht="18.75">
      <c r="A7" s="222" t="s">
        <v>17</v>
      </c>
      <c r="B7" s="224" t="s">
        <v>18</v>
      </c>
      <c r="C7" s="224" t="s">
        <v>14</v>
      </c>
      <c r="D7" s="54"/>
      <c r="E7" s="184">
        <v>140.91</v>
      </c>
      <c r="F7" s="58"/>
      <c r="G7" s="60"/>
      <c r="H7" s="142">
        <v>69.2</v>
      </c>
      <c r="I7" s="60"/>
      <c r="J7" s="31"/>
      <c r="K7" s="142">
        <v>35.616</v>
      </c>
      <c r="L7" s="6"/>
      <c r="M7" s="6"/>
      <c r="N7" s="6"/>
      <c r="O7" s="6"/>
      <c r="P7" s="6"/>
      <c r="Q7" s="7">
        <f t="shared" si="0"/>
        <v>104.816</v>
      </c>
      <c r="R7" s="3"/>
    </row>
    <row r="8" spans="1:18" ht="18.75">
      <c r="A8" s="222" t="s">
        <v>19</v>
      </c>
      <c r="B8" s="227" t="s">
        <v>20</v>
      </c>
      <c r="C8" s="220" t="s">
        <v>12</v>
      </c>
      <c r="D8" s="63">
        <f>D4+D6</f>
        <v>0</v>
      </c>
      <c r="E8" s="187">
        <f>E4+E6</f>
        <v>0.452</v>
      </c>
      <c r="F8" s="201">
        <f>D8+E8</f>
        <v>0.452</v>
      </c>
      <c r="G8" s="61">
        <f aca="true" t="shared" si="1" ref="G8:I9">G4+G6</f>
        <v>0</v>
      </c>
      <c r="H8" s="206">
        <f t="shared" si="1"/>
        <v>3.292</v>
      </c>
      <c r="I8" s="168">
        <f t="shared" si="1"/>
        <v>0</v>
      </c>
      <c r="J8" s="30">
        <f>H8+I8</f>
        <v>3.292</v>
      </c>
      <c r="K8" s="146">
        <f>K4+K6</f>
        <v>0.126</v>
      </c>
      <c r="L8" s="4">
        <f>+L4+L6</f>
        <v>0</v>
      </c>
      <c r="M8" s="4">
        <f>+M4+M6</f>
        <v>0</v>
      </c>
      <c r="N8" s="4">
        <f>N4+N6</f>
        <v>0</v>
      </c>
      <c r="O8" s="4">
        <f>+O4+O6</f>
        <v>0</v>
      </c>
      <c r="P8" s="4">
        <f>P4+P6</f>
        <v>0</v>
      </c>
      <c r="Q8" s="5">
        <f t="shared" si="0"/>
        <v>3.8699999999999997</v>
      </c>
      <c r="R8" s="3"/>
    </row>
    <row r="9" spans="1:18" ht="18.75">
      <c r="A9" s="229"/>
      <c r="B9" s="230"/>
      <c r="C9" s="224" t="s">
        <v>14</v>
      </c>
      <c r="D9" s="62">
        <f>D5+D7</f>
        <v>0</v>
      </c>
      <c r="E9" s="188">
        <f>E5+E7</f>
        <v>140.91</v>
      </c>
      <c r="F9" s="58">
        <f>D9+E9</f>
        <v>140.91</v>
      </c>
      <c r="G9" s="64">
        <f t="shared" si="1"/>
        <v>0</v>
      </c>
      <c r="H9" s="149">
        <f t="shared" si="1"/>
        <v>70.376</v>
      </c>
      <c r="I9" s="64">
        <f t="shared" si="1"/>
        <v>0</v>
      </c>
      <c r="J9" s="31">
        <f>H9+I9</f>
        <v>70.376</v>
      </c>
      <c r="K9" s="147">
        <f>K5+K7</f>
        <v>35.616</v>
      </c>
      <c r="L9" s="6">
        <f>+L5+L7</f>
        <v>0</v>
      </c>
      <c r="M9" s="6">
        <f>+M5+M7</f>
        <v>0</v>
      </c>
      <c r="N9" s="6">
        <f>N5+N7</f>
        <v>0</v>
      </c>
      <c r="O9" s="6">
        <f>+O5+O7</f>
        <v>0</v>
      </c>
      <c r="P9" s="6">
        <f>P5+P7</f>
        <v>0</v>
      </c>
      <c r="Q9" s="7">
        <f t="shared" si="0"/>
        <v>246.902</v>
      </c>
      <c r="R9" s="3"/>
    </row>
    <row r="10" spans="1:18" ht="18.75">
      <c r="A10" s="232" t="s">
        <v>21</v>
      </c>
      <c r="B10" s="233"/>
      <c r="C10" s="220" t="s">
        <v>12</v>
      </c>
      <c r="D10" s="72">
        <v>2.1356</v>
      </c>
      <c r="E10" s="183">
        <v>0.5002</v>
      </c>
      <c r="F10" s="57"/>
      <c r="G10" s="59">
        <v>0.481</v>
      </c>
      <c r="H10" s="143">
        <v>1.668</v>
      </c>
      <c r="I10" s="59"/>
      <c r="J10" s="30"/>
      <c r="K10" s="143"/>
      <c r="L10" s="4">
        <v>0.1876</v>
      </c>
      <c r="M10" s="4"/>
      <c r="N10" s="4"/>
      <c r="O10" s="4"/>
      <c r="P10" s="4"/>
      <c r="Q10" s="5">
        <f t="shared" si="0"/>
        <v>2.3366</v>
      </c>
      <c r="R10" s="3"/>
    </row>
    <row r="11" spans="1:18" ht="18.75">
      <c r="A11" s="234"/>
      <c r="B11" s="235"/>
      <c r="C11" s="224" t="s">
        <v>14</v>
      </c>
      <c r="D11" s="73">
        <v>983.232</v>
      </c>
      <c r="E11" s="184">
        <v>297.758</v>
      </c>
      <c r="F11" s="58"/>
      <c r="G11" s="60">
        <v>101.188</v>
      </c>
      <c r="H11" s="142">
        <v>435.043</v>
      </c>
      <c r="I11" s="60"/>
      <c r="J11" s="31"/>
      <c r="K11" s="142"/>
      <c r="L11" s="6">
        <v>136.162</v>
      </c>
      <c r="M11" s="6"/>
      <c r="N11" s="6"/>
      <c r="O11" s="6"/>
      <c r="P11" s="6"/>
      <c r="Q11" s="7">
        <f t="shared" si="0"/>
        <v>672.393</v>
      </c>
      <c r="R11" s="3"/>
    </row>
    <row r="12" spans="1:18" ht="18.75">
      <c r="A12" s="10"/>
      <c r="B12" s="219" t="s">
        <v>22</v>
      </c>
      <c r="C12" s="220" t="s">
        <v>12</v>
      </c>
      <c r="D12" s="72">
        <v>3.8182</v>
      </c>
      <c r="E12" s="183">
        <v>12.9292</v>
      </c>
      <c r="F12" s="57"/>
      <c r="G12" s="59">
        <v>1.0676</v>
      </c>
      <c r="H12" s="143"/>
      <c r="I12" s="59"/>
      <c r="J12" s="30"/>
      <c r="K12" s="143"/>
      <c r="L12" s="4"/>
      <c r="M12" s="4"/>
      <c r="N12" s="4"/>
      <c r="O12" s="4"/>
      <c r="P12" s="4"/>
      <c r="Q12" s="5">
        <f t="shared" si="0"/>
        <v>1.0676</v>
      </c>
      <c r="R12" s="3"/>
    </row>
    <row r="13" spans="1:18" ht="18.75">
      <c r="A13" s="218" t="s">
        <v>0</v>
      </c>
      <c r="B13" s="223"/>
      <c r="C13" s="224" t="s">
        <v>14</v>
      </c>
      <c r="D13" s="74">
        <v>11450.691</v>
      </c>
      <c r="E13" s="184">
        <v>26804.413</v>
      </c>
      <c r="F13" s="58"/>
      <c r="G13" s="60">
        <v>1461.567</v>
      </c>
      <c r="H13" s="142"/>
      <c r="I13" s="60"/>
      <c r="J13" s="31"/>
      <c r="K13" s="142"/>
      <c r="L13" s="6"/>
      <c r="M13" s="6"/>
      <c r="N13" s="6"/>
      <c r="O13" s="6"/>
      <c r="P13" s="6"/>
      <c r="Q13" s="7">
        <f t="shared" si="0"/>
        <v>1461.567</v>
      </c>
      <c r="R13" s="3"/>
    </row>
    <row r="14" spans="1:18" ht="18.75">
      <c r="A14" s="222" t="s">
        <v>23</v>
      </c>
      <c r="B14" s="219" t="s">
        <v>24</v>
      </c>
      <c r="C14" s="220" t="s">
        <v>12</v>
      </c>
      <c r="D14" s="55">
        <v>19.8931</v>
      </c>
      <c r="E14" s="183">
        <v>0.1356</v>
      </c>
      <c r="F14" s="57"/>
      <c r="G14" s="59">
        <v>0.0194</v>
      </c>
      <c r="H14" s="143"/>
      <c r="I14" s="59"/>
      <c r="J14" s="30"/>
      <c r="K14" s="143"/>
      <c r="L14" s="4"/>
      <c r="M14" s="4"/>
      <c r="N14" s="4"/>
      <c r="O14" s="4"/>
      <c r="P14" s="4"/>
      <c r="Q14" s="5">
        <f t="shared" si="0"/>
        <v>0.0194</v>
      </c>
      <c r="R14" s="3"/>
    </row>
    <row r="15" spans="1:18" ht="18.75">
      <c r="A15" s="222" t="s">
        <v>0</v>
      </c>
      <c r="B15" s="223"/>
      <c r="C15" s="224" t="s">
        <v>14</v>
      </c>
      <c r="D15" s="75">
        <v>10339.454</v>
      </c>
      <c r="E15" s="184">
        <v>124.62</v>
      </c>
      <c r="F15" s="58"/>
      <c r="G15" s="60">
        <v>15.766</v>
      </c>
      <c r="H15" s="142"/>
      <c r="I15" s="60"/>
      <c r="J15" s="31"/>
      <c r="K15" s="142"/>
      <c r="L15" s="6"/>
      <c r="M15" s="6"/>
      <c r="N15" s="6"/>
      <c r="O15" s="6"/>
      <c r="P15" s="6"/>
      <c r="Q15" s="7">
        <f t="shared" si="0"/>
        <v>15.766</v>
      </c>
      <c r="R15" s="3"/>
    </row>
    <row r="16" spans="1:18" ht="18.75">
      <c r="A16" s="222" t="s">
        <v>25</v>
      </c>
      <c r="B16" s="219" t="s">
        <v>26</v>
      </c>
      <c r="C16" s="220" t="s">
        <v>12</v>
      </c>
      <c r="D16" s="72">
        <v>44.0135</v>
      </c>
      <c r="E16" s="183">
        <v>56.8936</v>
      </c>
      <c r="F16" s="57"/>
      <c r="G16" s="59">
        <v>103.5461</v>
      </c>
      <c r="H16" s="143"/>
      <c r="I16" s="59"/>
      <c r="J16" s="30"/>
      <c r="K16" s="143"/>
      <c r="L16" s="4">
        <v>0.6672</v>
      </c>
      <c r="M16" s="4"/>
      <c r="N16" s="4"/>
      <c r="O16" s="4"/>
      <c r="P16" s="4"/>
      <c r="Q16" s="5">
        <f t="shared" si="0"/>
        <v>104.21329999999999</v>
      </c>
      <c r="R16" s="3"/>
    </row>
    <row r="17" spans="1:18" ht="18.75">
      <c r="A17" s="222"/>
      <c r="B17" s="223"/>
      <c r="C17" s="224" t="s">
        <v>14</v>
      </c>
      <c r="D17" s="74">
        <v>61870.699</v>
      </c>
      <c r="E17" s="184">
        <v>68540.127</v>
      </c>
      <c r="F17" s="58"/>
      <c r="G17" s="60">
        <v>117101.246</v>
      </c>
      <c r="H17" s="142"/>
      <c r="I17" s="60"/>
      <c r="J17" s="31"/>
      <c r="K17" s="142"/>
      <c r="L17" s="6">
        <v>1284.785</v>
      </c>
      <c r="M17" s="6"/>
      <c r="N17" s="6"/>
      <c r="O17" s="6"/>
      <c r="P17" s="6"/>
      <c r="Q17" s="7">
        <f t="shared" si="0"/>
        <v>118386.031</v>
      </c>
      <c r="R17" s="3"/>
    </row>
    <row r="18" spans="1:18" ht="18.75">
      <c r="A18" s="222" t="s">
        <v>27</v>
      </c>
      <c r="B18" s="226" t="s">
        <v>28</v>
      </c>
      <c r="C18" s="220" t="s">
        <v>12</v>
      </c>
      <c r="D18" s="55">
        <v>26.5198</v>
      </c>
      <c r="E18" s="183">
        <v>82.6442</v>
      </c>
      <c r="F18" s="57"/>
      <c r="G18" s="59">
        <v>19.4745</v>
      </c>
      <c r="H18" s="143"/>
      <c r="I18" s="59"/>
      <c r="J18" s="30"/>
      <c r="K18" s="143"/>
      <c r="L18" s="4">
        <v>0.0245</v>
      </c>
      <c r="M18" s="4"/>
      <c r="N18" s="4"/>
      <c r="O18" s="4"/>
      <c r="P18" s="4"/>
      <c r="Q18" s="5">
        <f t="shared" si="0"/>
        <v>19.499</v>
      </c>
      <c r="R18" s="3"/>
    </row>
    <row r="19" spans="1:18" ht="18.75">
      <c r="A19" s="222"/>
      <c r="B19" s="224" t="s">
        <v>29</v>
      </c>
      <c r="C19" s="224" t="s">
        <v>14</v>
      </c>
      <c r="D19" s="75">
        <v>17249.287</v>
      </c>
      <c r="E19" s="184">
        <v>51590.547</v>
      </c>
      <c r="F19" s="58"/>
      <c r="G19" s="60">
        <v>16355.972</v>
      </c>
      <c r="H19" s="142"/>
      <c r="I19" s="60"/>
      <c r="J19" s="31"/>
      <c r="K19" s="142"/>
      <c r="L19" s="6">
        <v>28.733</v>
      </c>
      <c r="M19" s="6"/>
      <c r="N19" s="6"/>
      <c r="O19" s="6"/>
      <c r="P19" s="6"/>
      <c r="Q19" s="7">
        <f t="shared" si="0"/>
        <v>16384.704999999998</v>
      </c>
      <c r="R19" s="3"/>
    </row>
    <row r="20" spans="1:18" ht="18.75">
      <c r="A20" s="222" t="s">
        <v>19</v>
      </c>
      <c r="B20" s="219" t="s">
        <v>30</v>
      </c>
      <c r="C20" s="220" t="s">
        <v>12</v>
      </c>
      <c r="D20" s="72">
        <v>67.1524</v>
      </c>
      <c r="E20" s="183">
        <v>190.685</v>
      </c>
      <c r="F20" s="57"/>
      <c r="G20" s="59">
        <v>44.0149</v>
      </c>
      <c r="H20" s="143">
        <v>0.449</v>
      </c>
      <c r="I20" s="59"/>
      <c r="J20" s="30"/>
      <c r="K20" s="143"/>
      <c r="L20" s="4">
        <v>0.163</v>
      </c>
      <c r="M20" s="4"/>
      <c r="N20" s="4"/>
      <c r="O20" s="4"/>
      <c r="P20" s="4"/>
      <c r="Q20" s="5">
        <f t="shared" si="0"/>
        <v>44.62689999999999</v>
      </c>
      <c r="R20" s="3"/>
    </row>
    <row r="21" spans="1:18" ht="18.75">
      <c r="A21" s="10"/>
      <c r="B21" s="223"/>
      <c r="C21" s="224" t="s">
        <v>14</v>
      </c>
      <c r="D21" s="74">
        <v>25456.35</v>
      </c>
      <c r="E21" s="184">
        <v>75599.365</v>
      </c>
      <c r="F21" s="58"/>
      <c r="G21" s="60">
        <v>16098.992</v>
      </c>
      <c r="H21" s="142">
        <v>136.76</v>
      </c>
      <c r="I21" s="60"/>
      <c r="J21" s="31"/>
      <c r="K21" s="142"/>
      <c r="L21" s="6">
        <v>152.437</v>
      </c>
      <c r="M21" s="6"/>
      <c r="N21" s="6"/>
      <c r="O21" s="6"/>
      <c r="P21" s="6"/>
      <c r="Q21" s="7">
        <f t="shared" si="0"/>
        <v>16388.189000000002</v>
      </c>
      <c r="R21" s="3"/>
    </row>
    <row r="22" spans="1:18" ht="18.75">
      <c r="A22" s="10"/>
      <c r="B22" s="227" t="s">
        <v>20</v>
      </c>
      <c r="C22" s="220" t="s">
        <v>12</v>
      </c>
      <c r="D22" s="61">
        <f>D12+D14+D16+D18+D20</f>
        <v>161.397</v>
      </c>
      <c r="E22" s="187">
        <f>E12+E14+E16+E18+E20</f>
        <v>343.2876</v>
      </c>
      <c r="F22" s="57">
        <f>D22+E22</f>
        <v>504.6846</v>
      </c>
      <c r="G22" s="63">
        <f aca="true" t="shared" si="2" ref="G22:I23">G12+G14+G16+G18+G20</f>
        <v>168.1225</v>
      </c>
      <c r="H22" s="206">
        <f t="shared" si="2"/>
        <v>0.449</v>
      </c>
      <c r="I22" s="202">
        <f t="shared" si="2"/>
        <v>0</v>
      </c>
      <c r="J22" s="30">
        <f aca="true" t="shared" si="3" ref="J22:J29">H22+I22</f>
        <v>0.449</v>
      </c>
      <c r="K22" s="148">
        <f>K12+K14+K16+K18+K20</f>
        <v>0</v>
      </c>
      <c r="L22" s="4">
        <f>+L12+L14+L16+L18+L20</f>
        <v>0.8547</v>
      </c>
      <c r="M22" s="4">
        <f>+M12+M14+M16+M18+M20</f>
        <v>0</v>
      </c>
      <c r="N22" s="4">
        <f>N12+N14+N16+N18+N20</f>
        <v>0</v>
      </c>
      <c r="O22" s="4">
        <f>+O12+O14+O16+O18+O20</f>
        <v>0</v>
      </c>
      <c r="P22" s="4">
        <f>P12+P14+P16+P18+P20</f>
        <v>0</v>
      </c>
      <c r="Q22" s="5">
        <f t="shared" si="0"/>
        <v>674.1107999999999</v>
      </c>
      <c r="R22" s="3"/>
    </row>
    <row r="23" spans="1:18" ht="18.75">
      <c r="A23" s="229"/>
      <c r="B23" s="230"/>
      <c r="C23" s="224" t="s">
        <v>14</v>
      </c>
      <c r="D23" s="64">
        <f>D13+D15+D17+D19+D21</f>
        <v>126366.481</v>
      </c>
      <c r="E23" s="188">
        <f>E13+E15+E17+E19+E21</f>
        <v>222659.072</v>
      </c>
      <c r="F23" s="58">
        <f>D23+E23</f>
        <v>349025.55299999996</v>
      </c>
      <c r="G23" s="62">
        <f t="shared" si="2"/>
        <v>151033.543</v>
      </c>
      <c r="H23" s="149">
        <f t="shared" si="2"/>
        <v>136.76</v>
      </c>
      <c r="I23" s="62">
        <f t="shared" si="2"/>
        <v>0</v>
      </c>
      <c r="J23" s="31">
        <f t="shared" si="3"/>
        <v>136.76</v>
      </c>
      <c r="K23" s="149">
        <f>K13+K15+K17+K19+K21</f>
        <v>0</v>
      </c>
      <c r="L23" s="6">
        <f>+L13+L15+L17+L19+L21</f>
        <v>1465.955</v>
      </c>
      <c r="M23" s="6">
        <f>+M13+M15+M17+M19+M21</f>
        <v>0</v>
      </c>
      <c r="N23" s="6">
        <f>N13+N15+N17+N19+N21</f>
        <v>0</v>
      </c>
      <c r="O23" s="6">
        <f>+O13+O15+O17+O19+O21</f>
        <v>0</v>
      </c>
      <c r="P23" s="6">
        <f>P13+P15+P17+P19+P21</f>
        <v>0</v>
      </c>
      <c r="Q23" s="7">
        <f t="shared" si="0"/>
        <v>501661.811</v>
      </c>
      <c r="R23" s="3"/>
    </row>
    <row r="24" spans="1:18" ht="18.75">
      <c r="A24" s="218" t="s">
        <v>0</v>
      </c>
      <c r="B24" s="219" t="s">
        <v>31</v>
      </c>
      <c r="C24" s="220" t="s">
        <v>12</v>
      </c>
      <c r="D24" s="55">
        <v>2.45</v>
      </c>
      <c r="E24" s="183">
        <v>4.6356</v>
      </c>
      <c r="F24" s="57"/>
      <c r="G24" s="59">
        <v>299.6162</v>
      </c>
      <c r="H24" s="143"/>
      <c r="I24" s="59"/>
      <c r="J24" s="30"/>
      <c r="K24" s="143"/>
      <c r="L24" s="4">
        <v>0.066</v>
      </c>
      <c r="M24" s="4"/>
      <c r="N24" s="4"/>
      <c r="O24" s="4"/>
      <c r="P24" s="4"/>
      <c r="Q24" s="5">
        <f t="shared" si="0"/>
        <v>299.68219999999997</v>
      </c>
      <c r="R24" s="3"/>
    </row>
    <row r="25" spans="1:18" ht="18.75">
      <c r="A25" s="222" t="s">
        <v>32</v>
      </c>
      <c r="B25" s="223"/>
      <c r="C25" s="224" t="s">
        <v>14</v>
      </c>
      <c r="D25" s="75">
        <v>2593.815</v>
      </c>
      <c r="E25" s="184">
        <v>5128.108</v>
      </c>
      <c r="F25" s="58"/>
      <c r="G25" s="60">
        <v>289137.103</v>
      </c>
      <c r="H25" s="142"/>
      <c r="I25" s="60"/>
      <c r="J25" s="31"/>
      <c r="K25" s="142"/>
      <c r="L25" s="6">
        <v>102.544</v>
      </c>
      <c r="M25" s="6"/>
      <c r="N25" s="6"/>
      <c r="O25" s="6"/>
      <c r="P25" s="6"/>
      <c r="Q25" s="7">
        <f t="shared" si="0"/>
        <v>289239.647</v>
      </c>
      <c r="R25" s="3"/>
    </row>
    <row r="26" spans="1:18" ht="18.75">
      <c r="A26" s="222" t="s">
        <v>33</v>
      </c>
      <c r="B26" s="226" t="s">
        <v>16</v>
      </c>
      <c r="C26" s="220" t="s">
        <v>12</v>
      </c>
      <c r="D26" s="72">
        <v>6.155</v>
      </c>
      <c r="E26" s="183">
        <v>14.529</v>
      </c>
      <c r="F26" s="57"/>
      <c r="G26" s="59">
        <v>2.2562</v>
      </c>
      <c r="H26" s="143"/>
      <c r="I26" s="59"/>
      <c r="J26" s="30"/>
      <c r="K26" s="143"/>
      <c r="L26" s="4"/>
      <c r="M26" s="4"/>
      <c r="N26" s="4"/>
      <c r="O26" s="4"/>
      <c r="P26" s="4"/>
      <c r="Q26" s="5">
        <f t="shared" si="0"/>
        <v>2.2562</v>
      </c>
      <c r="R26" s="3"/>
    </row>
    <row r="27" spans="1:18" ht="18.75">
      <c r="A27" s="222" t="s">
        <v>34</v>
      </c>
      <c r="B27" s="224" t="s">
        <v>35</v>
      </c>
      <c r="C27" s="224" t="s">
        <v>14</v>
      </c>
      <c r="D27" s="75">
        <v>2442.579</v>
      </c>
      <c r="E27" s="184">
        <v>4661.438</v>
      </c>
      <c r="F27" s="58"/>
      <c r="G27" s="60">
        <v>1112.023</v>
      </c>
      <c r="H27" s="142"/>
      <c r="I27" s="60"/>
      <c r="J27" s="31"/>
      <c r="K27" s="142"/>
      <c r="L27" s="6"/>
      <c r="M27" s="6"/>
      <c r="N27" s="6"/>
      <c r="O27" s="6"/>
      <c r="P27" s="6"/>
      <c r="Q27" s="7">
        <f t="shared" si="0"/>
        <v>1112.023</v>
      </c>
      <c r="R27" s="3"/>
    </row>
    <row r="28" spans="1:18" ht="18.75">
      <c r="A28" s="222" t="s">
        <v>19</v>
      </c>
      <c r="B28" s="227" t="s">
        <v>20</v>
      </c>
      <c r="C28" s="220" t="s">
        <v>12</v>
      </c>
      <c r="D28" s="168">
        <f>D24+D26</f>
        <v>8.605</v>
      </c>
      <c r="E28" s="187">
        <f>E24+E26</f>
        <v>19.1646</v>
      </c>
      <c r="F28" s="57">
        <f>D28+E28</f>
        <v>27.7696</v>
      </c>
      <c r="G28" s="61">
        <f aca="true" t="shared" si="4" ref="G28:I29">G24+G26</f>
        <v>301.87239999999997</v>
      </c>
      <c r="H28" s="236">
        <f t="shared" si="4"/>
        <v>0</v>
      </c>
      <c r="I28" s="168">
        <f t="shared" si="4"/>
        <v>0</v>
      </c>
      <c r="J28" s="30">
        <f t="shared" si="3"/>
        <v>0</v>
      </c>
      <c r="K28" s="146">
        <f>K24+K26</f>
        <v>0</v>
      </c>
      <c r="L28" s="4">
        <f>+L24+L26</f>
        <v>0.066</v>
      </c>
      <c r="M28" s="11">
        <f>+M24+M26</f>
        <v>0</v>
      </c>
      <c r="N28" s="4">
        <f aca="true" t="shared" si="5" ref="N28:P29">N24+N26</f>
        <v>0</v>
      </c>
      <c r="O28" s="4">
        <f t="shared" si="5"/>
        <v>0</v>
      </c>
      <c r="P28" s="4">
        <f t="shared" si="5"/>
        <v>0</v>
      </c>
      <c r="Q28" s="5">
        <f t="shared" si="0"/>
        <v>329.70799999999997</v>
      </c>
      <c r="R28" s="3"/>
    </row>
    <row r="29" spans="1:18" ht="18.75">
      <c r="A29" s="229"/>
      <c r="B29" s="230"/>
      <c r="C29" s="224" t="s">
        <v>14</v>
      </c>
      <c r="D29" s="64">
        <f>D25+D27</f>
        <v>5036.394</v>
      </c>
      <c r="E29" s="188">
        <f>E25+E27</f>
        <v>9789.546</v>
      </c>
      <c r="F29" s="58">
        <f>D29+E29</f>
        <v>14825.94</v>
      </c>
      <c r="G29" s="64">
        <f t="shared" si="4"/>
        <v>290249.126</v>
      </c>
      <c r="H29" s="147">
        <f t="shared" si="4"/>
        <v>0</v>
      </c>
      <c r="I29" s="64">
        <f t="shared" si="4"/>
        <v>0</v>
      </c>
      <c r="J29" s="31">
        <f t="shared" si="3"/>
        <v>0</v>
      </c>
      <c r="K29" s="147">
        <f>K25+K27</f>
        <v>0</v>
      </c>
      <c r="L29" s="6">
        <f>+L25+L27</f>
        <v>102.544</v>
      </c>
      <c r="M29" s="31">
        <f>+M25+M27</f>
        <v>0</v>
      </c>
      <c r="N29" s="6">
        <f t="shared" si="5"/>
        <v>0</v>
      </c>
      <c r="O29" s="6">
        <f t="shared" si="5"/>
        <v>0</v>
      </c>
      <c r="P29" s="6">
        <f t="shared" si="5"/>
        <v>0</v>
      </c>
      <c r="Q29" s="7">
        <f t="shared" si="0"/>
        <v>305177.61</v>
      </c>
      <c r="R29" s="3"/>
    </row>
    <row r="30" spans="1:18" ht="18.75">
      <c r="A30" s="218" t="s">
        <v>0</v>
      </c>
      <c r="B30" s="219" t="s">
        <v>36</v>
      </c>
      <c r="C30" s="220" t="s">
        <v>12</v>
      </c>
      <c r="D30" s="55">
        <v>0.2702</v>
      </c>
      <c r="E30" s="183">
        <v>0.1852</v>
      </c>
      <c r="F30" s="57"/>
      <c r="G30" s="59">
        <v>4.445</v>
      </c>
      <c r="H30" s="143">
        <v>614.297</v>
      </c>
      <c r="I30" s="59"/>
      <c r="J30" s="30"/>
      <c r="K30" s="143">
        <v>79.1657</v>
      </c>
      <c r="L30" s="4">
        <v>0.1774</v>
      </c>
      <c r="M30" s="4">
        <v>0.23</v>
      </c>
      <c r="N30" s="4">
        <v>0.0123</v>
      </c>
      <c r="O30" s="4">
        <v>0.3729</v>
      </c>
      <c r="P30" s="4">
        <v>0.0322</v>
      </c>
      <c r="Q30" s="5">
        <f t="shared" si="0"/>
        <v>698.7325000000001</v>
      </c>
      <c r="R30" s="3"/>
    </row>
    <row r="31" spans="1:18" ht="18.75">
      <c r="A31" s="222" t="s">
        <v>37</v>
      </c>
      <c r="B31" s="223"/>
      <c r="C31" s="224" t="s">
        <v>14</v>
      </c>
      <c r="D31" s="75">
        <v>73.809</v>
      </c>
      <c r="E31" s="184">
        <v>45.232</v>
      </c>
      <c r="F31" s="58"/>
      <c r="G31" s="60">
        <v>817.656</v>
      </c>
      <c r="H31" s="142">
        <v>103754.125</v>
      </c>
      <c r="I31" s="60"/>
      <c r="J31" s="31"/>
      <c r="K31" s="142">
        <v>8988.348</v>
      </c>
      <c r="L31" s="6">
        <v>81.044</v>
      </c>
      <c r="M31" s="6">
        <v>56.333</v>
      </c>
      <c r="N31" s="6">
        <v>4.484</v>
      </c>
      <c r="O31" s="6">
        <v>38.24</v>
      </c>
      <c r="P31" s="6">
        <v>6.665</v>
      </c>
      <c r="Q31" s="7">
        <f t="shared" si="0"/>
        <v>113746.89499999999</v>
      </c>
      <c r="R31" s="3"/>
    </row>
    <row r="32" spans="1:18" ht="18.75">
      <c r="A32" s="222" t="s">
        <v>0</v>
      </c>
      <c r="B32" s="219" t="s">
        <v>38</v>
      </c>
      <c r="C32" s="220" t="s">
        <v>12</v>
      </c>
      <c r="D32" s="72">
        <v>0.3915</v>
      </c>
      <c r="E32" s="183">
        <v>0.1899</v>
      </c>
      <c r="F32" s="57"/>
      <c r="G32" s="59">
        <v>0.6771</v>
      </c>
      <c r="H32" s="143">
        <v>83.523</v>
      </c>
      <c r="I32" s="59"/>
      <c r="J32" s="30"/>
      <c r="K32" s="143">
        <v>18.2614</v>
      </c>
      <c r="L32" s="4">
        <v>0.011</v>
      </c>
      <c r="M32" s="4">
        <v>0.05</v>
      </c>
      <c r="N32" s="4"/>
      <c r="O32" s="4"/>
      <c r="P32" s="4"/>
      <c r="Q32" s="5">
        <f t="shared" si="0"/>
        <v>102.52249999999998</v>
      </c>
      <c r="R32" s="3"/>
    </row>
    <row r="33" spans="1:18" ht="18.75">
      <c r="A33" s="222" t="s">
        <v>39</v>
      </c>
      <c r="B33" s="223"/>
      <c r="C33" s="224" t="s">
        <v>14</v>
      </c>
      <c r="D33" s="74">
        <v>62.636</v>
      </c>
      <c r="E33" s="184">
        <v>35.356</v>
      </c>
      <c r="F33" s="58"/>
      <c r="G33" s="60">
        <v>105.581</v>
      </c>
      <c r="H33" s="142">
        <v>6220.228</v>
      </c>
      <c r="I33" s="60"/>
      <c r="J33" s="31"/>
      <c r="K33" s="142">
        <v>1089.695</v>
      </c>
      <c r="L33" s="6">
        <v>5.723</v>
      </c>
      <c r="M33" s="6">
        <v>12.18</v>
      </c>
      <c r="N33" s="6"/>
      <c r="O33" s="6"/>
      <c r="P33" s="6"/>
      <c r="Q33" s="7">
        <f t="shared" si="0"/>
        <v>7433.407</v>
      </c>
      <c r="R33" s="3"/>
    </row>
    <row r="34" spans="1:18" ht="18.75">
      <c r="A34" s="222"/>
      <c r="B34" s="226" t="s">
        <v>16</v>
      </c>
      <c r="C34" s="220" t="s">
        <v>12</v>
      </c>
      <c r="D34" s="55"/>
      <c r="E34" s="183">
        <v>0.001</v>
      </c>
      <c r="F34" s="57"/>
      <c r="G34" s="59"/>
      <c r="H34" s="143">
        <v>2201.922</v>
      </c>
      <c r="I34" s="59"/>
      <c r="J34" s="30"/>
      <c r="K34" s="143">
        <v>74.397</v>
      </c>
      <c r="L34" s="4">
        <v>0.019</v>
      </c>
      <c r="M34" s="4"/>
      <c r="N34" s="4"/>
      <c r="O34" s="4"/>
      <c r="P34" s="4"/>
      <c r="Q34" s="5">
        <f t="shared" si="0"/>
        <v>2276.3379999999997</v>
      </c>
      <c r="R34" s="3"/>
    </row>
    <row r="35" spans="1:18" ht="18.75">
      <c r="A35" s="222" t="s">
        <v>19</v>
      </c>
      <c r="B35" s="224" t="s">
        <v>40</v>
      </c>
      <c r="C35" s="224" t="s">
        <v>14</v>
      </c>
      <c r="D35" s="54"/>
      <c r="E35" s="184">
        <v>0.525</v>
      </c>
      <c r="F35" s="58"/>
      <c r="G35" s="60"/>
      <c r="H35" s="142">
        <v>133899.02</v>
      </c>
      <c r="I35" s="60"/>
      <c r="J35" s="31"/>
      <c r="K35" s="142">
        <v>3356.083</v>
      </c>
      <c r="L35" s="6">
        <v>37.59</v>
      </c>
      <c r="M35" s="6"/>
      <c r="N35" s="6"/>
      <c r="O35" s="6"/>
      <c r="P35" s="6"/>
      <c r="Q35" s="7">
        <f t="shared" si="0"/>
        <v>137292.693</v>
      </c>
      <c r="R35" s="3"/>
    </row>
    <row r="36" spans="1:18" ht="18.75">
      <c r="A36" s="10"/>
      <c r="B36" s="227" t="s">
        <v>20</v>
      </c>
      <c r="C36" s="220" t="s">
        <v>12</v>
      </c>
      <c r="D36" s="61">
        <f>D30+D32+D34</f>
        <v>0.6617</v>
      </c>
      <c r="E36" s="187">
        <f>E30+E32+E34</f>
        <v>0.3761</v>
      </c>
      <c r="F36" s="205">
        <f>D36+E36</f>
        <v>1.0377999999999998</v>
      </c>
      <c r="G36" s="63">
        <f aca="true" t="shared" si="6" ref="G36:I37">G30+G32+G34</f>
        <v>5.1221000000000005</v>
      </c>
      <c r="H36" s="148">
        <f t="shared" si="6"/>
        <v>2899.742</v>
      </c>
      <c r="I36" s="63">
        <f t="shared" si="6"/>
        <v>0</v>
      </c>
      <c r="J36" s="30">
        <f>H36+I36</f>
        <v>2899.742</v>
      </c>
      <c r="K36" s="148">
        <f>K30+K32+K34</f>
        <v>171.8241</v>
      </c>
      <c r="L36" s="4">
        <f aca="true" t="shared" si="7" ref="L36:O37">+L30+L32+L34</f>
        <v>0.2074</v>
      </c>
      <c r="M36" s="4">
        <f t="shared" si="7"/>
        <v>0.28</v>
      </c>
      <c r="N36" s="4">
        <f t="shared" si="7"/>
        <v>0.0123</v>
      </c>
      <c r="O36" s="4">
        <f t="shared" si="7"/>
        <v>0.3729</v>
      </c>
      <c r="P36" s="4">
        <f>P30+P32+P34</f>
        <v>0.0322</v>
      </c>
      <c r="Q36" s="5">
        <f t="shared" si="0"/>
        <v>3078.6308</v>
      </c>
      <c r="R36" s="3"/>
    </row>
    <row r="37" spans="1:18" ht="18.75">
      <c r="A37" s="229"/>
      <c r="B37" s="230"/>
      <c r="C37" s="224" t="s">
        <v>14</v>
      </c>
      <c r="D37" s="64">
        <f>D31+D33+D35</f>
        <v>136.445</v>
      </c>
      <c r="E37" s="188">
        <f>E31+E33+E35</f>
        <v>81.113</v>
      </c>
      <c r="F37" s="67">
        <f>D37+E37</f>
        <v>217.558</v>
      </c>
      <c r="G37" s="62">
        <f t="shared" si="6"/>
        <v>923.237</v>
      </c>
      <c r="H37" s="292">
        <f t="shared" si="6"/>
        <v>243873.373</v>
      </c>
      <c r="I37" s="62">
        <f t="shared" si="6"/>
        <v>0</v>
      </c>
      <c r="J37" s="31">
        <f>H37+I37</f>
        <v>243873.373</v>
      </c>
      <c r="K37" s="149">
        <v>13434.126</v>
      </c>
      <c r="L37" s="6">
        <f t="shared" si="7"/>
        <v>124.357</v>
      </c>
      <c r="M37" s="6">
        <f t="shared" si="7"/>
        <v>68.513</v>
      </c>
      <c r="N37" s="6">
        <f t="shared" si="7"/>
        <v>4.484</v>
      </c>
      <c r="O37" s="6">
        <f t="shared" si="7"/>
        <v>38.24</v>
      </c>
      <c r="P37" s="6">
        <f>P31+P33+P35</f>
        <v>6.665</v>
      </c>
      <c r="Q37" s="7">
        <f t="shared" si="0"/>
        <v>258690.55299999999</v>
      </c>
      <c r="R37" s="3"/>
    </row>
    <row r="38" spans="1:18" ht="18.75">
      <c r="A38" s="232" t="s">
        <v>41</v>
      </c>
      <c r="B38" s="233"/>
      <c r="C38" s="220" t="s">
        <v>12</v>
      </c>
      <c r="D38" s="55">
        <v>0.28</v>
      </c>
      <c r="E38" s="183">
        <v>0.1927</v>
      </c>
      <c r="F38" s="57"/>
      <c r="G38" s="59">
        <v>0.031</v>
      </c>
      <c r="H38" s="143"/>
      <c r="I38" s="59"/>
      <c r="J38" s="30"/>
      <c r="K38" s="143"/>
      <c r="L38" s="4"/>
      <c r="M38" s="4"/>
      <c r="N38" s="4"/>
      <c r="O38" s="4"/>
      <c r="P38" s="4"/>
      <c r="Q38" s="5">
        <f t="shared" si="0"/>
        <v>0.031</v>
      </c>
      <c r="R38" s="3"/>
    </row>
    <row r="39" spans="1:18" ht="18.75">
      <c r="A39" s="234"/>
      <c r="B39" s="235"/>
      <c r="C39" s="224" t="s">
        <v>14</v>
      </c>
      <c r="D39" s="75">
        <v>125.475</v>
      </c>
      <c r="E39" s="184">
        <v>151.495</v>
      </c>
      <c r="F39" s="58"/>
      <c r="G39" s="60">
        <v>32.511</v>
      </c>
      <c r="H39" s="142"/>
      <c r="I39" s="60"/>
      <c r="J39" s="31"/>
      <c r="K39" s="142"/>
      <c r="L39" s="6"/>
      <c r="M39" s="6"/>
      <c r="N39" s="6"/>
      <c r="O39" s="6"/>
      <c r="P39" s="6"/>
      <c r="Q39" s="7">
        <f t="shared" si="0"/>
        <v>32.511</v>
      </c>
      <c r="R39" s="3"/>
    </row>
    <row r="40" spans="1:18" ht="18.75">
      <c r="A40" s="232" t="s">
        <v>42</v>
      </c>
      <c r="B40" s="233"/>
      <c r="C40" s="220" t="s">
        <v>12</v>
      </c>
      <c r="D40" s="72">
        <v>0.228</v>
      </c>
      <c r="E40" s="183">
        <v>0.7982</v>
      </c>
      <c r="F40" s="57"/>
      <c r="G40" s="59">
        <v>0.277</v>
      </c>
      <c r="H40" s="143">
        <v>1.124</v>
      </c>
      <c r="I40" s="59"/>
      <c r="J40" s="30"/>
      <c r="K40" s="143"/>
      <c r="L40" s="4">
        <v>0.1315</v>
      </c>
      <c r="M40" s="4"/>
      <c r="N40" s="4"/>
      <c r="O40" s="4"/>
      <c r="P40" s="4"/>
      <c r="Q40" s="5">
        <f t="shared" si="0"/>
        <v>1.5325000000000002</v>
      </c>
      <c r="R40" s="3"/>
    </row>
    <row r="41" spans="1:18" ht="18.75">
      <c r="A41" s="234"/>
      <c r="B41" s="235"/>
      <c r="C41" s="224" t="s">
        <v>14</v>
      </c>
      <c r="D41" s="74">
        <v>179.991</v>
      </c>
      <c r="E41" s="184">
        <v>501.306</v>
      </c>
      <c r="F41" s="58"/>
      <c r="G41" s="60">
        <v>148.16</v>
      </c>
      <c r="H41" s="142">
        <v>370.829</v>
      </c>
      <c r="I41" s="60"/>
      <c r="J41" s="31"/>
      <c r="K41" s="142"/>
      <c r="L41" s="6">
        <v>114.027</v>
      </c>
      <c r="M41" s="6"/>
      <c r="N41" s="6"/>
      <c r="O41" s="6"/>
      <c r="P41" s="6"/>
      <c r="Q41" s="7">
        <f t="shared" si="0"/>
        <v>633.0160000000001</v>
      </c>
      <c r="R41" s="3"/>
    </row>
    <row r="42" spans="1:18" ht="18.75">
      <c r="A42" s="232" t="s">
        <v>43</v>
      </c>
      <c r="B42" s="233"/>
      <c r="C42" s="220" t="s">
        <v>12</v>
      </c>
      <c r="D42" s="55"/>
      <c r="E42" s="183"/>
      <c r="F42" s="57"/>
      <c r="G42" s="59">
        <v>0.2</v>
      </c>
      <c r="H42" s="143">
        <v>0.037</v>
      </c>
      <c r="I42" s="59"/>
      <c r="J42" s="30"/>
      <c r="K42" s="143"/>
      <c r="L42" s="4">
        <v>0.0033</v>
      </c>
      <c r="M42" s="4"/>
      <c r="N42" s="4"/>
      <c r="O42" s="4"/>
      <c r="P42" s="4"/>
      <c r="Q42" s="5">
        <f t="shared" si="0"/>
        <v>0.2403</v>
      </c>
      <c r="R42" s="3"/>
    </row>
    <row r="43" spans="1:18" ht="18.75">
      <c r="A43" s="234"/>
      <c r="B43" s="235"/>
      <c r="C43" s="224" t="s">
        <v>14</v>
      </c>
      <c r="D43" s="54"/>
      <c r="E43" s="184"/>
      <c r="F43" s="58"/>
      <c r="G43" s="60">
        <v>92.222</v>
      </c>
      <c r="H43" s="142">
        <v>42.735</v>
      </c>
      <c r="I43" s="145"/>
      <c r="J43" s="31"/>
      <c r="K43" s="142"/>
      <c r="L43" s="6">
        <v>6.584</v>
      </c>
      <c r="M43" s="6"/>
      <c r="N43" s="6"/>
      <c r="O43" s="6"/>
      <c r="P43" s="6"/>
      <c r="Q43" s="7">
        <f t="shared" si="0"/>
        <v>141.541</v>
      </c>
      <c r="R43" s="3"/>
    </row>
    <row r="44" spans="1:18" ht="18.75">
      <c r="A44" s="232" t="s">
        <v>44</v>
      </c>
      <c r="B44" s="233"/>
      <c r="C44" s="220" t="s">
        <v>12</v>
      </c>
      <c r="D44" s="55">
        <v>0.0055</v>
      </c>
      <c r="E44" s="183">
        <v>0.048</v>
      </c>
      <c r="F44" s="57"/>
      <c r="G44" s="59">
        <v>0.306</v>
      </c>
      <c r="H44" s="143">
        <v>0.467</v>
      </c>
      <c r="I44" s="202">
        <v>0.001</v>
      </c>
      <c r="J44" s="30"/>
      <c r="K44" s="143">
        <v>0.0174</v>
      </c>
      <c r="L44" s="4">
        <v>0.0076</v>
      </c>
      <c r="M44" s="4"/>
      <c r="N44" s="4"/>
      <c r="O44" s="4">
        <v>0.0074</v>
      </c>
      <c r="P44" s="4"/>
      <c r="Q44" s="5">
        <f t="shared" si="0"/>
        <v>0.8064</v>
      </c>
      <c r="R44" s="3"/>
    </row>
    <row r="45" spans="1:18" ht="18.75">
      <c r="A45" s="234"/>
      <c r="B45" s="235"/>
      <c r="C45" s="224" t="s">
        <v>14</v>
      </c>
      <c r="D45" s="75">
        <v>4.83</v>
      </c>
      <c r="E45" s="184">
        <v>14.595</v>
      </c>
      <c r="F45" s="58"/>
      <c r="G45" s="60">
        <v>280.629</v>
      </c>
      <c r="H45" s="142">
        <v>292.443</v>
      </c>
      <c r="I45" s="60">
        <v>1.575</v>
      </c>
      <c r="J45" s="31"/>
      <c r="K45" s="142">
        <v>8.696</v>
      </c>
      <c r="L45" s="6">
        <v>21.021</v>
      </c>
      <c r="M45" s="6"/>
      <c r="N45" s="6"/>
      <c r="O45" s="6">
        <v>3.297</v>
      </c>
      <c r="P45" s="6"/>
      <c r="Q45" s="7">
        <f t="shared" si="0"/>
        <v>607.6610000000001</v>
      </c>
      <c r="R45" s="3"/>
    </row>
    <row r="46" spans="1:18" ht="18.75">
      <c r="A46" s="232" t="s">
        <v>45</v>
      </c>
      <c r="B46" s="233"/>
      <c r="C46" s="220" t="s">
        <v>12</v>
      </c>
      <c r="D46" s="72">
        <v>0.02</v>
      </c>
      <c r="E46" s="183">
        <v>0.1731</v>
      </c>
      <c r="F46" s="57"/>
      <c r="G46" s="59">
        <v>0.0383</v>
      </c>
      <c r="H46" s="143">
        <v>3.029</v>
      </c>
      <c r="I46" s="59"/>
      <c r="J46" s="30"/>
      <c r="K46" s="143">
        <v>0.0015</v>
      </c>
      <c r="L46" s="4">
        <v>0.003</v>
      </c>
      <c r="M46" s="4"/>
      <c r="N46" s="4"/>
      <c r="O46" s="4"/>
      <c r="P46" s="4"/>
      <c r="Q46" s="5">
        <f t="shared" si="0"/>
        <v>3.0718</v>
      </c>
      <c r="R46" s="3"/>
    </row>
    <row r="47" spans="1:18" ht="18.75">
      <c r="A47" s="234"/>
      <c r="B47" s="235"/>
      <c r="C47" s="224" t="s">
        <v>14</v>
      </c>
      <c r="D47" s="75">
        <v>7.35</v>
      </c>
      <c r="E47" s="184">
        <v>45.906</v>
      </c>
      <c r="F47" s="58"/>
      <c r="G47" s="60">
        <v>66.391</v>
      </c>
      <c r="H47" s="142">
        <v>4214.21</v>
      </c>
      <c r="I47" s="60"/>
      <c r="J47" s="31"/>
      <c r="K47" s="142">
        <v>1.273</v>
      </c>
      <c r="L47" s="6">
        <v>4.725</v>
      </c>
      <c r="M47" s="6"/>
      <c r="N47" s="6"/>
      <c r="O47" s="6"/>
      <c r="P47" s="6"/>
      <c r="Q47" s="7">
        <f t="shared" si="0"/>
        <v>4286.599</v>
      </c>
      <c r="R47" s="3"/>
    </row>
    <row r="48" spans="1:18" ht="18.75">
      <c r="A48" s="232" t="s">
        <v>46</v>
      </c>
      <c r="B48" s="233"/>
      <c r="C48" s="220" t="s">
        <v>12</v>
      </c>
      <c r="D48" s="72">
        <v>0.0211</v>
      </c>
      <c r="E48" s="183">
        <v>0.005</v>
      </c>
      <c r="F48" s="57"/>
      <c r="G48" s="59">
        <v>0.01</v>
      </c>
      <c r="H48" s="143">
        <v>0.03</v>
      </c>
      <c r="I48" s="59"/>
      <c r="J48" s="30"/>
      <c r="K48" s="143">
        <v>7.087</v>
      </c>
      <c r="L48" s="4">
        <v>0.015</v>
      </c>
      <c r="M48" s="4"/>
      <c r="N48" s="4"/>
      <c r="O48" s="4"/>
      <c r="P48" s="4"/>
      <c r="Q48" s="5">
        <f t="shared" si="0"/>
        <v>7.1419999999999995</v>
      </c>
      <c r="R48" s="3"/>
    </row>
    <row r="49" spans="1:18" ht="18.75">
      <c r="A49" s="234"/>
      <c r="B49" s="235"/>
      <c r="C49" s="224" t="s">
        <v>14</v>
      </c>
      <c r="D49" s="54">
        <v>13.293</v>
      </c>
      <c r="E49" s="184">
        <v>2.625</v>
      </c>
      <c r="F49" s="58"/>
      <c r="G49" s="60">
        <v>2.678</v>
      </c>
      <c r="H49" s="142">
        <v>11.55</v>
      </c>
      <c r="I49" s="60"/>
      <c r="J49" s="31"/>
      <c r="K49" s="142">
        <v>1711.479</v>
      </c>
      <c r="L49" s="6">
        <v>5.04</v>
      </c>
      <c r="M49" s="6"/>
      <c r="N49" s="6"/>
      <c r="O49" s="6"/>
      <c r="P49" s="6"/>
      <c r="Q49" s="7">
        <f t="shared" si="0"/>
        <v>1730.747</v>
      </c>
      <c r="R49" s="3"/>
    </row>
    <row r="50" spans="1:18" ht="18.75">
      <c r="A50" s="232" t="s">
        <v>47</v>
      </c>
      <c r="B50" s="233"/>
      <c r="C50" s="220" t="s">
        <v>12</v>
      </c>
      <c r="D50" s="55">
        <v>0.008</v>
      </c>
      <c r="E50" s="183">
        <v>0.675</v>
      </c>
      <c r="F50" s="57"/>
      <c r="G50" s="59"/>
      <c r="H50" s="143"/>
      <c r="I50" s="59"/>
      <c r="J50" s="30"/>
      <c r="K50" s="143"/>
      <c r="L50" s="4">
        <v>0.5</v>
      </c>
      <c r="M50" s="4"/>
      <c r="N50" s="4"/>
      <c r="O50" s="4"/>
      <c r="P50" s="4"/>
      <c r="Q50" s="5">
        <f t="shared" si="0"/>
        <v>0.5</v>
      </c>
      <c r="R50" s="3"/>
    </row>
    <row r="51" spans="1:18" ht="18.75">
      <c r="A51" s="234"/>
      <c r="B51" s="235"/>
      <c r="C51" s="224" t="s">
        <v>14</v>
      </c>
      <c r="D51" s="75">
        <v>4.033</v>
      </c>
      <c r="E51" s="184">
        <v>317.94</v>
      </c>
      <c r="F51" s="58"/>
      <c r="G51" s="60"/>
      <c r="H51" s="142"/>
      <c r="I51" s="60"/>
      <c r="J51" s="31"/>
      <c r="K51" s="142"/>
      <c r="L51" s="6">
        <v>514.5</v>
      </c>
      <c r="M51" s="6"/>
      <c r="N51" s="6"/>
      <c r="O51" s="6"/>
      <c r="P51" s="6"/>
      <c r="Q51" s="7">
        <f t="shared" si="0"/>
        <v>514.5</v>
      </c>
      <c r="R51" s="3"/>
    </row>
    <row r="52" spans="1:18" ht="18.75">
      <c r="A52" s="232" t="s">
        <v>48</v>
      </c>
      <c r="B52" s="233"/>
      <c r="C52" s="220" t="s">
        <v>12</v>
      </c>
      <c r="D52" s="72">
        <v>0.0105</v>
      </c>
      <c r="E52" s="183">
        <v>0.138</v>
      </c>
      <c r="F52" s="57"/>
      <c r="G52" s="59">
        <v>9.2162</v>
      </c>
      <c r="H52" s="143">
        <v>12.53</v>
      </c>
      <c r="I52" s="59"/>
      <c r="J52" s="30"/>
      <c r="K52" s="143">
        <v>369.4941</v>
      </c>
      <c r="L52" s="4">
        <v>11.4128</v>
      </c>
      <c r="M52" s="4"/>
      <c r="N52" s="4">
        <v>0.1563</v>
      </c>
      <c r="O52" s="4"/>
      <c r="P52" s="4">
        <v>0.0263</v>
      </c>
      <c r="Q52" s="5">
        <f t="shared" si="0"/>
        <v>402.8357</v>
      </c>
      <c r="R52" s="3"/>
    </row>
    <row r="53" spans="1:18" ht="18.75">
      <c r="A53" s="234"/>
      <c r="B53" s="235"/>
      <c r="C53" s="224" t="s">
        <v>14</v>
      </c>
      <c r="D53" s="54">
        <v>14.039</v>
      </c>
      <c r="E53" s="184">
        <v>146.812</v>
      </c>
      <c r="F53" s="58"/>
      <c r="G53" s="60">
        <v>8438.546</v>
      </c>
      <c r="H53" s="142">
        <v>15886.086</v>
      </c>
      <c r="I53" s="60"/>
      <c r="J53" s="31"/>
      <c r="K53" s="142">
        <v>221016.511</v>
      </c>
      <c r="L53" s="6">
        <v>6018.574</v>
      </c>
      <c r="M53" s="6"/>
      <c r="N53" s="6">
        <v>255.243</v>
      </c>
      <c r="O53" s="6"/>
      <c r="P53" s="6">
        <v>38.28</v>
      </c>
      <c r="Q53" s="7">
        <f t="shared" si="0"/>
        <v>251653.23999999996</v>
      </c>
      <c r="R53" s="3"/>
    </row>
    <row r="54" spans="1:18" ht="18.75">
      <c r="A54" s="218" t="s">
        <v>0</v>
      </c>
      <c r="B54" s="219" t="s">
        <v>49</v>
      </c>
      <c r="C54" s="220" t="s">
        <v>12</v>
      </c>
      <c r="D54" s="55">
        <v>0.4503</v>
      </c>
      <c r="E54" s="183"/>
      <c r="F54" s="57"/>
      <c r="G54" s="59">
        <v>0.2737</v>
      </c>
      <c r="H54" s="143">
        <v>0.014</v>
      </c>
      <c r="I54" s="59"/>
      <c r="J54" s="30"/>
      <c r="K54" s="143"/>
      <c r="L54" s="4">
        <v>0.1842</v>
      </c>
      <c r="M54" s="4"/>
      <c r="N54" s="4">
        <v>0.0006</v>
      </c>
      <c r="O54" s="4">
        <v>0.0033</v>
      </c>
      <c r="P54" s="4"/>
      <c r="Q54" s="5">
        <f t="shared" si="0"/>
        <v>0.4758</v>
      </c>
      <c r="R54" s="3"/>
    </row>
    <row r="55" spans="1:18" ht="18.75">
      <c r="A55" s="222" t="s">
        <v>37</v>
      </c>
      <c r="B55" s="223"/>
      <c r="C55" s="224" t="s">
        <v>14</v>
      </c>
      <c r="D55" s="75">
        <v>330.393</v>
      </c>
      <c r="E55" s="184"/>
      <c r="F55" s="58"/>
      <c r="G55" s="60">
        <v>170.604</v>
      </c>
      <c r="H55" s="142">
        <v>40.082</v>
      </c>
      <c r="I55" s="60"/>
      <c r="J55" s="31"/>
      <c r="K55" s="142"/>
      <c r="L55" s="6">
        <v>173.688</v>
      </c>
      <c r="M55" s="6"/>
      <c r="N55" s="6">
        <v>0.378</v>
      </c>
      <c r="O55" s="6">
        <v>8.724</v>
      </c>
      <c r="P55" s="6"/>
      <c r="Q55" s="7">
        <f t="shared" si="0"/>
        <v>393.476</v>
      </c>
      <c r="R55" s="3"/>
    </row>
    <row r="56" spans="1:18" ht="18.75">
      <c r="A56" s="222" t="s">
        <v>13</v>
      </c>
      <c r="B56" s="226" t="s">
        <v>16</v>
      </c>
      <c r="C56" s="220" t="s">
        <v>12</v>
      </c>
      <c r="D56" s="72">
        <v>1.9214</v>
      </c>
      <c r="E56" s="183">
        <v>0.4555</v>
      </c>
      <c r="F56" s="57"/>
      <c r="G56" s="59">
        <v>0.0175</v>
      </c>
      <c r="H56" s="143">
        <v>0.352</v>
      </c>
      <c r="I56" s="59"/>
      <c r="J56" s="30"/>
      <c r="K56" s="143">
        <v>0.0085</v>
      </c>
      <c r="L56" s="4">
        <v>0.0319</v>
      </c>
      <c r="M56" s="4"/>
      <c r="N56" s="4">
        <v>0.0534</v>
      </c>
      <c r="O56" s="4"/>
      <c r="P56" s="4"/>
      <c r="Q56" s="5">
        <f t="shared" si="0"/>
        <v>0.4633</v>
      </c>
      <c r="R56" s="3"/>
    </row>
    <row r="57" spans="1:18" ht="18.75">
      <c r="A57" s="222" t="s">
        <v>19</v>
      </c>
      <c r="B57" s="224" t="s">
        <v>50</v>
      </c>
      <c r="C57" s="224" t="s">
        <v>14</v>
      </c>
      <c r="D57" s="75">
        <v>284.614</v>
      </c>
      <c r="E57" s="184">
        <v>350.315</v>
      </c>
      <c r="F57" s="58"/>
      <c r="G57" s="60">
        <v>2.858</v>
      </c>
      <c r="H57" s="142">
        <v>279.938</v>
      </c>
      <c r="I57" s="60"/>
      <c r="J57" s="31"/>
      <c r="K57" s="142">
        <v>10.23</v>
      </c>
      <c r="L57" s="6">
        <v>48.815</v>
      </c>
      <c r="M57" s="6"/>
      <c r="N57" s="6">
        <v>56.354</v>
      </c>
      <c r="O57" s="6"/>
      <c r="P57" s="6"/>
      <c r="Q57" s="7">
        <f t="shared" si="0"/>
        <v>398.195</v>
      </c>
      <c r="R57" s="3"/>
    </row>
    <row r="58" spans="1:18" ht="18.75">
      <c r="A58" s="10"/>
      <c r="B58" s="227" t="s">
        <v>20</v>
      </c>
      <c r="C58" s="220" t="s">
        <v>12</v>
      </c>
      <c r="D58" s="168">
        <f>D54+D56</f>
        <v>2.3717</v>
      </c>
      <c r="E58" s="187">
        <f>E54+E56</f>
        <v>0.4555</v>
      </c>
      <c r="F58" s="57">
        <f>D58+E58</f>
        <v>2.8272000000000004</v>
      </c>
      <c r="G58" s="63">
        <f aca="true" t="shared" si="8" ref="G58:I59">G54+G56</f>
        <v>0.2912</v>
      </c>
      <c r="H58" s="148">
        <f t="shared" si="8"/>
        <v>0.366</v>
      </c>
      <c r="I58" s="202">
        <f t="shared" si="8"/>
        <v>0</v>
      </c>
      <c r="J58" s="30">
        <f>H58+I58</f>
        <v>0.366</v>
      </c>
      <c r="K58" s="148">
        <f>K54+K56</f>
        <v>0.0085</v>
      </c>
      <c r="L58" s="4">
        <f>+L54+L56</f>
        <v>0.21610000000000001</v>
      </c>
      <c r="M58" s="4">
        <f>+M54+M56</f>
        <v>0</v>
      </c>
      <c r="N58" s="4">
        <f>N54+N56</f>
        <v>0.054000000000000006</v>
      </c>
      <c r="O58" s="4">
        <f>+O54+O56</f>
        <v>0.0033</v>
      </c>
      <c r="P58" s="4">
        <f>P54+P56</f>
        <v>0</v>
      </c>
      <c r="Q58" s="5">
        <f t="shared" si="0"/>
        <v>3.7663</v>
      </c>
      <c r="R58" s="3"/>
    </row>
    <row r="59" spans="1:18" ht="18.75">
      <c r="A59" s="229"/>
      <c r="B59" s="230"/>
      <c r="C59" s="224" t="s">
        <v>14</v>
      </c>
      <c r="D59" s="64">
        <f>D55+D57</f>
        <v>615.007</v>
      </c>
      <c r="E59" s="188">
        <f>E55+E57</f>
        <v>350.315</v>
      </c>
      <c r="F59" s="58">
        <f>D59+E59</f>
        <v>965.3219999999999</v>
      </c>
      <c r="G59" s="62">
        <f t="shared" si="8"/>
        <v>173.46200000000002</v>
      </c>
      <c r="H59" s="149">
        <f t="shared" si="8"/>
        <v>320.02</v>
      </c>
      <c r="I59" s="62">
        <f t="shared" si="8"/>
        <v>0</v>
      </c>
      <c r="J59" s="31">
        <f>H59+I59</f>
        <v>320.02</v>
      </c>
      <c r="K59" s="149">
        <f>K55+K57</f>
        <v>10.23</v>
      </c>
      <c r="L59" s="6">
        <f>+L55+L57</f>
        <v>222.503</v>
      </c>
      <c r="M59" s="6">
        <f>+M55+M57</f>
        <v>0</v>
      </c>
      <c r="N59" s="6">
        <f>N55+N57</f>
        <v>56.732</v>
      </c>
      <c r="O59" s="6">
        <f>+O55+O57</f>
        <v>8.724</v>
      </c>
      <c r="P59" s="6">
        <f>P55+P57</f>
        <v>0</v>
      </c>
      <c r="Q59" s="7">
        <f t="shared" si="0"/>
        <v>1756.9929999999997</v>
      </c>
      <c r="R59" s="3"/>
    </row>
    <row r="60" spans="1:18" ht="18.75">
      <c r="A60" s="218" t="s">
        <v>0</v>
      </c>
      <c r="B60" s="219" t="s">
        <v>51</v>
      </c>
      <c r="C60" s="220" t="s">
        <v>12</v>
      </c>
      <c r="D60" s="55">
        <v>0.1859</v>
      </c>
      <c r="E60" s="183"/>
      <c r="F60" s="57"/>
      <c r="G60" s="59">
        <v>0.6949</v>
      </c>
      <c r="H60" s="143">
        <v>34.269</v>
      </c>
      <c r="I60" s="59"/>
      <c r="J60" s="11"/>
      <c r="K60" s="143"/>
      <c r="L60" s="4">
        <v>0.0825</v>
      </c>
      <c r="M60" s="4"/>
      <c r="N60" s="4"/>
      <c r="O60" s="4"/>
      <c r="P60" s="4"/>
      <c r="Q60" s="5">
        <f t="shared" si="0"/>
        <v>35.0464</v>
      </c>
      <c r="R60" s="3"/>
    </row>
    <row r="61" spans="1:18" ht="18.75">
      <c r="A61" s="222" t="s">
        <v>52</v>
      </c>
      <c r="B61" s="223"/>
      <c r="C61" s="224" t="s">
        <v>14</v>
      </c>
      <c r="D61" s="74">
        <v>15.464</v>
      </c>
      <c r="E61" s="184"/>
      <c r="F61" s="58"/>
      <c r="G61" s="60">
        <v>77.575</v>
      </c>
      <c r="H61" s="142">
        <v>853.306</v>
      </c>
      <c r="I61" s="60"/>
      <c r="J61" s="31"/>
      <c r="K61" s="142"/>
      <c r="L61" s="6">
        <v>5.015</v>
      </c>
      <c r="M61" s="6"/>
      <c r="N61" s="6"/>
      <c r="O61" s="6"/>
      <c r="P61" s="6"/>
      <c r="Q61" s="7">
        <f t="shared" si="0"/>
        <v>935.8960000000001</v>
      </c>
      <c r="R61" s="3"/>
    </row>
    <row r="62" spans="1:18" ht="18.75">
      <c r="A62" s="222" t="s">
        <v>0</v>
      </c>
      <c r="B62" s="226" t="s">
        <v>53</v>
      </c>
      <c r="C62" s="220" t="s">
        <v>12</v>
      </c>
      <c r="D62" s="55">
        <v>1.09</v>
      </c>
      <c r="E62" s="183">
        <v>7.03</v>
      </c>
      <c r="F62" s="57"/>
      <c r="G62" s="59">
        <v>406.883</v>
      </c>
      <c r="H62" s="143"/>
      <c r="I62" s="59"/>
      <c r="J62" s="30"/>
      <c r="K62" s="143"/>
      <c r="L62" s="4"/>
      <c r="M62" s="4"/>
      <c r="N62" s="4"/>
      <c r="O62" s="4"/>
      <c r="P62" s="4"/>
      <c r="Q62" s="5">
        <f t="shared" si="0"/>
        <v>406.883</v>
      </c>
      <c r="R62" s="3"/>
    </row>
    <row r="63" spans="1:18" ht="18.75">
      <c r="A63" s="222" t="s">
        <v>54</v>
      </c>
      <c r="B63" s="224" t="s">
        <v>55</v>
      </c>
      <c r="C63" s="224" t="s">
        <v>14</v>
      </c>
      <c r="D63" s="54">
        <v>148.786</v>
      </c>
      <c r="E63" s="184">
        <v>768.705</v>
      </c>
      <c r="F63" s="58"/>
      <c r="G63" s="60">
        <v>86160.466</v>
      </c>
      <c r="H63" s="142"/>
      <c r="I63" s="60"/>
      <c r="J63" s="31"/>
      <c r="K63" s="142"/>
      <c r="L63" s="6"/>
      <c r="M63" s="6"/>
      <c r="N63" s="6"/>
      <c r="O63" s="6"/>
      <c r="P63" s="6"/>
      <c r="Q63" s="7">
        <f t="shared" si="0"/>
        <v>86160.466</v>
      </c>
      <c r="R63" s="3"/>
    </row>
    <row r="64" spans="1:18" ht="18.75">
      <c r="A64" s="222" t="s">
        <v>0</v>
      </c>
      <c r="B64" s="219" t="s">
        <v>56</v>
      </c>
      <c r="C64" s="220" t="s">
        <v>12</v>
      </c>
      <c r="D64" s="55"/>
      <c r="E64" s="183"/>
      <c r="F64" s="57"/>
      <c r="G64" s="59">
        <v>186.406</v>
      </c>
      <c r="H64" s="143">
        <v>0.07</v>
      </c>
      <c r="I64" s="59"/>
      <c r="J64" s="30"/>
      <c r="K64" s="143"/>
      <c r="L64" s="4">
        <v>0.001</v>
      </c>
      <c r="M64" s="4"/>
      <c r="N64" s="4"/>
      <c r="O64" s="4"/>
      <c r="P64" s="4"/>
      <c r="Q64" s="5">
        <f t="shared" si="0"/>
        <v>186.477</v>
      </c>
      <c r="R64" s="3"/>
    </row>
    <row r="65" spans="1:18" ht="18.75">
      <c r="A65" s="222" t="s">
        <v>19</v>
      </c>
      <c r="B65" s="223"/>
      <c r="C65" s="224" t="s">
        <v>14</v>
      </c>
      <c r="D65" s="54"/>
      <c r="E65" s="184"/>
      <c r="F65" s="58"/>
      <c r="G65" s="60">
        <v>36680.687</v>
      </c>
      <c r="H65" s="142">
        <v>25.095</v>
      </c>
      <c r="I65" s="60"/>
      <c r="J65" s="31"/>
      <c r="K65" s="142"/>
      <c r="L65" s="6">
        <v>6.3</v>
      </c>
      <c r="M65" s="6"/>
      <c r="N65" s="6"/>
      <c r="O65" s="6"/>
      <c r="P65" s="6"/>
      <c r="Q65" s="7">
        <f t="shared" si="0"/>
        <v>36712.082</v>
      </c>
      <c r="R65" s="3"/>
    </row>
    <row r="66" spans="1:18" ht="18.75">
      <c r="A66" s="10"/>
      <c r="B66" s="226" t="s">
        <v>16</v>
      </c>
      <c r="C66" s="220" t="s">
        <v>12</v>
      </c>
      <c r="D66" s="55">
        <v>0.131</v>
      </c>
      <c r="E66" s="183">
        <v>0.2937</v>
      </c>
      <c r="F66" s="57"/>
      <c r="G66" s="59">
        <v>29.3138</v>
      </c>
      <c r="H66" s="143"/>
      <c r="I66" s="59"/>
      <c r="J66" s="30"/>
      <c r="K66" s="143">
        <v>0.1394</v>
      </c>
      <c r="L66" s="4">
        <v>0.018</v>
      </c>
      <c r="M66" s="4">
        <v>0.085</v>
      </c>
      <c r="N66" s="4"/>
      <c r="O66" s="4"/>
      <c r="P66" s="4"/>
      <c r="Q66" s="5">
        <f t="shared" si="0"/>
        <v>29.5562</v>
      </c>
      <c r="R66" s="3"/>
    </row>
    <row r="67" spans="1:18" ht="19.5" thickBot="1">
      <c r="A67" s="237" t="s">
        <v>0</v>
      </c>
      <c r="B67" s="238" t="s">
        <v>55</v>
      </c>
      <c r="C67" s="238" t="s">
        <v>14</v>
      </c>
      <c r="D67" s="56">
        <v>9.643</v>
      </c>
      <c r="E67" s="185">
        <v>23.166</v>
      </c>
      <c r="F67" s="203"/>
      <c r="G67" s="129">
        <v>5717.1</v>
      </c>
      <c r="H67" s="144"/>
      <c r="I67" s="129"/>
      <c r="J67" s="32"/>
      <c r="K67" s="144">
        <v>13.845</v>
      </c>
      <c r="L67" s="8">
        <v>9.765</v>
      </c>
      <c r="M67" s="8">
        <v>27.3</v>
      </c>
      <c r="N67" s="8"/>
      <c r="O67" s="8"/>
      <c r="P67" s="8"/>
      <c r="Q67" s="9">
        <f t="shared" si="0"/>
        <v>5768.010000000001</v>
      </c>
      <c r="R67" s="3"/>
    </row>
    <row r="68" spans="4:17" ht="18.75">
      <c r="D68" s="3"/>
      <c r="E68" s="3"/>
      <c r="F68" s="240"/>
      <c r="G68" s="240"/>
      <c r="H68" s="240"/>
      <c r="I68" s="240"/>
      <c r="K68" s="240"/>
      <c r="Q68" s="1"/>
    </row>
    <row r="69" spans="1:17" ht="19.5" thickBot="1">
      <c r="A69" s="2"/>
      <c r="B69" s="212" t="s">
        <v>124</v>
      </c>
      <c r="C69" s="2"/>
      <c r="D69" s="241"/>
      <c r="E69" s="241"/>
      <c r="F69" s="242"/>
      <c r="G69" s="242"/>
      <c r="H69" s="242"/>
      <c r="I69" s="242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9"/>
      <c r="B70" s="26"/>
      <c r="C70" s="26"/>
      <c r="D70" s="37" t="s">
        <v>1</v>
      </c>
      <c r="E70" s="37" t="s">
        <v>2</v>
      </c>
      <c r="F70" s="271" t="s">
        <v>3</v>
      </c>
      <c r="G70" s="216" t="s">
        <v>100</v>
      </c>
      <c r="H70" s="39" t="s">
        <v>4</v>
      </c>
      <c r="I70" s="37" t="s">
        <v>5</v>
      </c>
      <c r="J70" s="37" t="s">
        <v>121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2" t="s">
        <v>52</v>
      </c>
      <c r="B71" s="227" t="s">
        <v>20</v>
      </c>
      <c r="C71" s="220" t="s">
        <v>12</v>
      </c>
      <c r="D71" s="46">
        <f>D60+D62+D64+D66</f>
        <v>1.4069</v>
      </c>
      <c r="E71" s="46">
        <f>E60+E62+E64+E66</f>
        <v>7.3237000000000005</v>
      </c>
      <c r="F71" s="148">
        <f>D71+E71</f>
        <v>8.7306</v>
      </c>
      <c r="G71" s="243">
        <f aca="true" t="shared" si="9" ref="G71:I72">G60+G62+G64+G66</f>
        <v>623.2977</v>
      </c>
      <c r="H71" s="63">
        <f t="shared" si="9"/>
        <v>34.339</v>
      </c>
      <c r="I71" s="63">
        <f t="shared" si="9"/>
        <v>0</v>
      </c>
      <c r="J71" s="11">
        <f>H71+I71</f>
        <v>34.339</v>
      </c>
      <c r="K71" s="63">
        <f>K60+K62+K64+K66</f>
        <v>0.1394</v>
      </c>
      <c r="L71" s="4">
        <f>+L60+L62+L64+L66</f>
        <v>0.1015</v>
      </c>
      <c r="M71" s="4">
        <f>+M60+M62+M64+M66</f>
        <v>0.085</v>
      </c>
      <c r="N71" s="4">
        <f aca="true" t="shared" si="10" ref="N71:P72">N60+N62+N64+N66</f>
        <v>0</v>
      </c>
      <c r="O71" s="4">
        <f t="shared" si="10"/>
        <v>0</v>
      </c>
      <c r="P71" s="4">
        <f t="shared" si="10"/>
        <v>0</v>
      </c>
      <c r="Q71" s="5">
        <f aca="true" t="shared" si="11" ref="Q71:Q134">+F71+G71+H71+I71+K71+L71+M71+N71+O71+P71</f>
        <v>666.6931999999999</v>
      </c>
      <c r="R71" s="10"/>
    </row>
    <row r="72" spans="1:18" ht="18.75">
      <c r="A72" s="213" t="s">
        <v>54</v>
      </c>
      <c r="B72" s="230"/>
      <c r="C72" s="224" t="s">
        <v>14</v>
      </c>
      <c r="D72" s="47">
        <f>D61+D63+D65+D67</f>
        <v>173.893</v>
      </c>
      <c r="E72" s="47">
        <f>E61+E63+E65+E67</f>
        <v>791.8710000000001</v>
      </c>
      <c r="F72" s="149">
        <f>D72+E72</f>
        <v>965.7640000000001</v>
      </c>
      <c r="G72" s="62">
        <f t="shared" si="9"/>
        <v>128635.82800000001</v>
      </c>
      <c r="H72" s="62">
        <f t="shared" si="9"/>
        <v>878.4010000000001</v>
      </c>
      <c r="I72" s="62">
        <f t="shared" si="9"/>
        <v>0</v>
      </c>
      <c r="J72" s="31">
        <f>H72+I72</f>
        <v>878.4010000000001</v>
      </c>
      <c r="K72" s="62">
        <f>K61+K63+K65+K67</f>
        <v>13.845</v>
      </c>
      <c r="L72" s="6">
        <f>+L61+L63+L65+L67</f>
        <v>21.08</v>
      </c>
      <c r="M72" s="6">
        <f>+M61+M63+M65+M67</f>
        <v>27.3</v>
      </c>
      <c r="N72" s="6">
        <f t="shared" si="10"/>
        <v>0</v>
      </c>
      <c r="O72" s="6">
        <f t="shared" si="10"/>
        <v>0</v>
      </c>
      <c r="P72" s="6">
        <f t="shared" si="10"/>
        <v>0</v>
      </c>
      <c r="Q72" s="7">
        <f t="shared" si="11"/>
        <v>130542.21800000001</v>
      </c>
      <c r="R72" s="10"/>
    </row>
    <row r="73" spans="1:18" ht="18.75">
      <c r="A73" s="222" t="s">
        <v>0</v>
      </c>
      <c r="B73" s="219" t="s">
        <v>57</v>
      </c>
      <c r="C73" s="220" t="s">
        <v>12</v>
      </c>
      <c r="D73" s="50">
        <v>0.9931</v>
      </c>
      <c r="E73" s="50">
        <v>0.401</v>
      </c>
      <c r="F73" s="148"/>
      <c r="G73" s="59">
        <v>0.1704</v>
      </c>
      <c r="H73" s="59">
        <v>1.862</v>
      </c>
      <c r="I73" s="59">
        <v>0.193</v>
      </c>
      <c r="J73" s="11"/>
      <c r="K73" s="59">
        <v>0.1133</v>
      </c>
      <c r="L73" s="4">
        <v>0.3067</v>
      </c>
      <c r="M73" s="4">
        <v>0.088</v>
      </c>
      <c r="N73" s="4">
        <v>0.0559</v>
      </c>
      <c r="O73" s="4">
        <v>0.3011</v>
      </c>
      <c r="P73" s="4">
        <v>0.237</v>
      </c>
      <c r="Q73" s="5">
        <f t="shared" si="11"/>
        <v>3.3274000000000004</v>
      </c>
      <c r="R73" s="10"/>
    </row>
    <row r="74" spans="1:18" ht="18.75">
      <c r="A74" s="222" t="s">
        <v>32</v>
      </c>
      <c r="B74" s="223"/>
      <c r="C74" s="224" t="s">
        <v>14</v>
      </c>
      <c r="D74" s="74">
        <v>1860.705</v>
      </c>
      <c r="E74" s="51">
        <v>739.949</v>
      </c>
      <c r="F74" s="149"/>
      <c r="G74" s="60">
        <v>457.233</v>
      </c>
      <c r="H74" s="60">
        <v>3011.913</v>
      </c>
      <c r="I74" s="60">
        <v>358.551</v>
      </c>
      <c r="J74" s="31"/>
      <c r="K74" s="60">
        <v>196.868</v>
      </c>
      <c r="L74" s="6">
        <v>671.987</v>
      </c>
      <c r="M74" s="6">
        <v>35.438</v>
      </c>
      <c r="N74" s="6">
        <v>86.659</v>
      </c>
      <c r="O74" s="6">
        <v>594.72</v>
      </c>
      <c r="P74" s="6">
        <v>483.76</v>
      </c>
      <c r="Q74" s="7">
        <f t="shared" si="11"/>
        <v>5897.129</v>
      </c>
      <c r="R74" s="10"/>
    </row>
    <row r="75" spans="1:18" ht="18.75">
      <c r="A75" s="222" t="s">
        <v>0</v>
      </c>
      <c r="B75" s="219" t="s">
        <v>58</v>
      </c>
      <c r="C75" s="220" t="s">
        <v>12</v>
      </c>
      <c r="D75" s="50"/>
      <c r="E75" s="50">
        <v>0.2045</v>
      </c>
      <c r="F75" s="148"/>
      <c r="G75" s="59">
        <v>0.0735</v>
      </c>
      <c r="H75" s="59">
        <v>1.806</v>
      </c>
      <c r="I75" s="59"/>
      <c r="J75" s="11"/>
      <c r="K75" s="59">
        <v>0.058</v>
      </c>
      <c r="L75" s="4"/>
      <c r="M75" s="4"/>
      <c r="N75" s="4"/>
      <c r="O75" s="4"/>
      <c r="P75" s="4"/>
      <c r="Q75" s="5">
        <f t="shared" si="11"/>
        <v>1.9375</v>
      </c>
      <c r="R75" s="10"/>
    </row>
    <row r="76" spans="1:18" ht="18.75">
      <c r="A76" s="222" t="s">
        <v>0</v>
      </c>
      <c r="B76" s="223"/>
      <c r="C76" s="224" t="s">
        <v>14</v>
      </c>
      <c r="D76" s="51"/>
      <c r="E76" s="51">
        <v>79.823</v>
      </c>
      <c r="F76" s="149"/>
      <c r="G76" s="60">
        <v>35.486</v>
      </c>
      <c r="H76" s="60">
        <v>320.536</v>
      </c>
      <c r="I76" s="60"/>
      <c r="J76" s="31"/>
      <c r="K76" s="60">
        <v>11.603</v>
      </c>
      <c r="L76" s="6"/>
      <c r="M76" s="6"/>
      <c r="N76" s="6"/>
      <c r="O76" s="6"/>
      <c r="P76" s="6"/>
      <c r="Q76" s="7">
        <f t="shared" si="11"/>
        <v>367.625</v>
      </c>
      <c r="R76" s="10"/>
    </row>
    <row r="77" spans="1:18" ht="18.75">
      <c r="A77" s="222" t="s">
        <v>59</v>
      </c>
      <c r="B77" s="226" t="s">
        <v>60</v>
      </c>
      <c r="C77" s="220" t="s">
        <v>12</v>
      </c>
      <c r="D77" s="50"/>
      <c r="E77" s="50"/>
      <c r="F77" s="148"/>
      <c r="G77" s="59"/>
      <c r="H77" s="59"/>
      <c r="I77" s="59"/>
      <c r="J77" s="11"/>
      <c r="K77" s="59"/>
      <c r="L77" s="4">
        <v>0.04</v>
      </c>
      <c r="M77" s="4"/>
      <c r="N77" s="4"/>
      <c r="O77" s="4"/>
      <c r="P77" s="4"/>
      <c r="Q77" s="5">
        <f t="shared" si="11"/>
        <v>0.04</v>
      </c>
      <c r="R77" s="10"/>
    </row>
    <row r="78" spans="1:18" ht="18.75">
      <c r="A78" s="222"/>
      <c r="B78" s="224" t="s">
        <v>61</v>
      </c>
      <c r="C78" s="224" t="s">
        <v>14</v>
      </c>
      <c r="D78" s="51"/>
      <c r="E78" s="51"/>
      <c r="F78" s="149"/>
      <c r="G78" s="60"/>
      <c r="H78" s="60"/>
      <c r="I78" s="60"/>
      <c r="J78" s="31"/>
      <c r="K78" s="60"/>
      <c r="L78" s="6">
        <v>54.6</v>
      </c>
      <c r="M78" s="6"/>
      <c r="N78" s="6"/>
      <c r="O78" s="6"/>
      <c r="P78" s="6"/>
      <c r="Q78" s="7">
        <f t="shared" si="11"/>
        <v>54.6</v>
      </c>
      <c r="R78" s="10"/>
    </row>
    <row r="79" spans="1:18" ht="18.75">
      <c r="A79" s="222"/>
      <c r="B79" s="219" t="s">
        <v>62</v>
      </c>
      <c r="C79" s="220" t="s">
        <v>12</v>
      </c>
      <c r="D79" s="50"/>
      <c r="E79" s="50"/>
      <c r="F79" s="148"/>
      <c r="G79" s="59"/>
      <c r="H79" s="59">
        <v>2.546</v>
      </c>
      <c r="I79" s="59"/>
      <c r="J79" s="11"/>
      <c r="K79" s="59"/>
      <c r="L79" s="4"/>
      <c r="M79" s="4"/>
      <c r="N79" s="4"/>
      <c r="O79" s="4"/>
      <c r="P79" s="4"/>
      <c r="Q79" s="5">
        <f t="shared" si="11"/>
        <v>2.546</v>
      </c>
      <c r="R79" s="10"/>
    </row>
    <row r="80" spans="1:18" ht="18.75">
      <c r="A80" s="222" t="s">
        <v>13</v>
      </c>
      <c r="B80" s="223"/>
      <c r="C80" s="224" t="s">
        <v>14</v>
      </c>
      <c r="D80" s="51"/>
      <c r="E80" s="51"/>
      <c r="F80" s="149"/>
      <c r="G80" s="60"/>
      <c r="H80" s="60">
        <v>2130.353</v>
      </c>
      <c r="I80" s="60"/>
      <c r="J80" s="31"/>
      <c r="K80" s="60"/>
      <c r="L80" s="6"/>
      <c r="M80" s="6"/>
      <c r="N80" s="6"/>
      <c r="O80" s="6"/>
      <c r="P80" s="6"/>
      <c r="Q80" s="7">
        <f t="shared" si="11"/>
        <v>2130.353</v>
      </c>
      <c r="R80" s="10"/>
    </row>
    <row r="81" spans="1:18" ht="18.75">
      <c r="A81" s="222"/>
      <c r="B81" s="226" t="s">
        <v>16</v>
      </c>
      <c r="C81" s="220" t="s">
        <v>12</v>
      </c>
      <c r="D81" s="50">
        <v>7.3619</v>
      </c>
      <c r="E81" s="50">
        <v>20.3137</v>
      </c>
      <c r="F81" s="148"/>
      <c r="G81" s="59">
        <v>6.901</v>
      </c>
      <c r="H81" s="59">
        <v>122.124</v>
      </c>
      <c r="I81" s="59">
        <v>0.495</v>
      </c>
      <c r="J81" s="11"/>
      <c r="K81" s="59">
        <v>3.8829</v>
      </c>
      <c r="L81" s="4">
        <v>10.3329</v>
      </c>
      <c r="M81" s="4">
        <v>1.934</v>
      </c>
      <c r="N81" s="4">
        <v>5.5673</v>
      </c>
      <c r="O81" s="4">
        <v>4.5959</v>
      </c>
      <c r="P81" s="4">
        <v>5.9138</v>
      </c>
      <c r="Q81" s="5">
        <f t="shared" si="11"/>
        <v>161.7468</v>
      </c>
      <c r="R81" s="10"/>
    </row>
    <row r="82" spans="1:18" ht="18.75">
      <c r="A82" s="222"/>
      <c r="B82" s="224" t="s">
        <v>63</v>
      </c>
      <c r="C82" s="224" t="s">
        <v>14</v>
      </c>
      <c r="D82" s="74">
        <v>5430.879</v>
      </c>
      <c r="E82" s="51">
        <v>10201.813</v>
      </c>
      <c r="F82" s="149"/>
      <c r="G82" s="60">
        <v>4375.826</v>
      </c>
      <c r="H82" s="60">
        <v>49141.943</v>
      </c>
      <c r="I82" s="60">
        <v>336.895</v>
      </c>
      <c r="J82" s="31"/>
      <c r="K82" s="60">
        <v>1842.564</v>
      </c>
      <c r="L82" s="6">
        <v>4732.417</v>
      </c>
      <c r="M82" s="6">
        <v>499.917</v>
      </c>
      <c r="N82" s="6">
        <v>1763.284</v>
      </c>
      <c r="O82" s="6">
        <v>2807.662</v>
      </c>
      <c r="P82" s="6">
        <v>5418.465</v>
      </c>
      <c r="Q82" s="7">
        <f t="shared" si="11"/>
        <v>70918.973</v>
      </c>
      <c r="R82" s="10"/>
    </row>
    <row r="83" spans="1:18" ht="18.75">
      <c r="A83" s="222" t="s">
        <v>19</v>
      </c>
      <c r="B83" s="227" t="s">
        <v>20</v>
      </c>
      <c r="C83" s="220" t="s">
        <v>12</v>
      </c>
      <c r="D83" s="46">
        <f>D73+D75+D77+D79+D81</f>
        <v>8.355</v>
      </c>
      <c r="E83" s="46">
        <f>E73+E75+E77+E79+E81</f>
        <v>20.9192</v>
      </c>
      <c r="F83" s="148">
        <f>D83+E83</f>
        <v>29.2742</v>
      </c>
      <c r="G83" s="63">
        <f aca="true" t="shared" si="12" ref="G83:I84">G73+G75+G77+G79+G81</f>
        <v>7.1449</v>
      </c>
      <c r="H83" s="61">
        <f t="shared" si="12"/>
        <v>128.338</v>
      </c>
      <c r="I83" s="202">
        <f t="shared" si="12"/>
        <v>0.688</v>
      </c>
      <c r="J83" s="30">
        <f>H83+I83</f>
        <v>129.02599999999998</v>
      </c>
      <c r="K83" s="63">
        <f>K73+K75+K77+K79+K81</f>
        <v>4.0542</v>
      </c>
      <c r="L83" s="4">
        <f aca="true" t="shared" si="13" ref="L83:P84">+L73+L75+L77+L79+L81</f>
        <v>10.6796</v>
      </c>
      <c r="M83" s="4">
        <f t="shared" si="13"/>
        <v>2.022</v>
      </c>
      <c r="N83" s="4">
        <f t="shared" si="13"/>
        <v>5.623200000000001</v>
      </c>
      <c r="O83" s="4">
        <f t="shared" si="13"/>
        <v>4.897</v>
      </c>
      <c r="P83" s="4">
        <f t="shared" si="13"/>
        <v>6.1508</v>
      </c>
      <c r="Q83" s="5">
        <f t="shared" si="11"/>
        <v>198.87189999999995</v>
      </c>
      <c r="R83" s="10"/>
    </row>
    <row r="84" spans="1:18" ht="18.75">
      <c r="A84" s="229"/>
      <c r="B84" s="230"/>
      <c r="C84" s="224" t="s">
        <v>14</v>
      </c>
      <c r="D84" s="47">
        <f>D74+D76+D78+D80+D82</f>
        <v>7291.584</v>
      </c>
      <c r="E84" s="47">
        <f>E74+E76+E78+E80+E82</f>
        <v>11021.585</v>
      </c>
      <c r="F84" s="149">
        <f>D84+E84</f>
        <v>18313.168999999998</v>
      </c>
      <c r="G84" s="62">
        <f t="shared" si="12"/>
        <v>4868.545</v>
      </c>
      <c r="H84" s="62">
        <f t="shared" si="12"/>
        <v>54604.744999999995</v>
      </c>
      <c r="I84" s="62">
        <f t="shared" si="12"/>
        <v>695.4459999999999</v>
      </c>
      <c r="J84" s="31">
        <f>H84+I84</f>
        <v>55300.19099999999</v>
      </c>
      <c r="K84" s="62">
        <f>K74+K76+K78+K80+K82</f>
        <v>2051.035</v>
      </c>
      <c r="L84" s="6">
        <f t="shared" si="13"/>
        <v>5459.004000000001</v>
      </c>
      <c r="M84" s="6">
        <f t="shared" si="13"/>
        <v>535.355</v>
      </c>
      <c r="N84" s="6">
        <f t="shared" si="13"/>
        <v>1849.9430000000002</v>
      </c>
      <c r="O84" s="6">
        <f t="shared" si="13"/>
        <v>3402.3819999999996</v>
      </c>
      <c r="P84" s="6">
        <f t="shared" si="13"/>
        <v>5902.225</v>
      </c>
      <c r="Q84" s="7">
        <f t="shared" si="11"/>
        <v>97681.849</v>
      </c>
      <c r="R84" s="10"/>
    </row>
    <row r="85" spans="1:18" ht="18.75">
      <c r="A85" s="232" t="s">
        <v>64</v>
      </c>
      <c r="B85" s="233"/>
      <c r="C85" s="220" t="s">
        <v>12</v>
      </c>
      <c r="D85" s="50"/>
      <c r="E85" s="50">
        <v>0.5306</v>
      </c>
      <c r="F85" s="148"/>
      <c r="G85" s="59">
        <v>0.093</v>
      </c>
      <c r="H85" s="59">
        <v>0.37</v>
      </c>
      <c r="I85" s="59">
        <v>0.192</v>
      </c>
      <c r="J85" s="11"/>
      <c r="K85" s="59">
        <v>0.0537</v>
      </c>
      <c r="L85" s="4">
        <v>0.0068</v>
      </c>
      <c r="M85" s="4">
        <v>0.064</v>
      </c>
      <c r="N85" s="4"/>
      <c r="O85" s="4"/>
      <c r="P85" s="4">
        <v>0.0065</v>
      </c>
      <c r="Q85" s="5">
        <f t="shared" si="11"/>
        <v>0.786</v>
      </c>
      <c r="R85" s="10"/>
    </row>
    <row r="86" spans="1:18" ht="18.75">
      <c r="A86" s="234"/>
      <c r="B86" s="235"/>
      <c r="C86" s="224" t="s">
        <v>14</v>
      </c>
      <c r="D86" s="51"/>
      <c r="E86" s="51">
        <v>674.017</v>
      </c>
      <c r="F86" s="149"/>
      <c r="G86" s="60">
        <v>257.02</v>
      </c>
      <c r="H86" s="60">
        <v>661.185</v>
      </c>
      <c r="I86" s="60">
        <v>398.497</v>
      </c>
      <c r="J86" s="31"/>
      <c r="K86" s="60">
        <v>45.675</v>
      </c>
      <c r="L86" s="6">
        <v>10.017</v>
      </c>
      <c r="M86" s="6">
        <v>27.405</v>
      </c>
      <c r="N86" s="6"/>
      <c r="O86" s="6"/>
      <c r="P86" s="6">
        <v>9.85</v>
      </c>
      <c r="Q86" s="7">
        <f t="shared" si="11"/>
        <v>1409.649</v>
      </c>
      <c r="R86" s="10"/>
    </row>
    <row r="87" spans="1:18" ht="18.75">
      <c r="A87" s="232" t="s">
        <v>65</v>
      </c>
      <c r="B87" s="233"/>
      <c r="C87" s="220" t="s">
        <v>12</v>
      </c>
      <c r="D87" s="50"/>
      <c r="E87" s="50"/>
      <c r="F87" s="148"/>
      <c r="G87" s="59">
        <v>1.643</v>
      </c>
      <c r="H87" s="59">
        <v>794.488</v>
      </c>
      <c r="I87" s="59"/>
      <c r="J87" s="11"/>
      <c r="K87" s="59">
        <v>315.973</v>
      </c>
      <c r="L87" s="4">
        <v>0.9303</v>
      </c>
      <c r="M87" s="4">
        <v>10.439</v>
      </c>
      <c r="N87" s="4"/>
      <c r="O87" s="4">
        <v>11.666</v>
      </c>
      <c r="P87" s="4"/>
      <c r="Q87" s="5">
        <f t="shared" si="11"/>
        <v>1135.1393</v>
      </c>
      <c r="R87" s="10"/>
    </row>
    <row r="88" spans="1:18" ht="18.75">
      <c r="A88" s="234"/>
      <c r="B88" s="235"/>
      <c r="C88" s="224" t="s">
        <v>14</v>
      </c>
      <c r="D88" s="51"/>
      <c r="E88" s="51"/>
      <c r="F88" s="149"/>
      <c r="G88" s="60">
        <v>540.81</v>
      </c>
      <c r="H88" s="60">
        <v>229182.704</v>
      </c>
      <c r="I88" s="60"/>
      <c r="J88" s="31"/>
      <c r="K88" s="60">
        <v>87049.02</v>
      </c>
      <c r="L88" s="6">
        <v>172.264</v>
      </c>
      <c r="M88" s="6">
        <v>4021.741</v>
      </c>
      <c r="N88" s="6"/>
      <c r="O88" s="6">
        <v>673.723</v>
      </c>
      <c r="P88" s="6"/>
      <c r="Q88" s="7">
        <f t="shared" si="11"/>
        <v>321640.262</v>
      </c>
      <c r="R88" s="10"/>
    </row>
    <row r="89" spans="1:18" ht="18.75">
      <c r="A89" s="232" t="s">
        <v>66</v>
      </c>
      <c r="B89" s="233"/>
      <c r="C89" s="220" t="s">
        <v>12</v>
      </c>
      <c r="D89" s="50">
        <v>0.037</v>
      </c>
      <c r="E89" s="50">
        <v>0.105</v>
      </c>
      <c r="F89" s="148"/>
      <c r="G89" s="59">
        <v>0.046</v>
      </c>
      <c r="H89" s="59">
        <v>0.97</v>
      </c>
      <c r="I89" s="59"/>
      <c r="J89" s="11"/>
      <c r="K89" s="59">
        <v>0.0024</v>
      </c>
      <c r="L89" s="4"/>
      <c r="M89" s="4"/>
      <c r="N89" s="4"/>
      <c r="O89" s="4"/>
      <c r="P89" s="4"/>
      <c r="Q89" s="5">
        <f t="shared" si="11"/>
        <v>1.0184</v>
      </c>
      <c r="R89" s="10"/>
    </row>
    <row r="90" spans="1:18" ht="18.75">
      <c r="A90" s="234"/>
      <c r="B90" s="235"/>
      <c r="C90" s="224" t="s">
        <v>14</v>
      </c>
      <c r="D90" s="51">
        <v>75.075</v>
      </c>
      <c r="E90" s="51">
        <v>259.363</v>
      </c>
      <c r="F90" s="149"/>
      <c r="G90" s="60">
        <v>122.945</v>
      </c>
      <c r="H90" s="60">
        <v>2292.455</v>
      </c>
      <c r="I90" s="60"/>
      <c r="J90" s="31"/>
      <c r="K90" s="60">
        <v>5.145</v>
      </c>
      <c r="L90" s="6"/>
      <c r="M90" s="6"/>
      <c r="N90" s="6"/>
      <c r="O90" s="6"/>
      <c r="P90" s="6"/>
      <c r="Q90" s="7">
        <f t="shared" si="11"/>
        <v>2420.545</v>
      </c>
      <c r="R90" s="10"/>
    </row>
    <row r="91" spans="1:18" ht="18.75">
      <c r="A91" s="232" t="s">
        <v>67</v>
      </c>
      <c r="B91" s="233"/>
      <c r="C91" s="220" t="s">
        <v>12</v>
      </c>
      <c r="D91" s="50">
        <v>0.0085</v>
      </c>
      <c r="E91" s="50">
        <v>1.1511</v>
      </c>
      <c r="F91" s="148"/>
      <c r="G91" s="59">
        <v>0.1075</v>
      </c>
      <c r="H91" s="59">
        <v>25.742</v>
      </c>
      <c r="I91" s="59"/>
      <c r="J91" s="11"/>
      <c r="K91" s="59">
        <v>0.5676</v>
      </c>
      <c r="L91" s="4">
        <v>0.005</v>
      </c>
      <c r="M91" s="4">
        <v>0.02</v>
      </c>
      <c r="N91" s="4"/>
      <c r="O91" s="4"/>
      <c r="P91" s="4"/>
      <c r="Q91" s="5">
        <f t="shared" si="11"/>
        <v>26.4421</v>
      </c>
      <c r="R91" s="10"/>
    </row>
    <row r="92" spans="1:18" ht="18.75">
      <c r="A92" s="234"/>
      <c r="B92" s="235"/>
      <c r="C92" s="224" t="s">
        <v>14</v>
      </c>
      <c r="D92" s="51">
        <v>22.764</v>
      </c>
      <c r="E92" s="51">
        <v>1622.737</v>
      </c>
      <c r="F92" s="149"/>
      <c r="G92" s="60">
        <v>181.698</v>
      </c>
      <c r="H92" s="60">
        <v>51770.264</v>
      </c>
      <c r="I92" s="60"/>
      <c r="J92" s="31"/>
      <c r="K92" s="60">
        <v>491.232</v>
      </c>
      <c r="L92" s="6">
        <v>19.11</v>
      </c>
      <c r="M92" s="6">
        <v>7.455</v>
      </c>
      <c r="N92" s="6"/>
      <c r="O92" s="6"/>
      <c r="P92" s="6"/>
      <c r="Q92" s="7">
        <f t="shared" si="11"/>
        <v>52469.759000000005</v>
      </c>
      <c r="R92" s="10"/>
    </row>
    <row r="93" spans="1:18" ht="18.75">
      <c r="A93" s="232" t="s">
        <v>68</v>
      </c>
      <c r="B93" s="233"/>
      <c r="C93" s="220" t="s">
        <v>12</v>
      </c>
      <c r="D93" s="50"/>
      <c r="E93" s="50"/>
      <c r="F93" s="148"/>
      <c r="G93" s="59"/>
      <c r="H93" s="59">
        <v>0.02</v>
      </c>
      <c r="I93" s="59"/>
      <c r="J93" s="11"/>
      <c r="K93" s="59">
        <v>0.0012</v>
      </c>
      <c r="L93" s="4">
        <v>0.021</v>
      </c>
      <c r="M93" s="4"/>
      <c r="N93" s="4"/>
      <c r="O93" s="4"/>
      <c r="P93" s="4"/>
      <c r="Q93" s="5">
        <f t="shared" si="11"/>
        <v>0.0422</v>
      </c>
      <c r="R93" s="10"/>
    </row>
    <row r="94" spans="1:18" ht="18.75">
      <c r="A94" s="234"/>
      <c r="B94" s="235"/>
      <c r="C94" s="224" t="s">
        <v>14</v>
      </c>
      <c r="D94" s="51"/>
      <c r="E94" s="51"/>
      <c r="F94" s="149"/>
      <c r="G94" s="60"/>
      <c r="H94" s="60">
        <v>17.178</v>
      </c>
      <c r="I94" s="60"/>
      <c r="J94" s="31"/>
      <c r="K94" s="60">
        <v>1.512</v>
      </c>
      <c r="L94" s="6">
        <v>11.688</v>
      </c>
      <c r="M94" s="6"/>
      <c r="N94" s="6"/>
      <c r="O94" s="6"/>
      <c r="P94" s="6"/>
      <c r="Q94" s="7">
        <f t="shared" si="11"/>
        <v>30.378</v>
      </c>
      <c r="R94" s="10"/>
    </row>
    <row r="95" spans="1:18" ht="18.75">
      <c r="A95" s="232" t="s">
        <v>69</v>
      </c>
      <c r="B95" s="233"/>
      <c r="C95" s="220" t="s">
        <v>12</v>
      </c>
      <c r="D95" s="50">
        <v>0.1952</v>
      </c>
      <c r="E95" s="50">
        <v>0.5696</v>
      </c>
      <c r="F95" s="148"/>
      <c r="G95" s="59">
        <v>0.551</v>
      </c>
      <c r="H95" s="59">
        <v>4.543</v>
      </c>
      <c r="I95" s="59">
        <v>0.302</v>
      </c>
      <c r="J95" s="11"/>
      <c r="K95" s="59">
        <v>0.5278</v>
      </c>
      <c r="L95" s="4">
        <v>0.4204</v>
      </c>
      <c r="M95" s="4">
        <v>0.008</v>
      </c>
      <c r="N95" s="4">
        <v>4.0346</v>
      </c>
      <c r="O95" s="4">
        <v>0.0233</v>
      </c>
      <c r="P95" s="4">
        <v>0.551</v>
      </c>
      <c r="Q95" s="5">
        <f t="shared" si="11"/>
        <v>10.961100000000002</v>
      </c>
      <c r="R95" s="10"/>
    </row>
    <row r="96" spans="1:18" ht="18.75">
      <c r="A96" s="234"/>
      <c r="B96" s="235"/>
      <c r="C96" s="224" t="s">
        <v>14</v>
      </c>
      <c r="D96" s="74">
        <v>123.951</v>
      </c>
      <c r="E96" s="51">
        <v>451.461</v>
      </c>
      <c r="F96" s="149"/>
      <c r="G96" s="60">
        <v>738.461</v>
      </c>
      <c r="H96" s="60">
        <v>4810.802</v>
      </c>
      <c r="I96" s="60">
        <v>253.869</v>
      </c>
      <c r="J96" s="31"/>
      <c r="K96" s="60">
        <v>233.096</v>
      </c>
      <c r="L96" s="6">
        <v>323.413</v>
      </c>
      <c r="M96" s="6">
        <v>2.31</v>
      </c>
      <c r="N96" s="6">
        <v>2617.864</v>
      </c>
      <c r="O96" s="6">
        <v>25.619</v>
      </c>
      <c r="P96" s="6">
        <v>426.095</v>
      </c>
      <c r="Q96" s="7">
        <f t="shared" si="11"/>
        <v>9431.529</v>
      </c>
      <c r="R96" s="10"/>
    </row>
    <row r="97" spans="1:18" ht="18.75">
      <c r="A97" s="232" t="s">
        <v>70</v>
      </c>
      <c r="B97" s="233"/>
      <c r="C97" s="220" t="s">
        <v>12</v>
      </c>
      <c r="D97" s="72">
        <v>6.89537</v>
      </c>
      <c r="E97" s="103">
        <v>12.65694</v>
      </c>
      <c r="F97" s="148"/>
      <c r="G97" s="59">
        <v>12.0142</v>
      </c>
      <c r="H97" s="59">
        <v>587.488</v>
      </c>
      <c r="I97" s="59">
        <v>0.652</v>
      </c>
      <c r="J97" s="11"/>
      <c r="K97" s="59">
        <v>4.0717</v>
      </c>
      <c r="L97" s="4">
        <v>15.9931</v>
      </c>
      <c r="M97" s="4">
        <v>0.62</v>
      </c>
      <c r="N97" s="4">
        <v>6.1009</v>
      </c>
      <c r="O97" s="4">
        <v>4.3472</v>
      </c>
      <c r="P97" s="4">
        <v>6.2718</v>
      </c>
      <c r="Q97" s="5">
        <f t="shared" si="11"/>
        <v>637.5589000000001</v>
      </c>
      <c r="R97" s="10"/>
    </row>
    <row r="98" spans="1:18" ht="18.75">
      <c r="A98" s="234"/>
      <c r="B98" s="235"/>
      <c r="C98" s="224" t="s">
        <v>14</v>
      </c>
      <c r="D98" s="76">
        <v>13810.949</v>
      </c>
      <c r="E98" s="51">
        <v>4035.534</v>
      </c>
      <c r="F98" s="149"/>
      <c r="G98" s="60">
        <v>11774.935</v>
      </c>
      <c r="H98" s="60">
        <v>224013.998</v>
      </c>
      <c r="I98" s="60">
        <v>608.751</v>
      </c>
      <c r="J98" s="31"/>
      <c r="K98" s="60">
        <v>789.889</v>
      </c>
      <c r="L98" s="6">
        <v>6867.937</v>
      </c>
      <c r="M98" s="6">
        <v>302.136</v>
      </c>
      <c r="N98" s="6">
        <v>3145.921</v>
      </c>
      <c r="O98" s="6">
        <v>5099.096</v>
      </c>
      <c r="P98" s="6">
        <v>7116.502</v>
      </c>
      <c r="Q98" s="7">
        <f t="shared" si="11"/>
        <v>259719.16499999998</v>
      </c>
      <c r="R98" s="10"/>
    </row>
    <row r="99" spans="1:18" ht="18.75">
      <c r="A99" s="244" t="s">
        <v>71</v>
      </c>
      <c r="B99" s="245"/>
      <c r="C99" s="220" t="s">
        <v>12</v>
      </c>
      <c r="D99" s="168">
        <f>D8+D10+D22+D28+D36+D38+D40+D42+D44+D46+D48+D50+D52+D58+D71+D83+D85+D87+D89+D91+D93+D95+D97</f>
        <v>192.64207000000005</v>
      </c>
      <c r="E99" s="46">
        <f>E8+E10+E22+E28+E36+E38+E40+E42+E44+E46+E48+E50+E52+E58+E71+E83+E85+E87+E89+E91+E93+E95+E97</f>
        <v>409.5221399999999</v>
      </c>
      <c r="F99" s="148">
        <f>D99+E99</f>
        <v>602.1642099999999</v>
      </c>
      <c r="G99" s="61">
        <f aca="true" t="shared" si="14" ref="G99:I100">G8+G10+G22+G28+G36+G38+G40+G42+G44+G46+G48+G50+G52+G58+G71+G83+G85+G87+G89+G91+G93+G95+G97</f>
        <v>1130.865</v>
      </c>
      <c r="H99" s="202">
        <f t="shared" si="14"/>
        <v>4499.032</v>
      </c>
      <c r="I99" s="168">
        <f t="shared" si="14"/>
        <v>1.835</v>
      </c>
      <c r="J99" s="30">
        <f>H99+I99</f>
        <v>4500.867</v>
      </c>
      <c r="K99" s="61">
        <f>K8+K10+K22+K28+K36+K38+K40+K42+K44+K46+K48+K50+K52+K58+K71+K83+K85+K87+K89+K91+K93+K95+K97</f>
        <v>873.9495999999999</v>
      </c>
      <c r="L99" s="4">
        <f aca="true" t="shared" si="15" ref="L99:P100">+L8+L10+L22+L28+L36+L38+L40+L42+L44+L46+L48+L50+L52+L58+L71+L83+L85+L87+L89+L91+L93+L95+L97</f>
        <v>41.7627</v>
      </c>
      <c r="M99" s="4">
        <f t="shared" si="15"/>
        <v>13.537999999999998</v>
      </c>
      <c r="N99" s="4">
        <f t="shared" si="15"/>
        <v>15.981300000000001</v>
      </c>
      <c r="O99" s="4">
        <f t="shared" si="15"/>
        <v>21.3171</v>
      </c>
      <c r="P99" s="4">
        <f t="shared" si="15"/>
        <v>13.0386</v>
      </c>
      <c r="Q99" s="5">
        <f t="shared" si="11"/>
        <v>7213.48351</v>
      </c>
      <c r="R99" s="10"/>
    </row>
    <row r="100" spans="1:18" ht="18.75">
      <c r="A100" s="246"/>
      <c r="B100" s="247"/>
      <c r="C100" s="224" t="s">
        <v>14</v>
      </c>
      <c r="D100" s="64">
        <f>D9+D11+D23+D29+D37+D39+D41+D43+D45+D47+D49+D51+D53+D59+D72+D84+D86+D88+D90+D92+D94+D96+D98</f>
        <v>154984.78600000005</v>
      </c>
      <c r="E100" s="47">
        <f>E9+E11+E23+E29+E37+E39+E41+E43+E45+E47+E49+E51+E53+E59+E72+E84+E86+E88+E90+E92+E94+E96+E98</f>
        <v>253355.96100000004</v>
      </c>
      <c r="F100" s="149">
        <f>D100+E100</f>
        <v>408340.7470000001</v>
      </c>
      <c r="G100" s="64">
        <f t="shared" si="14"/>
        <v>598661.935</v>
      </c>
      <c r="H100" s="62">
        <f t="shared" si="14"/>
        <v>833885.1569999999</v>
      </c>
      <c r="I100" s="64">
        <f t="shared" si="14"/>
        <v>1958.138</v>
      </c>
      <c r="J100" s="31">
        <f>H100+I100</f>
        <v>835843.2949999999</v>
      </c>
      <c r="K100" s="64">
        <f>K9+K11+K23+K29+K37+K39+K41+K43+K45+K47+K49+K51+K53+K59+K72+K84+K86+K88+K90+K92+K94+K96+K98</f>
        <v>326898.38000000006</v>
      </c>
      <c r="L100" s="6">
        <f t="shared" si="15"/>
        <v>21620.505</v>
      </c>
      <c r="M100" s="6">
        <f t="shared" si="15"/>
        <v>4992.215000000001</v>
      </c>
      <c r="N100" s="6">
        <f t="shared" si="15"/>
        <v>7930.187</v>
      </c>
      <c r="O100" s="6">
        <f t="shared" si="15"/>
        <v>9251.080999999998</v>
      </c>
      <c r="P100" s="6">
        <f t="shared" si="15"/>
        <v>13499.617000000002</v>
      </c>
      <c r="Q100" s="7">
        <f t="shared" si="11"/>
        <v>2227037.962</v>
      </c>
      <c r="R100" s="10"/>
    </row>
    <row r="101" spans="1:18" ht="18.75">
      <c r="A101" s="218" t="s">
        <v>0</v>
      </c>
      <c r="B101" s="219" t="s">
        <v>72</v>
      </c>
      <c r="C101" s="220" t="s">
        <v>12</v>
      </c>
      <c r="D101" s="55"/>
      <c r="E101" s="50">
        <v>0.0294</v>
      </c>
      <c r="F101" s="143"/>
      <c r="G101" s="59">
        <v>2.5848</v>
      </c>
      <c r="H101" s="59">
        <v>0.654</v>
      </c>
      <c r="I101" s="59"/>
      <c r="J101" s="11"/>
      <c r="K101" s="59">
        <v>0.101</v>
      </c>
      <c r="L101" s="4"/>
      <c r="M101" s="4"/>
      <c r="N101" s="4"/>
      <c r="O101" s="4">
        <v>0.3977</v>
      </c>
      <c r="P101" s="4"/>
      <c r="Q101" s="5">
        <f t="shared" si="11"/>
        <v>3.7375</v>
      </c>
      <c r="R101" s="10"/>
    </row>
    <row r="102" spans="1:18" ht="18.75">
      <c r="A102" s="218" t="s">
        <v>0</v>
      </c>
      <c r="B102" s="223"/>
      <c r="C102" s="224" t="s">
        <v>14</v>
      </c>
      <c r="D102" s="54"/>
      <c r="E102" s="51">
        <v>89.841</v>
      </c>
      <c r="F102" s="142"/>
      <c r="G102" s="60">
        <v>3410.371</v>
      </c>
      <c r="H102" s="60">
        <v>2181.424</v>
      </c>
      <c r="I102" s="60"/>
      <c r="J102" s="31"/>
      <c r="K102" s="60">
        <v>315.483</v>
      </c>
      <c r="L102" s="6"/>
      <c r="M102" s="6"/>
      <c r="N102" s="6"/>
      <c r="O102" s="6">
        <v>1212.33</v>
      </c>
      <c r="P102" s="6"/>
      <c r="Q102" s="7">
        <f t="shared" si="11"/>
        <v>7119.608</v>
      </c>
      <c r="R102" s="10"/>
    </row>
    <row r="103" spans="1:18" ht="18.75">
      <c r="A103" s="222" t="s">
        <v>73</v>
      </c>
      <c r="B103" s="219" t="s">
        <v>74</v>
      </c>
      <c r="C103" s="220" t="s">
        <v>12</v>
      </c>
      <c r="D103" s="55">
        <v>2.5592</v>
      </c>
      <c r="E103" s="50">
        <v>4.6209</v>
      </c>
      <c r="F103" s="148"/>
      <c r="G103" s="59">
        <v>4.5544</v>
      </c>
      <c r="H103" s="59">
        <v>26.301</v>
      </c>
      <c r="I103" s="59">
        <v>0.012</v>
      </c>
      <c r="J103" s="11"/>
      <c r="K103" s="59">
        <v>0.3736</v>
      </c>
      <c r="L103" s="4">
        <v>1.2933</v>
      </c>
      <c r="M103" s="4">
        <v>0.413</v>
      </c>
      <c r="N103" s="4">
        <v>0.0046</v>
      </c>
      <c r="O103" s="4">
        <v>2.1122</v>
      </c>
      <c r="P103" s="4">
        <v>0.0813</v>
      </c>
      <c r="Q103" s="5">
        <f t="shared" si="11"/>
        <v>35.1454</v>
      </c>
      <c r="R103" s="10"/>
    </row>
    <row r="104" spans="1:18" ht="18.75">
      <c r="A104" s="222" t="s">
        <v>0</v>
      </c>
      <c r="B104" s="223"/>
      <c r="C104" s="224" t="s">
        <v>14</v>
      </c>
      <c r="D104" s="74">
        <v>1087.958</v>
      </c>
      <c r="E104" s="51">
        <v>2856.495</v>
      </c>
      <c r="F104" s="149"/>
      <c r="G104" s="60">
        <v>3528.295</v>
      </c>
      <c r="H104" s="60">
        <v>7241.227</v>
      </c>
      <c r="I104" s="60">
        <v>7.119</v>
      </c>
      <c r="J104" s="31"/>
      <c r="K104" s="60">
        <v>148.973</v>
      </c>
      <c r="L104" s="6">
        <v>828.066</v>
      </c>
      <c r="M104" s="6">
        <v>115.815</v>
      </c>
      <c r="N104" s="6">
        <v>2.898</v>
      </c>
      <c r="O104" s="6">
        <v>1262.523</v>
      </c>
      <c r="P104" s="6">
        <v>38.58</v>
      </c>
      <c r="Q104" s="7">
        <f t="shared" si="11"/>
        <v>13173.496000000001</v>
      </c>
      <c r="R104" s="10"/>
    </row>
    <row r="105" spans="1:18" ht="18.75">
      <c r="A105" s="222" t="s">
        <v>0</v>
      </c>
      <c r="B105" s="219" t="s">
        <v>75</v>
      </c>
      <c r="C105" s="220" t="s">
        <v>12</v>
      </c>
      <c r="D105" s="55">
        <v>0.129</v>
      </c>
      <c r="E105" s="50">
        <v>3.2702</v>
      </c>
      <c r="F105" s="148"/>
      <c r="G105" s="59">
        <v>0.9097</v>
      </c>
      <c r="H105" s="59">
        <v>8.679</v>
      </c>
      <c r="I105" s="59"/>
      <c r="J105" s="11"/>
      <c r="K105" s="59">
        <v>1.2547</v>
      </c>
      <c r="L105" s="4">
        <v>0.0898</v>
      </c>
      <c r="M105" s="4">
        <v>0.028</v>
      </c>
      <c r="N105" s="4">
        <v>0.0012</v>
      </c>
      <c r="O105" s="4"/>
      <c r="P105" s="4"/>
      <c r="Q105" s="5">
        <f t="shared" si="11"/>
        <v>10.9624</v>
      </c>
      <c r="R105" s="10"/>
    </row>
    <row r="106" spans="1:18" ht="18.75">
      <c r="A106" s="222"/>
      <c r="B106" s="223"/>
      <c r="C106" s="224" t="s">
        <v>14</v>
      </c>
      <c r="D106" s="75">
        <v>122.84</v>
      </c>
      <c r="E106" s="51">
        <v>1498.021</v>
      </c>
      <c r="F106" s="149"/>
      <c r="G106" s="60">
        <v>817.105</v>
      </c>
      <c r="H106" s="60">
        <v>6574.244</v>
      </c>
      <c r="I106" s="60"/>
      <c r="J106" s="31"/>
      <c r="K106" s="60">
        <v>1019.606</v>
      </c>
      <c r="L106" s="6">
        <v>67.524</v>
      </c>
      <c r="M106" s="6">
        <v>9.345</v>
      </c>
      <c r="N106" s="6">
        <v>3.927</v>
      </c>
      <c r="O106" s="6"/>
      <c r="P106" s="6"/>
      <c r="Q106" s="7">
        <f t="shared" si="11"/>
        <v>8491.750999999998</v>
      </c>
      <c r="R106" s="10"/>
    </row>
    <row r="107" spans="1:18" ht="18.75">
      <c r="A107" s="222" t="s">
        <v>76</v>
      </c>
      <c r="B107" s="219" t="s">
        <v>77</v>
      </c>
      <c r="C107" s="220" t="s">
        <v>12</v>
      </c>
      <c r="D107" s="72"/>
      <c r="E107" s="50">
        <v>0.2576</v>
      </c>
      <c r="F107" s="148"/>
      <c r="G107" s="59">
        <v>0.155</v>
      </c>
      <c r="H107" s="59">
        <v>3.54</v>
      </c>
      <c r="I107" s="59">
        <v>0.853</v>
      </c>
      <c r="J107" s="11"/>
      <c r="K107" s="59"/>
      <c r="L107" s="4">
        <v>0.014</v>
      </c>
      <c r="M107" s="4">
        <v>0.009</v>
      </c>
      <c r="N107" s="4"/>
      <c r="O107" s="4"/>
      <c r="P107" s="4">
        <v>0.2225</v>
      </c>
      <c r="Q107" s="5">
        <f t="shared" si="11"/>
        <v>4.793500000000001</v>
      </c>
      <c r="R107" s="10"/>
    </row>
    <row r="108" spans="1:18" ht="18.75">
      <c r="A108" s="222"/>
      <c r="B108" s="223"/>
      <c r="C108" s="224" t="s">
        <v>14</v>
      </c>
      <c r="D108" s="74"/>
      <c r="E108" s="51">
        <v>1161.643</v>
      </c>
      <c r="F108" s="149"/>
      <c r="G108" s="60">
        <v>159.33</v>
      </c>
      <c r="H108" s="60">
        <v>9066.702</v>
      </c>
      <c r="I108" s="60">
        <v>2208.395</v>
      </c>
      <c r="J108" s="31"/>
      <c r="K108" s="60"/>
      <c r="L108" s="6">
        <v>30.66</v>
      </c>
      <c r="M108" s="6">
        <v>10.5</v>
      </c>
      <c r="N108" s="6"/>
      <c r="O108" s="6"/>
      <c r="P108" s="6">
        <v>445.18</v>
      </c>
      <c r="Q108" s="7">
        <f t="shared" si="11"/>
        <v>11920.767</v>
      </c>
      <c r="R108" s="10"/>
    </row>
    <row r="109" spans="1:18" ht="18.75">
      <c r="A109" s="222"/>
      <c r="B109" s="219" t="s">
        <v>78</v>
      </c>
      <c r="C109" s="220" t="s">
        <v>12</v>
      </c>
      <c r="D109" s="55">
        <v>1.6349</v>
      </c>
      <c r="E109" s="50">
        <v>0.315</v>
      </c>
      <c r="F109" s="148"/>
      <c r="G109" s="59">
        <v>7.1235</v>
      </c>
      <c r="H109" s="59">
        <v>18.215</v>
      </c>
      <c r="I109" s="59"/>
      <c r="J109" s="11"/>
      <c r="K109" s="59">
        <v>1.7043</v>
      </c>
      <c r="L109" s="4">
        <v>0.9664</v>
      </c>
      <c r="M109" s="4">
        <v>0.15</v>
      </c>
      <c r="N109" s="4">
        <v>0.0034</v>
      </c>
      <c r="O109" s="4"/>
      <c r="P109" s="4"/>
      <c r="Q109" s="5">
        <f t="shared" si="11"/>
        <v>28.162599999999998</v>
      </c>
      <c r="R109" s="10"/>
    </row>
    <row r="110" spans="1:18" ht="18.75">
      <c r="A110" s="222"/>
      <c r="B110" s="223"/>
      <c r="C110" s="224" t="s">
        <v>14</v>
      </c>
      <c r="D110" s="75">
        <v>2294.744</v>
      </c>
      <c r="E110" s="51">
        <v>323.61</v>
      </c>
      <c r="F110" s="149"/>
      <c r="G110" s="60">
        <v>6518.898</v>
      </c>
      <c r="H110" s="60">
        <v>13936.388</v>
      </c>
      <c r="I110" s="60"/>
      <c r="J110" s="31"/>
      <c r="K110" s="60">
        <v>656.163</v>
      </c>
      <c r="L110" s="6">
        <v>627.983</v>
      </c>
      <c r="M110" s="6">
        <v>20.265</v>
      </c>
      <c r="N110" s="6">
        <v>3.696</v>
      </c>
      <c r="O110" s="6"/>
      <c r="P110" s="6"/>
      <c r="Q110" s="7">
        <f t="shared" si="11"/>
        <v>21763.393</v>
      </c>
      <c r="R110" s="10"/>
    </row>
    <row r="111" spans="1:18" ht="18.75">
      <c r="A111" s="222" t="s">
        <v>79</v>
      </c>
      <c r="B111" s="219" t="s">
        <v>80</v>
      </c>
      <c r="C111" s="220" t="s">
        <v>12</v>
      </c>
      <c r="D111" s="72"/>
      <c r="E111" s="50"/>
      <c r="F111" s="143"/>
      <c r="G111" s="59">
        <v>3201.66</v>
      </c>
      <c r="H111" s="59">
        <v>364.08</v>
      </c>
      <c r="I111" s="59"/>
      <c r="J111" s="11"/>
      <c r="K111" s="59">
        <v>4332.12</v>
      </c>
      <c r="L111" s="4">
        <v>962.94</v>
      </c>
      <c r="M111" s="4"/>
      <c r="N111" s="4"/>
      <c r="O111" s="4"/>
      <c r="P111" s="4"/>
      <c r="Q111" s="5">
        <f t="shared" si="11"/>
        <v>8860.8</v>
      </c>
      <c r="R111" s="10"/>
    </row>
    <row r="112" spans="1:18" ht="18.75">
      <c r="A112" s="222"/>
      <c r="B112" s="223"/>
      <c r="C112" s="224" t="s">
        <v>14</v>
      </c>
      <c r="D112" s="54"/>
      <c r="E112" s="51"/>
      <c r="F112" s="142"/>
      <c r="G112" s="60">
        <v>194985.9</v>
      </c>
      <c r="H112" s="60">
        <v>22520.023</v>
      </c>
      <c r="I112" s="60"/>
      <c r="J112" s="31"/>
      <c r="K112" s="60">
        <v>274956.476</v>
      </c>
      <c r="L112" s="6">
        <v>58961.166</v>
      </c>
      <c r="M112" s="6"/>
      <c r="N112" s="6"/>
      <c r="O112" s="6"/>
      <c r="P112" s="6"/>
      <c r="Q112" s="7">
        <f t="shared" si="11"/>
        <v>551423.5650000001</v>
      </c>
      <c r="R112" s="10"/>
    </row>
    <row r="113" spans="1:18" ht="18.75">
      <c r="A113" s="222"/>
      <c r="B113" s="219" t="s">
        <v>81</v>
      </c>
      <c r="C113" s="220" t="s">
        <v>12</v>
      </c>
      <c r="D113" s="55">
        <v>0.0892</v>
      </c>
      <c r="E113" s="50">
        <v>0.0661</v>
      </c>
      <c r="F113" s="148"/>
      <c r="G113" s="59">
        <v>0.0145</v>
      </c>
      <c r="H113" s="59">
        <v>0.309</v>
      </c>
      <c r="I113" s="59"/>
      <c r="J113" s="11"/>
      <c r="K113" s="59"/>
      <c r="L113" s="4">
        <v>0.014</v>
      </c>
      <c r="M113" s="4"/>
      <c r="N113" s="4"/>
      <c r="O113" s="4"/>
      <c r="P113" s="4"/>
      <c r="Q113" s="5">
        <f t="shared" si="11"/>
        <v>0.3375</v>
      </c>
      <c r="R113" s="10"/>
    </row>
    <row r="114" spans="1:18" ht="18.75">
      <c r="A114" s="222"/>
      <c r="B114" s="223"/>
      <c r="C114" s="224" t="s">
        <v>14</v>
      </c>
      <c r="D114" s="75">
        <v>55.335</v>
      </c>
      <c r="E114" s="51">
        <v>53.928</v>
      </c>
      <c r="F114" s="149"/>
      <c r="G114" s="60">
        <v>19.797</v>
      </c>
      <c r="H114" s="60">
        <v>791.386</v>
      </c>
      <c r="I114" s="60"/>
      <c r="J114" s="31"/>
      <c r="K114" s="60"/>
      <c r="L114" s="6">
        <v>16.832</v>
      </c>
      <c r="M114" s="6"/>
      <c r="N114" s="6"/>
      <c r="O114" s="6"/>
      <c r="P114" s="6"/>
      <c r="Q114" s="7">
        <f t="shared" si="11"/>
        <v>828.015</v>
      </c>
      <c r="R114" s="10"/>
    </row>
    <row r="115" spans="1:18" ht="18.75">
      <c r="A115" s="222" t="s">
        <v>82</v>
      </c>
      <c r="B115" s="219" t="s">
        <v>83</v>
      </c>
      <c r="C115" s="220" t="s">
        <v>12</v>
      </c>
      <c r="D115" s="72"/>
      <c r="E115" s="50">
        <v>0.3174</v>
      </c>
      <c r="F115" s="148"/>
      <c r="G115" s="59"/>
      <c r="H115" s="59">
        <v>0.26</v>
      </c>
      <c r="I115" s="59"/>
      <c r="J115" s="11"/>
      <c r="K115" s="59"/>
      <c r="L115" s="4"/>
      <c r="M115" s="4"/>
      <c r="N115" s="4"/>
      <c r="O115" s="4"/>
      <c r="P115" s="4"/>
      <c r="Q115" s="5">
        <f t="shared" si="11"/>
        <v>0.26</v>
      </c>
      <c r="R115" s="10"/>
    </row>
    <row r="116" spans="1:18" ht="18.75">
      <c r="A116" s="222"/>
      <c r="B116" s="223"/>
      <c r="C116" s="224" t="s">
        <v>14</v>
      </c>
      <c r="D116" s="54"/>
      <c r="E116" s="51">
        <v>129.308</v>
      </c>
      <c r="F116" s="149"/>
      <c r="G116" s="60"/>
      <c r="H116" s="60">
        <v>134.257</v>
      </c>
      <c r="I116" s="60"/>
      <c r="J116" s="31"/>
      <c r="K116" s="60"/>
      <c r="L116" s="6"/>
      <c r="M116" s="6"/>
      <c r="N116" s="6"/>
      <c r="O116" s="6"/>
      <c r="P116" s="6"/>
      <c r="Q116" s="7">
        <f t="shared" si="11"/>
        <v>134.257</v>
      </c>
      <c r="R116" s="10"/>
    </row>
    <row r="117" spans="1:18" ht="18.75">
      <c r="A117" s="222"/>
      <c r="B117" s="219" t="s">
        <v>84</v>
      </c>
      <c r="C117" s="220" t="s">
        <v>12</v>
      </c>
      <c r="D117" s="55">
        <v>6.205</v>
      </c>
      <c r="E117" s="50">
        <v>1.5712</v>
      </c>
      <c r="F117" s="148"/>
      <c r="G117" s="59">
        <v>7.8243</v>
      </c>
      <c r="H117" s="59">
        <v>8.175</v>
      </c>
      <c r="I117" s="59"/>
      <c r="J117" s="11"/>
      <c r="K117" s="59">
        <v>0.5605</v>
      </c>
      <c r="L117" s="4">
        <v>1.2367</v>
      </c>
      <c r="M117" s="4">
        <v>16.204</v>
      </c>
      <c r="N117" s="4">
        <v>4.1331</v>
      </c>
      <c r="O117" s="4"/>
      <c r="P117" s="4"/>
      <c r="Q117" s="5">
        <f t="shared" si="11"/>
        <v>38.1336</v>
      </c>
      <c r="R117" s="10"/>
    </row>
    <row r="118" spans="1:18" ht="18.75">
      <c r="A118" s="222"/>
      <c r="B118" s="223"/>
      <c r="C118" s="224" t="s">
        <v>14</v>
      </c>
      <c r="D118" s="74">
        <v>2256.702</v>
      </c>
      <c r="E118" s="51">
        <v>934.079</v>
      </c>
      <c r="F118" s="149"/>
      <c r="G118" s="60">
        <v>6189.443</v>
      </c>
      <c r="H118" s="60">
        <v>7589.841</v>
      </c>
      <c r="I118" s="60"/>
      <c r="J118" s="31"/>
      <c r="K118" s="60">
        <v>397.626</v>
      </c>
      <c r="L118" s="6">
        <v>633.8</v>
      </c>
      <c r="M118" s="6">
        <v>10538.746</v>
      </c>
      <c r="N118" s="6">
        <v>1211.559</v>
      </c>
      <c r="O118" s="6"/>
      <c r="P118" s="6"/>
      <c r="Q118" s="7">
        <f t="shared" si="11"/>
        <v>26561.015</v>
      </c>
      <c r="R118" s="10"/>
    </row>
    <row r="119" spans="1:18" ht="18.75">
      <c r="A119" s="222" t="s">
        <v>19</v>
      </c>
      <c r="B119" s="219" t="s">
        <v>85</v>
      </c>
      <c r="C119" s="220" t="s">
        <v>12</v>
      </c>
      <c r="D119" s="55">
        <v>2.6088</v>
      </c>
      <c r="E119" s="50">
        <v>2.3633</v>
      </c>
      <c r="F119" s="148"/>
      <c r="G119" s="59">
        <v>0.7799</v>
      </c>
      <c r="H119" s="59">
        <v>5.186</v>
      </c>
      <c r="I119" s="59">
        <v>0.005</v>
      </c>
      <c r="J119" s="11"/>
      <c r="K119" s="59">
        <v>0.2432</v>
      </c>
      <c r="L119" s="4">
        <v>1.0025</v>
      </c>
      <c r="M119" s="4">
        <v>0.205</v>
      </c>
      <c r="N119" s="4">
        <v>0.0048</v>
      </c>
      <c r="O119" s="4"/>
      <c r="P119" s="4">
        <v>0.8048</v>
      </c>
      <c r="Q119" s="5">
        <f t="shared" si="11"/>
        <v>8.2312</v>
      </c>
      <c r="R119" s="10"/>
    </row>
    <row r="120" spans="1:18" ht="18.75">
      <c r="A120" s="10"/>
      <c r="B120" s="223"/>
      <c r="C120" s="224" t="s">
        <v>14</v>
      </c>
      <c r="D120" s="75">
        <v>1235.419</v>
      </c>
      <c r="E120" s="51">
        <v>756.682</v>
      </c>
      <c r="F120" s="149"/>
      <c r="G120" s="60">
        <v>369.152</v>
      </c>
      <c r="H120" s="60">
        <v>2114.919</v>
      </c>
      <c r="I120" s="60">
        <v>2.142</v>
      </c>
      <c r="J120" s="31"/>
      <c r="K120" s="60">
        <v>172.664</v>
      </c>
      <c r="L120" s="6">
        <v>462.022</v>
      </c>
      <c r="M120" s="6">
        <v>49.474</v>
      </c>
      <c r="N120" s="6">
        <v>1.996</v>
      </c>
      <c r="O120" s="6"/>
      <c r="P120" s="6">
        <v>209.11</v>
      </c>
      <c r="Q120" s="7">
        <f t="shared" si="11"/>
        <v>3381.479</v>
      </c>
      <c r="R120" s="10"/>
    </row>
    <row r="121" spans="1:18" ht="18.75">
      <c r="A121" s="10"/>
      <c r="B121" s="226" t="s">
        <v>16</v>
      </c>
      <c r="C121" s="220" t="s">
        <v>12</v>
      </c>
      <c r="D121" s="72">
        <v>0.152</v>
      </c>
      <c r="E121" s="50">
        <v>0.3925</v>
      </c>
      <c r="F121" s="148"/>
      <c r="G121" s="59">
        <v>5.761</v>
      </c>
      <c r="H121" s="59">
        <v>8.614</v>
      </c>
      <c r="I121" s="59"/>
      <c r="J121" s="11"/>
      <c r="K121" s="59">
        <v>0.184</v>
      </c>
      <c r="L121" s="4">
        <v>2.4885</v>
      </c>
      <c r="M121" s="4"/>
      <c r="N121" s="4"/>
      <c r="O121" s="4"/>
      <c r="P121" s="4"/>
      <c r="Q121" s="5">
        <f t="shared" si="11"/>
        <v>17.0475</v>
      </c>
      <c r="R121" s="10"/>
    </row>
    <row r="122" spans="1:18" ht="18.75">
      <c r="A122" s="10"/>
      <c r="B122" s="224" t="s">
        <v>86</v>
      </c>
      <c r="C122" s="224" t="s">
        <v>14</v>
      </c>
      <c r="D122" s="54">
        <v>81.484</v>
      </c>
      <c r="E122" s="51">
        <v>277.482</v>
      </c>
      <c r="F122" s="149"/>
      <c r="G122" s="60">
        <v>1356.881</v>
      </c>
      <c r="H122" s="60">
        <v>7588.485</v>
      </c>
      <c r="I122" s="60"/>
      <c r="J122" s="31"/>
      <c r="K122" s="60">
        <v>31.984</v>
      </c>
      <c r="L122" s="6">
        <v>286.446</v>
      </c>
      <c r="M122" s="6"/>
      <c r="N122" s="6"/>
      <c r="O122" s="6"/>
      <c r="P122" s="6"/>
      <c r="Q122" s="7">
        <f t="shared" si="11"/>
        <v>9263.796</v>
      </c>
      <c r="R122" s="10"/>
    </row>
    <row r="123" spans="1:18" ht="18.75">
      <c r="A123" s="10"/>
      <c r="B123" s="227" t="s">
        <v>20</v>
      </c>
      <c r="C123" s="220" t="s">
        <v>12</v>
      </c>
      <c r="D123" s="61">
        <f>D101+D103+D105+D107+D109+D111+D113+D115+D117+D119+D121</f>
        <v>13.3781</v>
      </c>
      <c r="E123" s="46">
        <f>E101+E103+E105+E107+E109+E111+E113+E115+E117+E119+E121</f>
        <v>13.203599999999998</v>
      </c>
      <c r="F123" s="148">
        <f>D123+E123</f>
        <v>26.581699999999998</v>
      </c>
      <c r="G123" s="63">
        <f aca="true" t="shared" si="16" ref="G123:I124">G101+G103+G105+G107+G109+G111+G113+G115+G117+G119+G121</f>
        <v>3231.3671000000004</v>
      </c>
      <c r="H123" s="168">
        <f t="shared" si="16"/>
        <v>444.013</v>
      </c>
      <c r="I123" s="202">
        <f t="shared" si="16"/>
        <v>0.87</v>
      </c>
      <c r="J123" s="11">
        <f>H123+I123</f>
        <v>444.883</v>
      </c>
      <c r="K123" s="63">
        <f>K101+K103+K105+K107+K109+K111+K113+K115+K117+K119+K121</f>
        <v>4336.5413</v>
      </c>
      <c r="L123" s="4">
        <f aca="true" t="shared" si="17" ref="L123:P124">+L101+L103+L105+L107+L109+L111+L113+L115+L117+L119+L121</f>
        <v>970.0452000000002</v>
      </c>
      <c r="M123" s="4">
        <f t="shared" si="17"/>
        <v>17.009</v>
      </c>
      <c r="N123" s="4">
        <f t="shared" si="17"/>
        <v>4.1471</v>
      </c>
      <c r="O123" s="4">
        <f t="shared" si="17"/>
        <v>2.5099</v>
      </c>
      <c r="P123" s="4">
        <f t="shared" si="17"/>
        <v>1.1086</v>
      </c>
      <c r="Q123" s="43">
        <f t="shared" si="11"/>
        <v>9034.1929</v>
      </c>
      <c r="R123" s="10"/>
    </row>
    <row r="124" spans="1:18" ht="18.75">
      <c r="A124" s="229"/>
      <c r="B124" s="230"/>
      <c r="C124" s="224" t="s">
        <v>14</v>
      </c>
      <c r="D124" s="64">
        <f>D102+D104+D106+D108+D110+D112+D114+D116+D118+D120+D122</f>
        <v>7134.482000000001</v>
      </c>
      <c r="E124" s="47">
        <f>E102+E104+E106+E108+E110+E112+E114+E116+E118+E120+E122</f>
        <v>8081.088999999999</v>
      </c>
      <c r="F124" s="149">
        <f>D124+E124</f>
        <v>15215.571</v>
      </c>
      <c r="G124" s="62">
        <f t="shared" si="16"/>
        <v>217355.172</v>
      </c>
      <c r="H124" s="64">
        <f t="shared" si="16"/>
        <v>79738.896</v>
      </c>
      <c r="I124" s="62">
        <f t="shared" si="16"/>
        <v>2217.656</v>
      </c>
      <c r="J124" s="31">
        <f>H124+I124</f>
        <v>81956.552</v>
      </c>
      <c r="K124" s="64">
        <f>K102+K104+K106+K108+K110+K112+K114+K116+K118+K120+K122</f>
        <v>277698.975</v>
      </c>
      <c r="L124" s="6">
        <f t="shared" si="17"/>
        <v>61914.499</v>
      </c>
      <c r="M124" s="6">
        <f t="shared" si="17"/>
        <v>10744.144999999999</v>
      </c>
      <c r="N124" s="6">
        <f t="shared" si="17"/>
        <v>1224.076</v>
      </c>
      <c r="O124" s="6">
        <f t="shared" si="17"/>
        <v>2474.853</v>
      </c>
      <c r="P124" s="6">
        <f t="shared" si="17"/>
        <v>692.87</v>
      </c>
      <c r="Q124" s="7">
        <f t="shared" si="11"/>
        <v>669276.713</v>
      </c>
      <c r="R124" s="10"/>
    </row>
    <row r="125" spans="1:18" ht="18.75">
      <c r="A125" s="218" t="s">
        <v>0</v>
      </c>
      <c r="B125" s="219" t="s">
        <v>87</v>
      </c>
      <c r="C125" s="220" t="s">
        <v>12</v>
      </c>
      <c r="D125" s="55"/>
      <c r="E125" s="50"/>
      <c r="F125" s="148"/>
      <c r="G125" s="59">
        <v>0.2346</v>
      </c>
      <c r="H125" s="59"/>
      <c r="I125" s="59"/>
      <c r="J125" s="11"/>
      <c r="K125" s="59"/>
      <c r="L125" s="4">
        <v>0.2209</v>
      </c>
      <c r="M125" s="4"/>
      <c r="N125" s="4"/>
      <c r="O125" s="4"/>
      <c r="P125" s="4"/>
      <c r="Q125" s="5">
        <f t="shared" si="11"/>
        <v>0.4555</v>
      </c>
      <c r="R125" s="10"/>
    </row>
    <row r="126" spans="1:18" ht="18.75">
      <c r="A126" s="218" t="s">
        <v>0</v>
      </c>
      <c r="B126" s="223"/>
      <c r="C126" s="224" t="s">
        <v>14</v>
      </c>
      <c r="D126" s="54"/>
      <c r="E126" s="51"/>
      <c r="F126" s="149"/>
      <c r="G126" s="60">
        <v>15.08</v>
      </c>
      <c r="H126" s="60"/>
      <c r="I126" s="60"/>
      <c r="J126" s="31"/>
      <c r="K126" s="60"/>
      <c r="L126" s="6">
        <v>69.165</v>
      </c>
      <c r="M126" s="6"/>
      <c r="N126" s="6"/>
      <c r="O126" s="6"/>
      <c r="P126" s="6"/>
      <c r="Q126" s="7">
        <f t="shared" si="11"/>
        <v>84.245</v>
      </c>
      <c r="R126" s="10"/>
    </row>
    <row r="127" spans="1:18" ht="18.75">
      <c r="A127" s="222" t="s">
        <v>88</v>
      </c>
      <c r="B127" s="219" t="s">
        <v>89</v>
      </c>
      <c r="C127" s="220" t="s">
        <v>12</v>
      </c>
      <c r="D127" s="55"/>
      <c r="E127" s="50">
        <v>0.021</v>
      </c>
      <c r="F127" s="148"/>
      <c r="G127" s="59">
        <v>7.9725</v>
      </c>
      <c r="H127" s="59"/>
      <c r="I127" s="59"/>
      <c r="J127" s="11"/>
      <c r="K127" s="59">
        <v>0.1875</v>
      </c>
      <c r="L127" s="4"/>
      <c r="M127" s="4"/>
      <c r="N127" s="4"/>
      <c r="O127" s="4"/>
      <c r="P127" s="4"/>
      <c r="Q127" s="5">
        <f t="shared" si="11"/>
        <v>8.16</v>
      </c>
      <c r="R127" s="10"/>
    </row>
    <row r="128" spans="1:18" ht="18.75">
      <c r="A128" s="222"/>
      <c r="B128" s="223"/>
      <c r="C128" s="224" t="s">
        <v>14</v>
      </c>
      <c r="D128" s="54"/>
      <c r="E128" s="51">
        <v>15.33</v>
      </c>
      <c r="F128" s="149"/>
      <c r="G128" s="60">
        <v>1599.067</v>
      </c>
      <c r="H128" s="60"/>
      <c r="I128" s="60"/>
      <c r="J128" s="31"/>
      <c r="K128" s="60">
        <v>26.576</v>
      </c>
      <c r="L128" s="6"/>
      <c r="M128" s="6"/>
      <c r="N128" s="6"/>
      <c r="O128" s="6"/>
      <c r="P128" s="6"/>
      <c r="Q128" s="7">
        <f t="shared" si="11"/>
        <v>1625.643</v>
      </c>
      <c r="R128" s="10"/>
    </row>
    <row r="129" spans="1:18" ht="18.75">
      <c r="A129" s="222" t="s">
        <v>90</v>
      </c>
      <c r="B129" s="226" t="s">
        <v>16</v>
      </c>
      <c r="C129" s="226" t="s">
        <v>12</v>
      </c>
      <c r="D129" s="77">
        <v>0.0135</v>
      </c>
      <c r="E129" s="53"/>
      <c r="F129" s="204"/>
      <c r="G129" s="130">
        <v>0.4275</v>
      </c>
      <c r="H129" s="65">
        <v>1.991</v>
      </c>
      <c r="I129" s="65"/>
      <c r="J129" s="42"/>
      <c r="K129" s="65">
        <v>0.177</v>
      </c>
      <c r="L129" s="13">
        <v>25.042</v>
      </c>
      <c r="M129" s="13"/>
      <c r="N129" s="13">
        <v>0.024</v>
      </c>
      <c r="O129" s="13"/>
      <c r="P129" s="13"/>
      <c r="Q129" s="14">
        <f t="shared" si="11"/>
        <v>27.661500000000004</v>
      </c>
      <c r="R129" s="10"/>
    </row>
    <row r="130" spans="1:18" ht="18.75">
      <c r="A130" s="222"/>
      <c r="B130" s="226" t="s">
        <v>91</v>
      </c>
      <c r="C130" s="220" t="s">
        <v>92</v>
      </c>
      <c r="D130" s="55"/>
      <c r="E130" s="50"/>
      <c r="F130" s="143"/>
      <c r="G130" s="59"/>
      <c r="H130" s="59"/>
      <c r="I130" s="59"/>
      <c r="J130" s="30"/>
      <c r="K130" s="59"/>
      <c r="L130" s="4"/>
      <c r="M130" s="48">
        <v>1872.1</v>
      </c>
      <c r="N130" s="49"/>
      <c r="O130" s="4"/>
      <c r="P130" s="49"/>
      <c r="Q130" s="5">
        <f t="shared" si="11"/>
        <v>1872.1</v>
      </c>
      <c r="R130" s="10"/>
    </row>
    <row r="131" spans="1:18" ht="18.75">
      <c r="A131" s="222" t="s">
        <v>19</v>
      </c>
      <c r="B131" s="6"/>
      <c r="C131" s="224" t="s">
        <v>14</v>
      </c>
      <c r="D131" s="74">
        <v>15.855</v>
      </c>
      <c r="E131" s="51"/>
      <c r="F131" s="149"/>
      <c r="G131" s="60">
        <v>388.39</v>
      </c>
      <c r="H131" s="60">
        <v>1175.773</v>
      </c>
      <c r="I131" s="60"/>
      <c r="J131" s="41"/>
      <c r="K131" s="60">
        <v>74.744</v>
      </c>
      <c r="L131" s="6">
        <v>5547.455</v>
      </c>
      <c r="M131" s="6">
        <v>12547.71</v>
      </c>
      <c r="N131" s="6">
        <v>7.56</v>
      </c>
      <c r="O131" s="6"/>
      <c r="P131" s="6"/>
      <c r="Q131" s="7">
        <f t="shared" si="11"/>
        <v>19741.632</v>
      </c>
      <c r="R131" s="10"/>
    </row>
    <row r="132" spans="1:18" ht="18.75">
      <c r="A132" s="10"/>
      <c r="B132" s="252" t="s">
        <v>0</v>
      </c>
      <c r="C132" s="226" t="s">
        <v>12</v>
      </c>
      <c r="D132" s="78">
        <f>D125+D127+D129</f>
        <v>0.0135</v>
      </c>
      <c r="E132" s="45">
        <f>E125+E127+E129</f>
        <v>0.021</v>
      </c>
      <c r="F132" s="45">
        <f aca="true" t="shared" si="18" ref="F132:K132">F125+F127+F129</f>
        <v>0</v>
      </c>
      <c r="G132" s="131">
        <f t="shared" si="18"/>
        <v>8.6346</v>
      </c>
      <c r="H132" s="78">
        <f t="shared" si="18"/>
        <v>1.991</v>
      </c>
      <c r="I132" s="277">
        <f t="shared" si="18"/>
        <v>0</v>
      </c>
      <c r="J132" s="45">
        <f t="shared" si="18"/>
        <v>0</v>
      </c>
      <c r="K132" s="131">
        <f t="shared" si="18"/>
        <v>0.3645</v>
      </c>
      <c r="L132" s="13">
        <f>+L125+L127+L129</f>
        <v>25.262900000000002</v>
      </c>
      <c r="M132" s="45">
        <f>M125+M127+M129</f>
        <v>0</v>
      </c>
      <c r="N132" s="45">
        <f>N125+N127+N129</f>
        <v>0.024</v>
      </c>
      <c r="O132" s="13">
        <f>O125+O127+O129</f>
        <v>0</v>
      </c>
      <c r="P132" s="13">
        <f>P125+P127+P129</f>
        <v>0</v>
      </c>
      <c r="Q132" s="14">
        <f t="shared" si="11"/>
        <v>36.277</v>
      </c>
      <c r="R132" s="10"/>
    </row>
    <row r="133" spans="1:18" ht="18.75">
      <c r="A133" s="10"/>
      <c r="B133" s="253" t="s">
        <v>20</v>
      </c>
      <c r="C133" s="220" t="s">
        <v>92</v>
      </c>
      <c r="D133" s="61">
        <f>D130</f>
        <v>0</v>
      </c>
      <c r="E133" s="46">
        <f>E130</f>
        <v>0</v>
      </c>
      <c r="F133" s="46">
        <f aca="true" t="shared" si="19" ref="F133:L133">F130</f>
        <v>0</v>
      </c>
      <c r="G133" s="63">
        <f t="shared" si="19"/>
        <v>0</v>
      </c>
      <c r="H133" s="61">
        <f t="shared" si="19"/>
        <v>0</v>
      </c>
      <c r="I133" s="63">
        <f t="shared" si="19"/>
        <v>0</v>
      </c>
      <c r="J133" s="46">
        <f t="shared" si="19"/>
        <v>0</v>
      </c>
      <c r="K133" s="63">
        <f t="shared" si="19"/>
        <v>0</v>
      </c>
      <c r="L133" s="4">
        <f t="shared" si="19"/>
        <v>0</v>
      </c>
      <c r="M133" s="46">
        <f>M130</f>
        <v>1872.1</v>
      </c>
      <c r="N133" s="46">
        <f>N130</f>
        <v>0</v>
      </c>
      <c r="O133" s="4">
        <f>O130</f>
        <v>0</v>
      </c>
      <c r="P133" s="4">
        <f>+P130</f>
        <v>0</v>
      </c>
      <c r="Q133" s="5">
        <f t="shared" si="11"/>
        <v>1872.1</v>
      </c>
      <c r="R133" s="10"/>
    </row>
    <row r="134" spans="1:18" ht="18.75">
      <c r="A134" s="229"/>
      <c r="B134" s="6"/>
      <c r="C134" s="224" t="s">
        <v>14</v>
      </c>
      <c r="D134" s="64">
        <f>D126+D128+D131</f>
        <v>15.855</v>
      </c>
      <c r="E134" s="47">
        <f>E126+E128+E131</f>
        <v>15.33</v>
      </c>
      <c r="F134" s="47">
        <f aca="true" t="shared" si="20" ref="F134:K134">F126+F128+F131</f>
        <v>0</v>
      </c>
      <c r="G134" s="62">
        <f t="shared" si="20"/>
        <v>2002.5369999999998</v>
      </c>
      <c r="H134" s="64">
        <f t="shared" si="20"/>
        <v>1175.773</v>
      </c>
      <c r="I134" s="62">
        <f t="shared" si="20"/>
        <v>0</v>
      </c>
      <c r="J134" s="47">
        <f t="shared" si="20"/>
        <v>0</v>
      </c>
      <c r="K134" s="62">
        <f t="shared" si="20"/>
        <v>101.32</v>
      </c>
      <c r="L134" s="6">
        <f>+L126+L128+L131</f>
        <v>5616.62</v>
      </c>
      <c r="M134" s="47">
        <f>M126+M128+M131</f>
        <v>12547.71</v>
      </c>
      <c r="N134" s="47">
        <f>N126+N128+N131</f>
        <v>7.56</v>
      </c>
      <c r="O134" s="6">
        <f>O126+O128+O131</f>
        <v>0</v>
      </c>
      <c r="P134" s="6">
        <f>+P126+P128+P131</f>
        <v>0</v>
      </c>
      <c r="Q134" s="7">
        <f t="shared" si="11"/>
        <v>21451.52</v>
      </c>
      <c r="R134" s="10"/>
    </row>
    <row r="135" spans="1:18" ht="18.75">
      <c r="A135" s="254"/>
      <c r="B135" s="255" t="s">
        <v>0</v>
      </c>
      <c r="C135" s="256" t="s">
        <v>12</v>
      </c>
      <c r="D135" s="293">
        <f>D132+D123+D99</f>
        <v>206.03367000000006</v>
      </c>
      <c r="E135" s="45">
        <f>E132+E123+E99</f>
        <v>422.74673999999993</v>
      </c>
      <c r="F135" s="45">
        <f aca="true" t="shared" si="21" ref="F135:P135">F132+F123+F99</f>
        <v>628.7459099999999</v>
      </c>
      <c r="G135" s="78">
        <f t="shared" si="21"/>
        <v>4370.8667000000005</v>
      </c>
      <c r="H135" s="131">
        <f t="shared" si="21"/>
        <v>4945.036</v>
      </c>
      <c r="I135" s="78">
        <f t="shared" si="21"/>
        <v>2.705</v>
      </c>
      <c r="J135" s="45">
        <f t="shared" si="21"/>
        <v>4945.75</v>
      </c>
      <c r="K135" s="78">
        <f t="shared" si="21"/>
        <v>5210.8553999999995</v>
      </c>
      <c r="L135" s="15">
        <f t="shared" si="21"/>
        <v>1037.0708000000002</v>
      </c>
      <c r="M135" s="45">
        <f t="shared" si="21"/>
        <v>30.546999999999997</v>
      </c>
      <c r="N135" s="45">
        <f t="shared" si="21"/>
        <v>20.1524</v>
      </c>
      <c r="O135" s="15">
        <f t="shared" si="21"/>
        <v>23.826999999999998</v>
      </c>
      <c r="P135" s="15">
        <f t="shared" si="21"/>
        <v>14.147200000000002</v>
      </c>
      <c r="Q135" s="16">
        <f>+F135+G135+H135+I135+K135+L135+M135+N135+O135+P135</f>
        <v>16283.953409999998</v>
      </c>
      <c r="R135" s="10"/>
    </row>
    <row r="136" spans="1:18" ht="18.75">
      <c r="A136" s="254"/>
      <c r="B136" s="257" t="s">
        <v>93</v>
      </c>
      <c r="C136" s="258" t="s">
        <v>92</v>
      </c>
      <c r="D136" s="46">
        <f>D133</f>
        <v>0</v>
      </c>
      <c r="E136" s="46">
        <f>E133</f>
        <v>0</v>
      </c>
      <c r="F136" s="46">
        <f aca="true" t="shared" si="22" ref="F136:M136">F133</f>
        <v>0</v>
      </c>
      <c r="G136" s="61">
        <f t="shared" si="22"/>
        <v>0</v>
      </c>
      <c r="H136" s="63">
        <f t="shared" si="22"/>
        <v>0</v>
      </c>
      <c r="I136" s="63">
        <f t="shared" si="22"/>
        <v>0</v>
      </c>
      <c r="J136" s="46">
        <f t="shared" si="22"/>
        <v>0</v>
      </c>
      <c r="K136" s="61">
        <f t="shared" si="22"/>
        <v>0</v>
      </c>
      <c r="L136" s="17">
        <f t="shared" si="22"/>
        <v>0</v>
      </c>
      <c r="M136" s="46">
        <f t="shared" si="22"/>
        <v>1872.1</v>
      </c>
      <c r="N136" s="46">
        <f>N133</f>
        <v>0</v>
      </c>
      <c r="O136" s="17">
        <f>O133</f>
        <v>0</v>
      </c>
      <c r="P136" s="17">
        <f>+P130</f>
        <v>0</v>
      </c>
      <c r="Q136" s="44">
        <f>+F136+G136+H136+I136+K136+L136+M136+N136+O136+P136</f>
        <v>1872.1</v>
      </c>
      <c r="R136" s="10"/>
    </row>
    <row r="137" spans="1:18" ht="19.5" thickBot="1">
      <c r="A137" s="259"/>
      <c r="B137" s="29"/>
      <c r="C137" s="260" t="s">
        <v>14</v>
      </c>
      <c r="D137" s="178">
        <f>D134+D124+D100</f>
        <v>162135.12300000005</v>
      </c>
      <c r="E137" s="178">
        <f>E134+E124+E100</f>
        <v>261452.38000000003</v>
      </c>
      <c r="F137" s="178">
        <f aca="true" t="shared" si="23" ref="F137:P137">F134+F124+F100</f>
        <v>423556.3180000001</v>
      </c>
      <c r="G137" s="261">
        <f t="shared" si="23"/>
        <v>818019.6440000001</v>
      </c>
      <c r="H137" s="262">
        <f t="shared" si="23"/>
        <v>914799.8259999999</v>
      </c>
      <c r="I137" s="177">
        <f t="shared" si="23"/>
        <v>4175.794</v>
      </c>
      <c r="J137" s="178">
        <f t="shared" si="23"/>
        <v>917799.847</v>
      </c>
      <c r="K137" s="177">
        <f t="shared" si="23"/>
        <v>604698.675</v>
      </c>
      <c r="L137" s="18">
        <f t="shared" si="23"/>
        <v>89151.62400000001</v>
      </c>
      <c r="M137" s="178">
        <f t="shared" si="23"/>
        <v>28284.069999999996</v>
      </c>
      <c r="N137" s="178">
        <f t="shared" si="23"/>
        <v>9161.823</v>
      </c>
      <c r="O137" s="18">
        <f t="shared" si="23"/>
        <v>11725.933999999997</v>
      </c>
      <c r="P137" s="18">
        <f t="shared" si="23"/>
        <v>14192.487000000003</v>
      </c>
      <c r="Q137" s="19">
        <f>+F137+G137+H137+I137+K137+L137+M137+N137+O137+P137</f>
        <v>2917766.195</v>
      </c>
      <c r="R137" s="10"/>
    </row>
    <row r="138" spans="15:17" ht="18.75">
      <c r="O138" s="263"/>
      <c r="Q138" s="264" t="s">
        <v>103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16" man="1"/>
  </rowBreaks>
  <colBreaks count="1" manualBreakCount="1">
    <brk id="17" max="137" man="1"/>
  </colBreaks>
  <ignoredErrors>
    <ignoredError sqref="F8:F69 J8:J131 F71:F1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138"/>
  <sheetViews>
    <sheetView zoomScale="55" zoomScaleNormal="55" zoomScalePageLayoutView="0" workbookViewId="0" topLeftCell="A1">
      <pane xSplit="3" ySplit="3" topLeftCell="D10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118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71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219" t="s">
        <v>11</v>
      </c>
      <c r="C4" s="220" t="s">
        <v>12</v>
      </c>
      <c r="D4" s="79">
        <v>0.015</v>
      </c>
      <c r="E4" s="104"/>
      <c r="F4" s="57"/>
      <c r="G4" s="132">
        <v>0.072</v>
      </c>
      <c r="H4" s="153">
        <v>1.483</v>
      </c>
      <c r="I4" s="171"/>
      <c r="J4" s="11"/>
      <c r="K4" s="153">
        <v>0.7141</v>
      </c>
      <c r="L4" s="4">
        <v>0.0265</v>
      </c>
      <c r="M4" s="4"/>
      <c r="N4" s="4"/>
      <c r="O4" s="4"/>
      <c r="P4" s="4"/>
      <c r="Q4" s="5">
        <f aca="true" t="shared" si="0" ref="Q4:Q67">+F4+G4+H4+I4+K4+L4+M4+N4+O4+P4</f>
        <v>2.2956</v>
      </c>
      <c r="R4" s="3"/>
    </row>
    <row r="5" spans="1:18" ht="18.75">
      <c r="A5" s="222" t="s">
        <v>13</v>
      </c>
      <c r="B5" s="223"/>
      <c r="C5" s="224" t="s">
        <v>14</v>
      </c>
      <c r="D5" s="80">
        <v>10.08</v>
      </c>
      <c r="E5" s="105"/>
      <c r="F5" s="58"/>
      <c r="G5" s="133">
        <v>36.782</v>
      </c>
      <c r="H5" s="154">
        <v>350.92</v>
      </c>
      <c r="I5" s="133"/>
      <c r="J5" s="31"/>
      <c r="K5" s="154">
        <v>152.85</v>
      </c>
      <c r="L5" s="6">
        <v>7.918</v>
      </c>
      <c r="M5" s="6"/>
      <c r="N5" s="6"/>
      <c r="O5" s="6"/>
      <c r="P5" s="6"/>
      <c r="Q5" s="7">
        <f t="shared" si="0"/>
        <v>548.47</v>
      </c>
      <c r="R5" s="3"/>
    </row>
    <row r="6" spans="1:18" ht="18.75">
      <c r="A6" s="222" t="s">
        <v>15</v>
      </c>
      <c r="B6" s="226" t="s">
        <v>16</v>
      </c>
      <c r="C6" s="220" t="s">
        <v>12</v>
      </c>
      <c r="D6" s="79"/>
      <c r="E6" s="99">
        <v>0.325</v>
      </c>
      <c r="F6" s="57"/>
      <c r="G6" s="134">
        <v>1.546</v>
      </c>
      <c r="H6" s="155">
        <v>1929.617</v>
      </c>
      <c r="I6" s="132"/>
      <c r="J6" s="30"/>
      <c r="K6" s="155">
        <v>782.9347</v>
      </c>
      <c r="L6" s="4">
        <v>0.022</v>
      </c>
      <c r="M6" s="4"/>
      <c r="N6" s="4"/>
      <c r="O6" s="4"/>
      <c r="P6" s="4"/>
      <c r="Q6" s="5">
        <f t="shared" si="0"/>
        <v>2714.1197</v>
      </c>
      <c r="R6" s="3"/>
    </row>
    <row r="7" spans="1:18" ht="18.75">
      <c r="A7" s="222" t="s">
        <v>17</v>
      </c>
      <c r="B7" s="224" t="s">
        <v>18</v>
      </c>
      <c r="C7" s="224" t="s">
        <v>14</v>
      </c>
      <c r="D7" s="81"/>
      <c r="E7" s="105">
        <v>135.24</v>
      </c>
      <c r="F7" s="58"/>
      <c r="G7" s="133">
        <v>24.388</v>
      </c>
      <c r="H7" s="154">
        <v>82022.403</v>
      </c>
      <c r="I7" s="133"/>
      <c r="J7" s="31"/>
      <c r="K7" s="154">
        <v>33901.408</v>
      </c>
      <c r="L7" s="6">
        <v>2.877</v>
      </c>
      <c r="M7" s="6"/>
      <c r="N7" s="6"/>
      <c r="O7" s="6"/>
      <c r="P7" s="6"/>
      <c r="Q7" s="7">
        <f t="shared" si="0"/>
        <v>115951.07600000002</v>
      </c>
      <c r="R7" s="3"/>
    </row>
    <row r="8" spans="1:18" ht="18.75">
      <c r="A8" s="222" t="s">
        <v>19</v>
      </c>
      <c r="B8" s="227" t="s">
        <v>20</v>
      </c>
      <c r="C8" s="220" t="s">
        <v>12</v>
      </c>
      <c r="D8" s="82">
        <f>D4+D6</f>
        <v>0.015</v>
      </c>
      <c r="E8" s="89">
        <f>E4+E6</f>
        <v>0.325</v>
      </c>
      <c r="F8" s="201">
        <f>D8+E8</f>
        <v>0.34</v>
      </c>
      <c r="G8" s="89">
        <f aca="true" t="shared" si="1" ref="G8:I9">G4+G6</f>
        <v>1.618</v>
      </c>
      <c r="H8" s="156">
        <f t="shared" si="1"/>
        <v>1931.1</v>
      </c>
      <c r="I8" s="172">
        <f t="shared" si="1"/>
        <v>0</v>
      </c>
      <c r="J8" s="30">
        <f>H8+I8</f>
        <v>1931.1</v>
      </c>
      <c r="K8" s="156">
        <f>K4+K6</f>
        <v>783.6488</v>
      </c>
      <c r="L8" s="4">
        <f>+L4+L6</f>
        <v>0.0485</v>
      </c>
      <c r="M8" s="4">
        <f>+M4+M6</f>
        <v>0</v>
      </c>
      <c r="N8" s="4">
        <f>N4+N6</f>
        <v>0</v>
      </c>
      <c r="O8" s="4">
        <f>+O4+O6</f>
        <v>0</v>
      </c>
      <c r="P8" s="4">
        <f>P4+P6</f>
        <v>0</v>
      </c>
      <c r="Q8" s="5">
        <f t="shared" si="0"/>
        <v>2716.7553</v>
      </c>
      <c r="R8" s="3"/>
    </row>
    <row r="9" spans="1:18" ht="18.75">
      <c r="A9" s="229"/>
      <c r="B9" s="230"/>
      <c r="C9" s="224" t="s">
        <v>14</v>
      </c>
      <c r="D9" s="83">
        <f>D5+D7</f>
        <v>10.08</v>
      </c>
      <c r="E9" s="90">
        <f>E5+E7</f>
        <v>135.24</v>
      </c>
      <c r="F9" s="58">
        <f>D9+E9</f>
        <v>145.32000000000002</v>
      </c>
      <c r="G9" s="90">
        <f t="shared" si="1"/>
        <v>61.17</v>
      </c>
      <c r="H9" s="157">
        <f t="shared" si="1"/>
        <v>82373.323</v>
      </c>
      <c r="I9" s="90">
        <f t="shared" si="1"/>
        <v>0</v>
      </c>
      <c r="J9" s="31">
        <f>H9+I9</f>
        <v>82373.323</v>
      </c>
      <c r="K9" s="157">
        <f>K5+K7</f>
        <v>34054.258</v>
      </c>
      <c r="L9" s="6">
        <f>+L5+L7</f>
        <v>10.795</v>
      </c>
      <c r="M9" s="6">
        <f>+M5+M7</f>
        <v>0</v>
      </c>
      <c r="N9" s="6">
        <f>N5+N7</f>
        <v>0</v>
      </c>
      <c r="O9" s="6">
        <f>+O5+O7</f>
        <v>0</v>
      </c>
      <c r="P9" s="6">
        <f>P5+P7</f>
        <v>0</v>
      </c>
      <c r="Q9" s="7">
        <f t="shared" si="0"/>
        <v>116644.86600000001</v>
      </c>
      <c r="R9" s="3"/>
    </row>
    <row r="10" spans="1:18" ht="18.75">
      <c r="A10" s="232" t="s">
        <v>21</v>
      </c>
      <c r="B10" s="233"/>
      <c r="C10" s="220" t="s">
        <v>12</v>
      </c>
      <c r="D10" s="79">
        <v>6.5008</v>
      </c>
      <c r="E10" s="99">
        <v>1.1298</v>
      </c>
      <c r="F10" s="57"/>
      <c r="G10" s="134">
        <v>3.6437</v>
      </c>
      <c r="H10" s="155">
        <v>8.544</v>
      </c>
      <c r="I10" s="134"/>
      <c r="J10" s="30"/>
      <c r="K10" s="155"/>
      <c r="L10" s="4">
        <v>0.2305</v>
      </c>
      <c r="M10" s="4"/>
      <c r="N10" s="4"/>
      <c r="O10" s="4"/>
      <c r="P10" s="4"/>
      <c r="Q10" s="5">
        <f t="shared" si="0"/>
        <v>12.418199999999999</v>
      </c>
      <c r="R10" s="3"/>
    </row>
    <row r="11" spans="1:18" ht="18.75">
      <c r="A11" s="234"/>
      <c r="B11" s="235"/>
      <c r="C11" s="224" t="s">
        <v>14</v>
      </c>
      <c r="D11" s="84">
        <v>3594.829</v>
      </c>
      <c r="E11" s="105">
        <v>559.24</v>
      </c>
      <c r="F11" s="58"/>
      <c r="G11" s="133">
        <v>327.579</v>
      </c>
      <c r="H11" s="154">
        <v>1522.141</v>
      </c>
      <c r="I11" s="133"/>
      <c r="J11" s="31"/>
      <c r="K11" s="154"/>
      <c r="L11" s="6">
        <v>193.93</v>
      </c>
      <c r="M11" s="6"/>
      <c r="N11" s="6"/>
      <c r="O11" s="6"/>
      <c r="P11" s="6"/>
      <c r="Q11" s="7">
        <f t="shared" si="0"/>
        <v>2043.65</v>
      </c>
      <c r="R11" s="3"/>
    </row>
    <row r="12" spans="1:18" ht="18.75">
      <c r="A12" s="10"/>
      <c r="B12" s="219" t="s">
        <v>22</v>
      </c>
      <c r="C12" s="220" t="s">
        <v>12</v>
      </c>
      <c r="D12" s="79">
        <v>8.2693</v>
      </c>
      <c r="E12" s="99">
        <v>7.388</v>
      </c>
      <c r="F12" s="57"/>
      <c r="G12" s="134">
        <v>3.3585</v>
      </c>
      <c r="H12" s="155">
        <v>0.221</v>
      </c>
      <c r="I12" s="134"/>
      <c r="J12" s="30"/>
      <c r="K12" s="155"/>
      <c r="L12" s="4">
        <v>0.009</v>
      </c>
      <c r="M12" s="4"/>
      <c r="N12" s="4"/>
      <c r="O12" s="4"/>
      <c r="P12" s="4"/>
      <c r="Q12" s="5">
        <f t="shared" si="0"/>
        <v>3.5885</v>
      </c>
      <c r="R12" s="3"/>
    </row>
    <row r="13" spans="1:18" ht="18.75">
      <c r="A13" s="218" t="s">
        <v>0</v>
      </c>
      <c r="B13" s="223"/>
      <c r="C13" s="224" t="s">
        <v>14</v>
      </c>
      <c r="D13" s="84">
        <v>18991.812</v>
      </c>
      <c r="E13" s="105">
        <v>21168.436</v>
      </c>
      <c r="F13" s="58"/>
      <c r="G13" s="133">
        <v>6947.084</v>
      </c>
      <c r="H13" s="154">
        <v>545.917</v>
      </c>
      <c r="I13" s="133"/>
      <c r="J13" s="31"/>
      <c r="K13" s="154"/>
      <c r="L13" s="6">
        <v>33.075</v>
      </c>
      <c r="M13" s="6"/>
      <c r="N13" s="6"/>
      <c r="O13" s="6"/>
      <c r="P13" s="6"/>
      <c r="Q13" s="7">
        <f t="shared" si="0"/>
        <v>7526.076</v>
      </c>
      <c r="R13" s="3"/>
    </row>
    <row r="14" spans="1:18" ht="18.75">
      <c r="A14" s="222" t="s">
        <v>23</v>
      </c>
      <c r="B14" s="219" t="s">
        <v>24</v>
      </c>
      <c r="C14" s="220" t="s">
        <v>12</v>
      </c>
      <c r="D14" s="79">
        <v>18.6211</v>
      </c>
      <c r="E14" s="99">
        <v>0.012</v>
      </c>
      <c r="F14" s="57"/>
      <c r="G14" s="134">
        <v>3.3575</v>
      </c>
      <c r="H14" s="155">
        <v>0.03</v>
      </c>
      <c r="I14" s="134"/>
      <c r="J14" s="30"/>
      <c r="K14" s="155">
        <v>1.042</v>
      </c>
      <c r="L14" s="4"/>
      <c r="M14" s="4"/>
      <c r="N14" s="4"/>
      <c r="O14" s="4"/>
      <c r="P14" s="4"/>
      <c r="Q14" s="5">
        <f t="shared" si="0"/>
        <v>4.4295</v>
      </c>
      <c r="R14" s="3"/>
    </row>
    <row r="15" spans="1:18" ht="18.75">
      <c r="A15" s="222" t="s">
        <v>0</v>
      </c>
      <c r="B15" s="223"/>
      <c r="C15" s="224" t="s">
        <v>14</v>
      </c>
      <c r="D15" s="84">
        <v>8139.734</v>
      </c>
      <c r="E15" s="105">
        <v>11.34</v>
      </c>
      <c r="F15" s="58"/>
      <c r="G15" s="133">
        <v>3438.581</v>
      </c>
      <c r="H15" s="154">
        <v>60.197</v>
      </c>
      <c r="I15" s="133"/>
      <c r="J15" s="31"/>
      <c r="K15" s="154">
        <v>2311.412</v>
      </c>
      <c r="L15" s="6"/>
      <c r="M15" s="6"/>
      <c r="N15" s="6"/>
      <c r="O15" s="6"/>
      <c r="P15" s="6"/>
      <c r="Q15" s="7">
        <f t="shared" si="0"/>
        <v>5810.1900000000005</v>
      </c>
      <c r="R15" s="3"/>
    </row>
    <row r="16" spans="1:18" ht="18.75">
      <c r="A16" s="222" t="s">
        <v>25</v>
      </c>
      <c r="B16" s="219" t="s">
        <v>26</v>
      </c>
      <c r="C16" s="220" t="s">
        <v>12</v>
      </c>
      <c r="D16" s="79">
        <v>23.3723</v>
      </c>
      <c r="E16" s="99">
        <v>55.1233</v>
      </c>
      <c r="F16" s="57"/>
      <c r="G16" s="134">
        <v>111.1647</v>
      </c>
      <c r="H16" s="155"/>
      <c r="I16" s="134"/>
      <c r="J16" s="30"/>
      <c r="K16" s="155"/>
      <c r="L16" s="4">
        <v>0.504</v>
      </c>
      <c r="M16" s="4"/>
      <c r="N16" s="4"/>
      <c r="O16" s="4"/>
      <c r="P16" s="4"/>
      <c r="Q16" s="5">
        <f t="shared" si="0"/>
        <v>111.6687</v>
      </c>
      <c r="R16" s="3"/>
    </row>
    <row r="17" spans="1:18" ht="18.75">
      <c r="A17" s="222"/>
      <c r="B17" s="223"/>
      <c r="C17" s="224" t="s">
        <v>14</v>
      </c>
      <c r="D17" s="84">
        <v>28072.588</v>
      </c>
      <c r="E17" s="105">
        <v>63003.826</v>
      </c>
      <c r="F17" s="58"/>
      <c r="G17" s="133">
        <v>109977.377</v>
      </c>
      <c r="H17" s="154"/>
      <c r="I17" s="133"/>
      <c r="J17" s="31"/>
      <c r="K17" s="154"/>
      <c r="L17" s="6">
        <v>989.479</v>
      </c>
      <c r="M17" s="6"/>
      <c r="N17" s="6"/>
      <c r="O17" s="6"/>
      <c r="P17" s="6"/>
      <c r="Q17" s="7">
        <f t="shared" si="0"/>
        <v>110966.856</v>
      </c>
      <c r="R17" s="3"/>
    </row>
    <row r="18" spans="1:18" ht="18.75">
      <c r="A18" s="222" t="s">
        <v>27</v>
      </c>
      <c r="B18" s="226" t="s">
        <v>28</v>
      </c>
      <c r="C18" s="220" t="s">
        <v>12</v>
      </c>
      <c r="D18" s="79">
        <v>25.844</v>
      </c>
      <c r="E18" s="99">
        <v>50.3417</v>
      </c>
      <c r="F18" s="57"/>
      <c r="G18" s="134">
        <v>29.2394</v>
      </c>
      <c r="H18" s="155">
        <v>0.072</v>
      </c>
      <c r="I18" s="134"/>
      <c r="J18" s="30"/>
      <c r="K18" s="155"/>
      <c r="L18" s="4">
        <v>0.09325</v>
      </c>
      <c r="M18" s="4"/>
      <c r="N18" s="4"/>
      <c r="O18" s="4"/>
      <c r="P18" s="4"/>
      <c r="Q18" s="5">
        <f t="shared" si="0"/>
        <v>29.40465</v>
      </c>
      <c r="R18" s="3"/>
    </row>
    <row r="19" spans="1:18" ht="18.75">
      <c r="A19" s="222"/>
      <c r="B19" s="224" t="s">
        <v>29</v>
      </c>
      <c r="C19" s="224" t="s">
        <v>14</v>
      </c>
      <c r="D19" s="84">
        <v>14739.704</v>
      </c>
      <c r="E19" s="105">
        <v>24577.97</v>
      </c>
      <c r="F19" s="58"/>
      <c r="G19" s="133">
        <v>16741.937</v>
      </c>
      <c r="H19" s="154">
        <v>21</v>
      </c>
      <c r="I19" s="133"/>
      <c r="J19" s="31"/>
      <c r="K19" s="154"/>
      <c r="L19" s="6">
        <v>119.124</v>
      </c>
      <c r="M19" s="6"/>
      <c r="N19" s="6"/>
      <c r="O19" s="6"/>
      <c r="P19" s="6"/>
      <c r="Q19" s="7">
        <f t="shared" si="0"/>
        <v>16882.061</v>
      </c>
      <c r="R19" s="3"/>
    </row>
    <row r="20" spans="1:18" ht="18.75">
      <c r="A20" s="222" t="s">
        <v>19</v>
      </c>
      <c r="B20" s="219" t="s">
        <v>30</v>
      </c>
      <c r="C20" s="220" t="s">
        <v>12</v>
      </c>
      <c r="D20" s="79">
        <v>136.984</v>
      </c>
      <c r="E20" s="99">
        <v>164.6148</v>
      </c>
      <c r="F20" s="57"/>
      <c r="G20" s="134">
        <v>110.3268</v>
      </c>
      <c r="H20" s="155">
        <v>1.353</v>
      </c>
      <c r="I20" s="134"/>
      <c r="J20" s="30"/>
      <c r="K20" s="155"/>
      <c r="L20" s="4">
        <v>0.1391</v>
      </c>
      <c r="M20" s="4"/>
      <c r="N20" s="4"/>
      <c r="O20" s="4"/>
      <c r="P20" s="4"/>
      <c r="Q20" s="5">
        <f t="shared" si="0"/>
        <v>111.8189</v>
      </c>
      <c r="R20" s="3"/>
    </row>
    <row r="21" spans="1:18" ht="18.75">
      <c r="A21" s="10"/>
      <c r="B21" s="223"/>
      <c r="C21" s="224" t="s">
        <v>14</v>
      </c>
      <c r="D21" s="85">
        <v>39213.475</v>
      </c>
      <c r="E21" s="105">
        <v>43180.557</v>
      </c>
      <c r="F21" s="58"/>
      <c r="G21" s="133">
        <v>28058.203</v>
      </c>
      <c r="H21" s="154">
        <v>382.448</v>
      </c>
      <c r="I21" s="133"/>
      <c r="J21" s="31"/>
      <c r="K21" s="154"/>
      <c r="L21" s="6">
        <v>129.123</v>
      </c>
      <c r="M21" s="6"/>
      <c r="N21" s="6"/>
      <c r="O21" s="6"/>
      <c r="P21" s="6"/>
      <c r="Q21" s="7">
        <f t="shared" si="0"/>
        <v>28569.774</v>
      </c>
      <c r="R21" s="3"/>
    </row>
    <row r="22" spans="1:18" ht="18.75">
      <c r="A22" s="10"/>
      <c r="B22" s="227" t="s">
        <v>20</v>
      </c>
      <c r="C22" s="220" t="s">
        <v>12</v>
      </c>
      <c r="D22" s="86">
        <f>D12+D14+D16+D18+D20</f>
        <v>213.0907</v>
      </c>
      <c r="E22" s="89">
        <f>E12+E14+E16+E18+E20</f>
        <v>277.4798</v>
      </c>
      <c r="F22" s="57">
        <f>D22+E22</f>
        <v>490.57050000000004</v>
      </c>
      <c r="G22" s="135">
        <f aca="true" t="shared" si="2" ref="G22:I23">G12+G14+G16+G18+G20</f>
        <v>257.44689999999997</v>
      </c>
      <c r="H22" s="158">
        <f t="shared" si="2"/>
        <v>1.676</v>
      </c>
      <c r="I22" s="135">
        <f t="shared" si="2"/>
        <v>0</v>
      </c>
      <c r="J22" s="30">
        <f aca="true" t="shared" si="3" ref="J22:J29">H22+I22</f>
        <v>1.676</v>
      </c>
      <c r="K22" s="158">
        <f>K12+K14+K16+K18+K20</f>
        <v>1.042</v>
      </c>
      <c r="L22" s="4">
        <f>+L12+L14+L16+L18+L20</f>
        <v>0.74535</v>
      </c>
      <c r="M22" s="4">
        <f>+M12+M14+M16+M18+M20</f>
        <v>0</v>
      </c>
      <c r="N22" s="4">
        <f>N12+N14+N16+N18+N20</f>
        <v>0</v>
      </c>
      <c r="O22" s="4">
        <f>+O12+O14+O16+O18+O20</f>
        <v>0</v>
      </c>
      <c r="P22" s="4">
        <f>P12+P14+P16+P18+P20</f>
        <v>0</v>
      </c>
      <c r="Q22" s="5">
        <f t="shared" si="0"/>
        <v>751.4807500000001</v>
      </c>
      <c r="R22" s="3"/>
    </row>
    <row r="23" spans="1:18" ht="18.75">
      <c r="A23" s="229"/>
      <c r="B23" s="230"/>
      <c r="C23" s="224" t="s">
        <v>14</v>
      </c>
      <c r="D23" s="87">
        <f>D13+D15+D17+D19+D21</f>
        <v>109157.313</v>
      </c>
      <c r="E23" s="90">
        <f>E13+E15+E17+E19+E21</f>
        <v>151942.12900000002</v>
      </c>
      <c r="F23" s="58">
        <f>D23+E23</f>
        <v>261099.442</v>
      </c>
      <c r="G23" s="136">
        <f t="shared" si="2"/>
        <v>165163.182</v>
      </c>
      <c r="H23" s="159">
        <f t="shared" si="2"/>
        <v>1009.562</v>
      </c>
      <c r="I23" s="136">
        <f t="shared" si="2"/>
        <v>0</v>
      </c>
      <c r="J23" s="31">
        <f t="shared" si="3"/>
        <v>1009.562</v>
      </c>
      <c r="K23" s="159">
        <f>K13+K15+K17+K19+K21</f>
        <v>2311.412</v>
      </c>
      <c r="L23" s="6">
        <f>+L13+L15+L17+L19+L21</f>
        <v>1270.8010000000002</v>
      </c>
      <c r="M23" s="6">
        <f>+M13+M15+M17+M19+M21</f>
        <v>0</v>
      </c>
      <c r="N23" s="6">
        <f>N13+N15+N17+N19+N21</f>
        <v>0</v>
      </c>
      <c r="O23" s="6">
        <f>+O13+O15+O17+O19+O21</f>
        <v>0</v>
      </c>
      <c r="P23" s="6">
        <f>P13+P15+P17+P19+P21</f>
        <v>0</v>
      </c>
      <c r="Q23" s="7">
        <f t="shared" si="0"/>
        <v>430854.399</v>
      </c>
      <c r="R23" s="3"/>
    </row>
    <row r="24" spans="1:18" ht="18.75">
      <c r="A24" s="218" t="s">
        <v>0</v>
      </c>
      <c r="B24" s="219" t="s">
        <v>31</v>
      </c>
      <c r="C24" s="220" t="s">
        <v>12</v>
      </c>
      <c r="D24" s="88">
        <v>1.4236</v>
      </c>
      <c r="E24" s="99">
        <v>2.537</v>
      </c>
      <c r="F24" s="57"/>
      <c r="G24" s="134">
        <v>209.649</v>
      </c>
      <c r="H24" s="155"/>
      <c r="I24" s="134"/>
      <c r="J24" s="30"/>
      <c r="K24" s="155"/>
      <c r="L24" s="4">
        <v>0.0178</v>
      </c>
      <c r="M24" s="4"/>
      <c r="N24" s="4"/>
      <c r="O24" s="4"/>
      <c r="P24" s="4"/>
      <c r="Q24" s="5">
        <f t="shared" si="0"/>
        <v>209.6668</v>
      </c>
      <c r="R24" s="3"/>
    </row>
    <row r="25" spans="1:18" ht="18.75">
      <c r="A25" s="222" t="s">
        <v>32</v>
      </c>
      <c r="B25" s="223"/>
      <c r="C25" s="224" t="s">
        <v>14</v>
      </c>
      <c r="D25" s="73">
        <v>784.486</v>
      </c>
      <c r="E25" s="105">
        <v>2413.689</v>
      </c>
      <c r="F25" s="58"/>
      <c r="G25" s="133">
        <v>211384.679</v>
      </c>
      <c r="H25" s="154"/>
      <c r="I25" s="133"/>
      <c r="J25" s="31"/>
      <c r="K25" s="154"/>
      <c r="L25" s="6">
        <v>43.848</v>
      </c>
      <c r="M25" s="6"/>
      <c r="N25" s="6"/>
      <c r="O25" s="6"/>
      <c r="P25" s="6"/>
      <c r="Q25" s="7">
        <f t="shared" si="0"/>
        <v>211428.527</v>
      </c>
      <c r="R25" s="3"/>
    </row>
    <row r="26" spans="1:18" ht="18.75">
      <c r="A26" s="222" t="s">
        <v>33</v>
      </c>
      <c r="B26" s="226" t="s">
        <v>16</v>
      </c>
      <c r="C26" s="220" t="s">
        <v>12</v>
      </c>
      <c r="D26" s="88">
        <v>10.693</v>
      </c>
      <c r="E26" s="99">
        <v>13.837</v>
      </c>
      <c r="F26" s="57"/>
      <c r="G26" s="134">
        <v>14.203</v>
      </c>
      <c r="H26" s="155"/>
      <c r="I26" s="134"/>
      <c r="J26" s="30"/>
      <c r="K26" s="155"/>
      <c r="L26" s="4"/>
      <c r="M26" s="4"/>
      <c r="N26" s="4"/>
      <c r="O26" s="4"/>
      <c r="P26" s="4"/>
      <c r="Q26" s="5">
        <f t="shared" si="0"/>
        <v>14.203</v>
      </c>
      <c r="R26" s="3"/>
    </row>
    <row r="27" spans="1:18" ht="18.75">
      <c r="A27" s="222" t="s">
        <v>34</v>
      </c>
      <c r="B27" s="224" t="s">
        <v>35</v>
      </c>
      <c r="C27" s="224" t="s">
        <v>14</v>
      </c>
      <c r="D27" s="73">
        <v>1708.108</v>
      </c>
      <c r="E27" s="105">
        <v>3203.715</v>
      </c>
      <c r="F27" s="58"/>
      <c r="G27" s="133">
        <v>4873.043</v>
      </c>
      <c r="H27" s="154"/>
      <c r="I27" s="133"/>
      <c r="J27" s="31"/>
      <c r="K27" s="154"/>
      <c r="L27" s="6"/>
      <c r="M27" s="6"/>
      <c r="N27" s="6"/>
      <c r="O27" s="6"/>
      <c r="P27" s="6"/>
      <c r="Q27" s="7">
        <f t="shared" si="0"/>
        <v>4873.043</v>
      </c>
      <c r="R27" s="3"/>
    </row>
    <row r="28" spans="1:18" ht="18.75">
      <c r="A28" s="222" t="s">
        <v>19</v>
      </c>
      <c r="B28" s="227" t="s">
        <v>20</v>
      </c>
      <c r="C28" s="220" t="s">
        <v>12</v>
      </c>
      <c r="D28" s="89">
        <f>D24+D26</f>
        <v>12.1166</v>
      </c>
      <c r="E28" s="89">
        <f>E24+E26</f>
        <v>16.374</v>
      </c>
      <c r="F28" s="57">
        <f>D28+E28</f>
        <v>28.4906</v>
      </c>
      <c r="G28" s="89">
        <f aca="true" t="shared" si="4" ref="G28:I29">G24+G26</f>
        <v>223.852</v>
      </c>
      <c r="H28" s="156">
        <f t="shared" si="4"/>
        <v>0</v>
      </c>
      <c r="I28" s="172">
        <f t="shared" si="4"/>
        <v>0</v>
      </c>
      <c r="J28" s="30">
        <f t="shared" si="3"/>
        <v>0</v>
      </c>
      <c r="K28" s="156">
        <f>K24+K26</f>
        <v>0</v>
      </c>
      <c r="L28" s="4">
        <f>+L24+L26</f>
        <v>0.0178</v>
      </c>
      <c r="M28" s="11">
        <f>+M24+M26</f>
        <v>0</v>
      </c>
      <c r="N28" s="4">
        <f aca="true" t="shared" si="5" ref="N28:P29">N24+N26</f>
        <v>0</v>
      </c>
      <c r="O28" s="4">
        <f t="shared" si="5"/>
        <v>0</v>
      </c>
      <c r="P28" s="4">
        <f t="shared" si="5"/>
        <v>0</v>
      </c>
      <c r="Q28" s="5">
        <f t="shared" si="0"/>
        <v>252.3604</v>
      </c>
      <c r="R28" s="3"/>
    </row>
    <row r="29" spans="1:18" ht="18.75">
      <c r="A29" s="229"/>
      <c r="B29" s="230"/>
      <c r="C29" s="224" t="s">
        <v>14</v>
      </c>
      <c r="D29" s="90">
        <f>D25+D27</f>
        <v>2492.594</v>
      </c>
      <c r="E29" s="90">
        <f>E25+E27</f>
        <v>5617.404</v>
      </c>
      <c r="F29" s="58">
        <f>D29+E29</f>
        <v>8109.9980000000005</v>
      </c>
      <c r="G29" s="90">
        <f t="shared" si="4"/>
        <v>216257.722</v>
      </c>
      <c r="H29" s="157">
        <f t="shared" si="4"/>
        <v>0</v>
      </c>
      <c r="I29" s="90">
        <f t="shared" si="4"/>
        <v>0</v>
      </c>
      <c r="J29" s="31">
        <f t="shared" si="3"/>
        <v>0</v>
      </c>
      <c r="K29" s="157">
        <f>K25+K27</f>
        <v>0</v>
      </c>
      <c r="L29" s="6">
        <f>+L25+L27</f>
        <v>43.848</v>
      </c>
      <c r="M29" s="31">
        <f>+M25+M27</f>
        <v>0</v>
      </c>
      <c r="N29" s="6">
        <f t="shared" si="5"/>
        <v>0</v>
      </c>
      <c r="O29" s="6">
        <f t="shared" si="5"/>
        <v>0</v>
      </c>
      <c r="P29" s="6">
        <f t="shared" si="5"/>
        <v>0</v>
      </c>
      <c r="Q29" s="7">
        <f t="shared" si="0"/>
        <v>224411.568</v>
      </c>
      <c r="R29" s="3"/>
    </row>
    <row r="30" spans="1:18" ht="18.75">
      <c r="A30" s="218" t="s">
        <v>0</v>
      </c>
      <c r="B30" s="219" t="s">
        <v>36</v>
      </c>
      <c r="C30" s="220" t="s">
        <v>12</v>
      </c>
      <c r="D30" s="88">
        <v>0.0821</v>
      </c>
      <c r="E30" s="99">
        <v>0.0626</v>
      </c>
      <c r="F30" s="57"/>
      <c r="G30" s="134">
        <v>1.326</v>
      </c>
      <c r="H30" s="155">
        <v>369.93</v>
      </c>
      <c r="I30" s="134"/>
      <c r="J30" s="30"/>
      <c r="K30" s="155">
        <v>139.4532</v>
      </c>
      <c r="L30" s="4">
        <v>0.345</v>
      </c>
      <c r="M30" s="4">
        <v>0.2</v>
      </c>
      <c r="N30" s="4">
        <v>0.0479</v>
      </c>
      <c r="O30" s="4">
        <v>0.0792</v>
      </c>
      <c r="P30" s="4"/>
      <c r="Q30" s="5">
        <f t="shared" si="0"/>
        <v>511.38130000000007</v>
      </c>
      <c r="R30" s="3"/>
    </row>
    <row r="31" spans="1:18" ht="18.75">
      <c r="A31" s="222" t="s">
        <v>37</v>
      </c>
      <c r="B31" s="223"/>
      <c r="C31" s="224" t="s">
        <v>14</v>
      </c>
      <c r="D31" s="73">
        <v>17.484</v>
      </c>
      <c r="E31" s="105">
        <v>12.63</v>
      </c>
      <c r="F31" s="58"/>
      <c r="G31" s="133">
        <v>305.831</v>
      </c>
      <c r="H31" s="154">
        <v>69561.92</v>
      </c>
      <c r="I31" s="133"/>
      <c r="J31" s="31"/>
      <c r="K31" s="154">
        <v>9109.425</v>
      </c>
      <c r="L31" s="6">
        <v>83.58</v>
      </c>
      <c r="M31" s="6">
        <v>45.57</v>
      </c>
      <c r="N31" s="6">
        <v>12.547</v>
      </c>
      <c r="O31" s="6">
        <v>5.29</v>
      </c>
      <c r="P31" s="6"/>
      <c r="Q31" s="7">
        <f t="shared" si="0"/>
        <v>79124.16300000002</v>
      </c>
      <c r="R31" s="3"/>
    </row>
    <row r="32" spans="1:18" ht="18.75">
      <c r="A32" s="222" t="s">
        <v>0</v>
      </c>
      <c r="B32" s="219" t="s">
        <v>38</v>
      </c>
      <c r="C32" s="220" t="s">
        <v>12</v>
      </c>
      <c r="D32" s="79">
        <v>0.3372</v>
      </c>
      <c r="E32" s="99">
        <v>0.0326</v>
      </c>
      <c r="F32" s="57"/>
      <c r="G32" s="134">
        <v>0.3333</v>
      </c>
      <c r="H32" s="155">
        <v>129.26</v>
      </c>
      <c r="I32" s="134"/>
      <c r="J32" s="30"/>
      <c r="K32" s="155">
        <v>0.6132</v>
      </c>
      <c r="L32" s="4">
        <v>0.011</v>
      </c>
      <c r="M32" s="4">
        <v>0.058</v>
      </c>
      <c r="N32" s="4"/>
      <c r="O32" s="4"/>
      <c r="P32" s="4"/>
      <c r="Q32" s="5">
        <f t="shared" si="0"/>
        <v>130.2755</v>
      </c>
      <c r="R32" s="3"/>
    </row>
    <row r="33" spans="1:18" ht="18.75">
      <c r="A33" s="222" t="s">
        <v>39</v>
      </c>
      <c r="B33" s="223"/>
      <c r="C33" s="224" t="s">
        <v>14</v>
      </c>
      <c r="D33" s="81">
        <v>49.608</v>
      </c>
      <c r="E33" s="105">
        <v>4.075</v>
      </c>
      <c r="F33" s="58"/>
      <c r="G33" s="133">
        <v>54.873</v>
      </c>
      <c r="H33" s="154">
        <v>9488.937</v>
      </c>
      <c r="I33" s="133"/>
      <c r="J33" s="31"/>
      <c r="K33" s="154">
        <v>48.221</v>
      </c>
      <c r="L33" s="6">
        <v>2.205</v>
      </c>
      <c r="M33" s="6">
        <v>8.873</v>
      </c>
      <c r="N33" s="6"/>
      <c r="O33" s="6"/>
      <c r="P33" s="6"/>
      <c r="Q33" s="7">
        <f t="shared" si="0"/>
        <v>9603.108999999999</v>
      </c>
      <c r="R33" s="3"/>
    </row>
    <row r="34" spans="1:18" ht="18.75">
      <c r="A34" s="222"/>
      <c r="B34" s="226" t="s">
        <v>16</v>
      </c>
      <c r="C34" s="220" t="s">
        <v>12</v>
      </c>
      <c r="D34" s="79"/>
      <c r="E34" s="99">
        <v>0.001</v>
      </c>
      <c r="F34" s="57"/>
      <c r="G34" s="134"/>
      <c r="H34" s="155">
        <v>3037.57</v>
      </c>
      <c r="I34" s="134"/>
      <c r="J34" s="30"/>
      <c r="K34" s="155">
        <v>125.844</v>
      </c>
      <c r="L34" s="4">
        <v>0.009</v>
      </c>
      <c r="M34" s="4">
        <v>0.05</v>
      </c>
      <c r="N34" s="4">
        <v>0.3714</v>
      </c>
      <c r="O34" s="4"/>
      <c r="P34" s="4"/>
      <c r="Q34" s="5">
        <f t="shared" si="0"/>
        <v>3163.8444000000004</v>
      </c>
      <c r="R34" s="3"/>
    </row>
    <row r="35" spans="1:18" ht="18.75">
      <c r="A35" s="222" t="s">
        <v>19</v>
      </c>
      <c r="B35" s="224" t="s">
        <v>40</v>
      </c>
      <c r="C35" s="224" t="s">
        <v>14</v>
      </c>
      <c r="D35" s="81">
        <v>0</v>
      </c>
      <c r="E35" s="105">
        <v>0.105</v>
      </c>
      <c r="F35" s="58"/>
      <c r="G35" s="133"/>
      <c r="H35" s="154">
        <v>167915.127</v>
      </c>
      <c r="I35" s="133"/>
      <c r="J35" s="31"/>
      <c r="K35" s="154">
        <v>5897.913</v>
      </c>
      <c r="L35" s="6">
        <v>13.545</v>
      </c>
      <c r="M35" s="6">
        <v>6.195</v>
      </c>
      <c r="N35" s="6">
        <v>46.217</v>
      </c>
      <c r="O35" s="6"/>
      <c r="P35" s="6"/>
      <c r="Q35" s="7">
        <f t="shared" si="0"/>
        <v>173878.99700000003</v>
      </c>
      <c r="R35" s="3"/>
    </row>
    <row r="36" spans="1:18" ht="18.75">
      <c r="A36" s="10"/>
      <c r="B36" s="227" t="s">
        <v>20</v>
      </c>
      <c r="C36" s="220" t="s">
        <v>12</v>
      </c>
      <c r="D36" s="82">
        <f>D30+D32+D34</f>
        <v>0.4193</v>
      </c>
      <c r="E36" s="106">
        <f>E30+E32+E34</f>
        <v>0.09620000000000001</v>
      </c>
      <c r="F36" s="202">
        <f>D36+E36</f>
        <v>0.5155000000000001</v>
      </c>
      <c r="G36" s="135">
        <f aca="true" t="shared" si="6" ref="G36:I37">G30+G32+G34</f>
        <v>1.6593</v>
      </c>
      <c r="H36" s="158">
        <f t="shared" si="6"/>
        <v>3536.76</v>
      </c>
      <c r="I36" s="135">
        <f t="shared" si="6"/>
        <v>0</v>
      </c>
      <c r="J36" s="30">
        <f>H36+I36</f>
        <v>3536.76</v>
      </c>
      <c r="K36" s="158">
        <f>K30+K32+K34</f>
        <v>265.9104</v>
      </c>
      <c r="L36" s="4">
        <f aca="true" t="shared" si="7" ref="L36:O37">+L30+L32+L34</f>
        <v>0.365</v>
      </c>
      <c r="M36" s="4">
        <f t="shared" si="7"/>
        <v>0.308</v>
      </c>
      <c r="N36" s="4">
        <f t="shared" si="7"/>
        <v>0.4193</v>
      </c>
      <c r="O36" s="4">
        <f t="shared" si="7"/>
        <v>0.0792</v>
      </c>
      <c r="P36" s="4">
        <f>P30+P32+P34</f>
        <v>0</v>
      </c>
      <c r="Q36" s="5">
        <f t="shared" si="0"/>
        <v>3806.0166999999997</v>
      </c>
      <c r="R36" s="3"/>
    </row>
    <row r="37" spans="1:18" ht="18.75">
      <c r="A37" s="229"/>
      <c r="B37" s="230"/>
      <c r="C37" s="224" t="s">
        <v>14</v>
      </c>
      <c r="D37" s="83">
        <f>D31+D33+D35</f>
        <v>67.092</v>
      </c>
      <c r="E37" s="107">
        <f>E31+E33+E35</f>
        <v>16.810000000000002</v>
      </c>
      <c r="F37" s="62">
        <f>D37+E37</f>
        <v>83.902</v>
      </c>
      <c r="G37" s="136">
        <f t="shared" si="6"/>
        <v>360.704</v>
      </c>
      <c r="H37" s="159">
        <f t="shared" si="6"/>
        <v>246965.984</v>
      </c>
      <c r="I37" s="136">
        <f t="shared" si="6"/>
        <v>0</v>
      </c>
      <c r="J37" s="31">
        <f>H37+I37</f>
        <v>246965.984</v>
      </c>
      <c r="K37" s="159">
        <f>K31+K33+K35</f>
        <v>15055.558999999997</v>
      </c>
      <c r="L37" s="6">
        <f t="shared" si="7"/>
        <v>99.33</v>
      </c>
      <c r="M37" s="6">
        <f t="shared" si="7"/>
        <v>60.638</v>
      </c>
      <c r="N37" s="6">
        <f t="shared" si="7"/>
        <v>58.763999999999996</v>
      </c>
      <c r="O37" s="6">
        <f t="shared" si="7"/>
        <v>5.29</v>
      </c>
      <c r="P37" s="6">
        <f>P31+P33+P35</f>
        <v>0</v>
      </c>
      <c r="Q37" s="7">
        <f t="shared" si="0"/>
        <v>262690.171</v>
      </c>
      <c r="R37" s="3"/>
    </row>
    <row r="38" spans="1:18" ht="18.75">
      <c r="A38" s="232" t="s">
        <v>41</v>
      </c>
      <c r="B38" s="233"/>
      <c r="C38" s="220" t="s">
        <v>12</v>
      </c>
      <c r="D38" s="88"/>
      <c r="E38" s="99">
        <v>0.485</v>
      </c>
      <c r="F38" s="57"/>
      <c r="G38" s="134">
        <v>0.062</v>
      </c>
      <c r="H38" s="155">
        <v>0.695</v>
      </c>
      <c r="I38" s="134"/>
      <c r="J38" s="30"/>
      <c r="K38" s="155">
        <v>0.0094</v>
      </c>
      <c r="L38" s="4">
        <v>0.0173</v>
      </c>
      <c r="M38" s="4"/>
      <c r="N38" s="4"/>
      <c r="O38" s="4"/>
      <c r="P38" s="4"/>
      <c r="Q38" s="5">
        <f t="shared" si="0"/>
        <v>0.7836999999999998</v>
      </c>
      <c r="R38" s="3"/>
    </row>
    <row r="39" spans="1:18" ht="18.75">
      <c r="A39" s="234"/>
      <c r="B39" s="235"/>
      <c r="C39" s="224" t="s">
        <v>14</v>
      </c>
      <c r="D39" s="73">
        <v>0</v>
      </c>
      <c r="E39" s="105">
        <v>342.256</v>
      </c>
      <c r="F39" s="58"/>
      <c r="G39" s="133">
        <v>72.947</v>
      </c>
      <c r="H39" s="154">
        <v>417.488</v>
      </c>
      <c r="I39" s="133"/>
      <c r="J39" s="31"/>
      <c r="K39" s="154">
        <v>6.4</v>
      </c>
      <c r="L39" s="6">
        <v>16.706</v>
      </c>
      <c r="M39" s="6"/>
      <c r="N39" s="6"/>
      <c r="O39" s="6"/>
      <c r="P39" s="6"/>
      <c r="Q39" s="7">
        <f t="shared" si="0"/>
        <v>513.5409999999999</v>
      </c>
      <c r="R39" s="3"/>
    </row>
    <row r="40" spans="1:18" ht="18.75">
      <c r="A40" s="232" t="s">
        <v>42</v>
      </c>
      <c r="B40" s="233"/>
      <c r="C40" s="220" t="s">
        <v>12</v>
      </c>
      <c r="D40" s="88">
        <v>0.1347</v>
      </c>
      <c r="E40" s="99">
        <v>0.3412</v>
      </c>
      <c r="F40" s="57"/>
      <c r="G40" s="134">
        <v>0.3929</v>
      </c>
      <c r="H40" s="155">
        <v>0.424</v>
      </c>
      <c r="I40" s="134"/>
      <c r="J40" s="30"/>
      <c r="K40" s="155">
        <v>0.0972</v>
      </c>
      <c r="L40" s="4">
        <v>0.1472</v>
      </c>
      <c r="M40" s="4"/>
      <c r="N40" s="4"/>
      <c r="O40" s="4"/>
      <c r="P40" s="4"/>
      <c r="Q40" s="5">
        <f t="shared" si="0"/>
        <v>1.0613</v>
      </c>
      <c r="R40" s="3"/>
    </row>
    <row r="41" spans="1:18" ht="18.75">
      <c r="A41" s="234"/>
      <c r="B41" s="235"/>
      <c r="C41" s="224" t="s">
        <v>14</v>
      </c>
      <c r="D41" s="73">
        <v>90.632</v>
      </c>
      <c r="E41" s="105">
        <v>217.355</v>
      </c>
      <c r="F41" s="58"/>
      <c r="G41" s="133">
        <v>195.915</v>
      </c>
      <c r="H41" s="154">
        <v>147.666</v>
      </c>
      <c r="I41" s="133"/>
      <c r="J41" s="31"/>
      <c r="K41" s="154">
        <v>83.783</v>
      </c>
      <c r="L41" s="6">
        <v>133.762</v>
      </c>
      <c r="M41" s="6"/>
      <c r="N41" s="6"/>
      <c r="O41" s="6"/>
      <c r="P41" s="6"/>
      <c r="Q41" s="7">
        <f t="shared" si="0"/>
        <v>561.126</v>
      </c>
      <c r="R41" s="3"/>
    </row>
    <row r="42" spans="1:18" ht="18.75">
      <c r="A42" s="232" t="s">
        <v>43</v>
      </c>
      <c r="B42" s="233"/>
      <c r="C42" s="220" t="s">
        <v>12</v>
      </c>
      <c r="D42" s="79">
        <v>0.0382</v>
      </c>
      <c r="E42" s="99"/>
      <c r="F42" s="57"/>
      <c r="G42" s="134">
        <v>0.07</v>
      </c>
      <c r="H42" s="155">
        <v>0.003</v>
      </c>
      <c r="I42" s="134"/>
      <c r="J42" s="30"/>
      <c r="K42" s="155"/>
      <c r="L42" s="4"/>
      <c r="M42" s="4"/>
      <c r="N42" s="4"/>
      <c r="O42" s="4"/>
      <c r="P42" s="4"/>
      <c r="Q42" s="5">
        <f t="shared" si="0"/>
        <v>0.07300000000000001</v>
      </c>
      <c r="R42" s="3"/>
    </row>
    <row r="43" spans="1:18" ht="18.75">
      <c r="A43" s="234"/>
      <c r="B43" s="235"/>
      <c r="C43" s="224" t="s">
        <v>14</v>
      </c>
      <c r="D43" s="81">
        <v>74.193</v>
      </c>
      <c r="E43" s="105"/>
      <c r="F43" s="58"/>
      <c r="G43" s="133">
        <v>30.576</v>
      </c>
      <c r="H43" s="154">
        <v>6.72</v>
      </c>
      <c r="I43" s="133"/>
      <c r="J43" s="31"/>
      <c r="K43" s="154"/>
      <c r="L43" s="6"/>
      <c r="M43" s="6"/>
      <c r="N43" s="6"/>
      <c r="O43" s="6"/>
      <c r="P43" s="6"/>
      <c r="Q43" s="7">
        <f t="shared" si="0"/>
        <v>37.296</v>
      </c>
      <c r="R43" s="3"/>
    </row>
    <row r="44" spans="1:18" ht="18.75">
      <c r="A44" s="232" t="s">
        <v>44</v>
      </c>
      <c r="B44" s="233"/>
      <c r="C44" s="220" t="s">
        <v>12</v>
      </c>
      <c r="D44" s="88">
        <v>0.0028</v>
      </c>
      <c r="E44" s="99">
        <v>0.1307</v>
      </c>
      <c r="F44" s="57"/>
      <c r="G44" s="134">
        <v>0.1667</v>
      </c>
      <c r="H44" s="155">
        <v>0.17</v>
      </c>
      <c r="I44" s="134">
        <v>0.003</v>
      </c>
      <c r="J44" s="30"/>
      <c r="K44" s="155">
        <v>0.0344</v>
      </c>
      <c r="L44" s="4">
        <v>0.0166</v>
      </c>
      <c r="M44" s="4"/>
      <c r="N44" s="4"/>
      <c r="O44" s="4"/>
      <c r="P44" s="4"/>
      <c r="Q44" s="5">
        <f t="shared" si="0"/>
        <v>0.3907</v>
      </c>
      <c r="R44" s="3"/>
    </row>
    <row r="45" spans="1:18" ht="18.75">
      <c r="A45" s="234"/>
      <c r="B45" s="235"/>
      <c r="C45" s="224" t="s">
        <v>14</v>
      </c>
      <c r="D45" s="73">
        <v>2.058</v>
      </c>
      <c r="E45" s="105">
        <v>37.275</v>
      </c>
      <c r="F45" s="58"/>
      <c r="G45" s="133">
        <v>151.351</v>
      </c>
      <c r="H45" s="154">
        <v>125.277</v>
      </c>
      <c r="I45" s="133">
        <v>3.276</v>
      </c>
      <c r="J45" s="31"/>
      <c r="K45" s="154">
        <v>16.565</v>
      </c>
      <c r="L45" s="6">
        <v>29.6</v>
      </c>
      <c r="M45" s="6"/>
      <c r="N45" s="6"/>
      <c r="O45" s="6"/>
      <c r="P45" s="6"/>
      <c r="Q45" s="7">
        <f t="shared" si="0"/>
        <v>326.069</v>
      </c>
      <c r="R45" s="3"/>
    </row>
    <row r="46" spans="1:18" ht="18.75">
      <c r="A46" s="232" t="s">
        <v>45</v>
      </c>
      <c r="B46" s="233"/>
      <c r="C46" s="220" t="s">
        <v>12</v>
      </c>
      <c r="D46" s="88">
        <v>0.0165</v>
      </c>
      <c r="E46" s="99"/>
      <c r="F46" s="57"/>
      <c r="G46" s="134">
        <v>0.2116</v>
      </c>
      <c r="H46" s="155">
        <v>4.304</v>
      </c>
      <c r="I46" s="134"/>
      <c r="J46" s="30"/>
      <c r="K46" s="155">
        <v>0.1929</v>
      </c>
      <c r="L46" s="4">
        <v>0.0104</v>
      </c>
      <c r="M46" s="4">
        <v>0.006</v>
      </c>
      <c r="N46" s="4"/>
      <c r="O46" s="4"/>
      <c r="P46" s="4"/>
      <c r="Q46" s="5">
        <f t="shared" si="0"/>
        <v>4.7249</v>
      </c>
      <c r="R46" s="3"/>
    </row>
    <row r="47" spans="1:18" ht="18.75">
      <c r="A47" s="234"/>
      <c r="B47" s="235"/>
      <c r="C47" s="224" t="s">
        <v>14</v>
      </c>
      <c r="D47" s="73">
        <v>14.059</v>
      </c>
      <c r="E47" s="105"/>
      <c r="F47" s="58"/>
      <c r="G47" s="133">
        <v>305.99</v>
      </c>
      <c r="H47" s="154">
        <v>4500.897</v>
      </c>
      <c r="I47" s="133"/>
      <c r="J47" s="31"/>
      <c r="K47" s="154">
        <v>133.795</v>
      </c>
      <c r="L47" s="6">
        <v>6.038</v>
      </c>
      <c r="M47" s="6">
        <v>1.47</v>
      </c>
      <c r="N47" s="6"/>
      <c r="O47" s="6"/>
      <c r="P47" s="6"/>
      <c r="Q47" s="7">
        <f t="shared" si="0"/>
        <v>4948.19</v>
      </c>
      <c r="R47" s="3"/>
    </row>
    <row r="48" spans="1:18" ht="18.75">
      <c r="A48" s="232" t="s">
        <v>46</v>
      </c>
      <c r="B48" s="233"/>
      <c r="C48" s="220" t="s">
        <v>12</v>
      </c>
      <c r="D48" s="88"/>
      <c r="E48" s="99">
        <v>5.6956</v>
      </c>
      <c r="F48" s="57"/>
      <c r="G48" s="134">
        <v>0.3354</v>
      </c>
      <c r="H48" s="155">
        <v>0.048</v>
      </c>
      <c r="I48" s="134"/>
      <c r="J48" s="30"/>
      <c r="K48" s="155">
        <v>9.4178</v>
      </c>
      <c r="L48" s="4">
        <v>0.72</v>
      </c>
      <c r="M48" s="4"/>
      <c r="N48" s="4"/>
      <c r="O48" s="4"/>
      <c r="P48" s="4"/>
      <c r="Q48" s="5">
        <f t="shared" si="0"/>
        <v>10.5212</v>
      </c>
      <c r="R48" s="3"/>
    </row>
    <row r="49" spans="1:18" ht="18.75">
      <c r="A49" s="234"/>
      <c r="B49" s="235"/>
      <c r="C49" s="224" t="s">
        <v>14</v>
      </c>
      <c r="D49" s="73">
        <v>0</v>
      </c>
      <c r="E49" s="105">
        <v>284.56</v>
      </c>
      <c r="F49" s="58"/>
      <c r="G49" s="133">
        <v>128.893</v>
      </c>
      <c r="H49" s="154">
        <v>8.946</v>
      </c>
      <c r="I49" s="133"/>
      <c r="J49" s="31"/>
      <c r="K49" s="154">
        <v>2287.501</v>
      </c>
      <c r="L49" s="6">
        <v>231</v>
      </c>
      <c r="M49" s="6"/>
      <c r="N49" s="6"/>
      <c r="O49" s="6"/>
      <c r="P49" s="6"/>
      <c r="Q49" s="7">
        <f t="shared" si="0"/>
        <v>2656.34</v>
      </c>
      <c r="R49" s="3"/>
    </row>
    <row r="50" spans="1:18" ht="18.75">
      <c r="A50" s="232" t="s">
        <v>47</v>
      </c>
      <c r="B50" s="233"/>
      <c r="C50" s="220" t="s">
        <v>12</v>
      </c>
      <c r="D50" s="88">
        <v>0.008</v>
      </c>
      <c r="E50" s="99">
        <v>0.531</v>
      </c>
      <c r="F50" s="57"/>
      <c r="G50" s="134"/>
      <c r="H50" s="155"/>
      <c r="I50" s="134"/>
      <c r="J50" s="30"/>
      <c r="K50" s="155"/>
      <c r="L50" s="4">
        <v>0.25</v>
      </c>
      <c r="M50" s="4"/>
      <c r="N50" s="4"/>
      <c r="O50" s="4"/>
      <c r="P50" s="4"/>
      <c r="Q50" s="5">
        <f t="shared" si="0"/>
        <v>0.25</v>
      </c>
      <c r="R50" s="3"/>
    </row>
    <row r="51" spans="1:18" ht="18.75">
      <c r="A51" s="234"/>
      <c r="B51" s="235"/>
      <c r="C51" s="224" t="s">
        <v>14</v>
      </c>
      <c r="D51" s="73">
        <v>3.948</v>
      </c>
      <c r="E51" s="105">
        <v>245.175</v>
      </c>
      <c r="F51" s="58"/>
      <c r="G51" s="133"/>
      <c r="H51" s="154"/>
      <c r="I51" s="133"/>
      <c r="J51" s="31"/>
      <c r="K51" s="154"/>
      <c r="L51" s="6">
        <v>36.75</v>
      </c>
      <c r="M51" s="6"/>
      <c r="N51" s="6"/>
      <c r="O51" s="6"/>
      <c r="P51" s="6"/>
      <c r="Q51" s="7">
        <f t="shared" si="0"/>
        <v>36.75</v>
      </c>
      <c r="R51" s="3"/>
    </row>
    <row r="52" spans="1:18" ht="18.75">
      <c r="A52" s="232" t="s">
        <v>48</v>
      </c>
      <c r="B52" s="233"/>
      <c r="C52" s="220" t="s">
        <v>12</v>
      </c>
      <c r="D52" s="79"/>
      <c r="E52" s="99">
        <v>0.3318</v>
      </c>
      <c r="F52" s="57"/>
      <c r="G52" s="134">
        <v>15.5712</v>
      </c>
      <c r="H52" s="155">
        <v>7.14</v>
      </c>
      <c r="I52" s="134"/>
      <c r="J52" s="30"/>
      <c r="K52" s="155">
        <v>688.8674</v>
      </c>
      <c r="L52" s="4">
        <v>36.901</v>
      </c>
      <c r="M52" s="4"/>
      <c r="N52" s="4">
        <v>0.1829</v>
      </c>
      <c r="O52" s="4"/>
      <c r="P52" s="4"/>
      <c r="Q52" s="5">
        <f t="shared" si="0"/>
        <v>748.6624999999999</v>
      </c>
      <c r="R52" s="3"/>
    </row>
    <row r="53" spans="1:18" ht="18.75">
      <c r="A53" s="234"/>
      <c r="B53" s="235"/>
      <c r="C53" s="224" t="s">
        <v>14</v>
      </c>
      <c r="D53" s="81">
        <v>0</v>
      </c>
      <c r="E53" s="105">
        <v>278.976</v>
      </c>
      <c r="F53" s="58"/>
      <c r="G53" s="133">
        <v>12258.328</v>
      </c>
      <c r="H53" s="154">
        <v>6491.23</v>
      </c>
      <c r="I53" s="133"/>
      <c r="J53" s="31"/>
      <c r="K53" s="154">
        <v>335009.602</v>
      </c>
      <c r="L53" s="6">
        <v>18489.219</v>
      </c>
      <c r="M53" s="6"/>
      <c r="N53" s="6">
        <v>118.202</v>
      </c>
      <c r="O53" s="6"/>
      <c r="P53" s="6"/>
      <c r="Q53" s="7">
        <f t="shared" si="0"/>
        <v>372366.581</v>
      </c>
      <c r="R53" s="3"/>
    </row>
    <row r="54" spans="1:18" ht="18.75">
      <c r="A54" s="218" t="s">
        <v>0</v>
      </c>
      <c r="B54" s="219" t="s">
        <v>49</v>
      </c>
      <c r="C54" s="220" t="s">
        <v>12</v>
      </c>
      <c r="D54" s="88">
        <v>0.4329</v>
      </c>
      <c r="E54" s="99"/>
      <c r="F54" s="57"/>
      <c r="G54" s="134">
        <v>0.7571</v>
      </c>
      <c r="H54" s="155">
        <v>2.286</v>
      </c>
      <c r="I54" s="134"/>
      <c r="J54" s="30"/>
      <c r="K54" s="155">
        <v>0.217</v>
      </c>
      <c r="L54" s="4">
        <v>0.1566</v>
      </c>
      <c r="M54" s="4"/>
      <c r="N54" s="4">
        <v>0.0912</v>
      </c>
      <c r="O54" s="4">
        <v>0.2163</v>
      </c>
      <c r="P54" s="4"/>
      <c r="Q54" s="5">
        <f t="shared" si="0"/>
        <v>3.7242</v>
      </c>
      <c r="R54" s="3"/>
    </row>
    <row r="55" spans="1:18" ht="18.75">
      <c r="A55" s="222" t="s">
        <v>37</v>
      </c>
      <c r="B55" s="223"/>
      <c r="C55" s="224" t="s">
        <v>14</v>
      </c>
      <c r="D55" s="73">
        <v>318.549</v>
      </c>
      <c r="E55" s="105"/>
      <c r="F55" s="58"/>
      <c r="G55" s="133">
        <v>1131.591</v>
      </c>
      <c r="H55" s="154">
        <v>2804.121</v>
      </c>
      <c r="I55" s="133"/>
      <c r="J55" s="31"/>
      <c r="K55" s="154">
        <v>263.442</v>
      </c>
      <c r="L55" s="6">
        <v>173.276</v>
      </c>
      <c r="M55" s="6"/>
      <c r="N55" s="6">
        <v>124.534</v>
      </c>
      <c r="O55" s="6">
        <v>394.057</v>
      </c>
      <c r="P55" s="6"/>
      <c r="Q55" s="7">
        <f t="shared" si="0"/>
        <v>4891.021</v>
      </c>
      <c r="R55" s="3"/>
    </row>
    <row r="56" spans="1:18" ht="18.75">
      <c r="A56" s="222" t="s">
        <v>13</v>
      </c>
      <c r="B56" s="226" t="s">
        <v>16</v>
      </c>
      <c r="C56" s="220" t="s">
        <v>12</v>
      </c>
      <c r="D56" s="88">
        <v>0.5341</v>
      </c>
      <c r="E56" s="99">
        <v>0.3076</v>
      </c>
      <c r="F56" s="57"/>
      <c r="G56" s="134">
        <v>0.0337</v>
      </c>
      <c r="H56" s="155">
        <v>0.621</v>
      </c>
      <c r="I56" s="134">
        <v>0.001</v>
      </c>
      <c r="J56" s="30"/>
      <c r="K56" s="155">
        <v>0.0192</v>
      </c>
      <c r="L56" s="4">
        <v>0.0356</v>
      </c>
      <c r="M56" s="4"/>
      <c r="N56" s="4">
        <v>0.3574</v>
      </c>
      <c r="O56" s="4">
        <v>0.1086</v>
      </c>
      <c r="P56" s="4"/>
      <c r="Q56" s="5">
        <f t="shared" si="0"/>
        <v>1.1764999999999999</v>
      </c>
      <c r="R56" s="3"/>
    </row>
    <row r="57" spans="1:18" ht="18.75">
      <c r="A57" s="222" t="s">
        <v>19</v>
      </c>
      <c r="B57" s="224" t="s">
        <v>50</v>
      </c>
      <c r="C57" s="224" t="s">
        <v>14</v>
      </c>
      <c r="D57" s="73">
        <v>79.39</v>
      </c>
      <c r="E57" s="105">
        <v>212.501</v>
      </c>
      <c r="F57" s="58"/>
      <c r="G57" s="133">
        <v>21.715</v>
      </c>
      <c r="H57" s="154">
        <v>451.074</v>
      </c>
      <c r="I57" s="133">
        <v>0.735</v>
      </c>
      <c r="J57" s="31"/>
      <c r="K57" s="154">
        <v>22.381</v>
      </c>
      <c r="L57" s="6">
        <v>47.86</v>
      </c>
      <c r="M57" s="6"/>
      <c r="N57" s="6">
        <v>217.868</v>
      </c>
      <c r="O57" s="6">
        <v>82.267</v>
      </c>
      <c r="P57" s="6"/>
      <c r="Q57" s="7">
        <f t="shared" si="0"/>
        <v>843.9000000000001</v>
      </c>
      <c r="R57" s="3"/>
    </row>
    <row r="58" spans="1:18" ht="18.75">
      <c r="A58" s="10"/>
      <c r="B58" s="227" t="s">
        <v>20</v>
      </c>
      <c r="C58" s="220" t="s">
        <v>12</v>
      </c>
      <c r="D58" s="82">
        <f>D54+D56</f>
        <v>0.9670000000000001</v>
      </c>
      <c r="E58" s="89">
        <f>E54+E56</f>
        <v>0.3076</v>
      </c>
      <c r="F58" s="57">
        <f>D58+E58</f>
        <v>1.2746</v>
      </c>
      <c r="G58" s="135">
        <f aca="true" t="shared" si="8" ref="G58:I59">G54+G56</f>
        <v>0.7908</v>
      </c>
      <c r="H58" s="158">
        <f t="shared" si="8"/>
        <v>2.907</v>
      </c>
      <c r="I58" s="135">
        <f t="shared" si="8"/>
        <v>0.001</v>
      </c>
      <c r="J58" s="30">
        <f>H58+I58</f>
        <v>2.908</v>
      </c>
      <c r="K58" s="158">
        <f>SUM(K54,K56)</f>
        <v>0.2362</v>
      </c>
      <c r="L58" s="4">
        <f>+L54+L56</f>
        <v>0.19219999999999998</v>
      </c>
      <c r="M58" s="4">
        <f>+M54+M56</f>
        <v>0</v>
      </c>
      <c r="N58" s="4">
        <f>N54+N56</f>
        <v>0.4486</v>
      </c>
      <c r="O58" s="4">
        <f>+O54+O56</f>
        <v>0.32489999999999997</v>
      </c>
      <c r="P58" s="4">
        <f>P54+P56</f>
        <v>0</v>
      </c>
      <c r="Q58" s="5">
        <f t="shared" si="0"/>
        <v>6.1753</v>
      </c>
      <c r="R58" s="3"/>
    </row>
    <row r="59" spans="1:18" ht="18.75">
      <c r="A59" s="229"/>
      <c r="B59" s="230"/>
      <c r="C59" s="224" t="s">
        <v>14</v>
      </c>
      <c r="D59" s="83">
        <f>D55+D57</f>
        <v>397.93899999999996</v>
      </c>
      <c r="E59" s="90">
        <f>E55+E57</f>
        <v>212.501</v>
      </c>
      <c r="F59" s="58">
        <f>D59+E59</f>
        <v>610.4399999999999</v>
      </c>
      <c r="G59" s="136">
        <f t="shared" si="8"/>
        <v>1153.3059999999998</v>
      </c>
      <c r="H59" s="159">
        <f t="shared" si="8"/>
        <v>3255.195</v>
      </c>
      <c r="I59" s="136">
        <f t="shared" si="8"/>
        <v>0.735</v>
      </c>
      <c r="J59" s="31">
        <f>H59+I59</f>
        <v>3255.9300000000003</v>
      </c>
      <c r="K59" s="159">
        <f>K55+K57</f>
        <v>285.823</v>
      </c>
      <c r="L59" s="6">
        <f>+L55+L57</f>
        <v>221.13600000000002</v>
      </c>
      <c r="M59" s="6">
        <f>+M55+M57</f>
        <v>0</v>
      </c>
      <c r="N59" s="6">
        <f>N55+N57</f>
        <v>342.402</v>
      </c>
      <c r="O59" s="6">
        <f>+O55+O57</f>
        <v>476.324</v>
      </c>
      <c r="P59" s="6">
        <f>P55+P57</f>
        <v>0</v>
      </c>
      <c r="Q59" s="7">
        <f t="shared" si="0"/>
        <v>6345.361</v>
      </c>
      <c r="R59" s="3"/>
    </row>
    <row r="60" spans="1:18" ht="18.75">
      <c r="A60" s="218" t="s">
        <v>0</v>
      </c>
      <c r="B60" s="219" t="s">
        <v>51</v>
      </c>
      <c r="C60" s="220" t="s">
        <v>12</v>
      </c>
      <c r="D60" s="88">
        <v>0.33</v>
      </c>
      <c r="E60" s="99">
        <v>0.6276</v>
      </c>
      <c r="F60" s="57"/>
      <c r="G60" s="134">
        <v>1.1029</v>
      </c>
      <c r="H60" s="155">
        <v>6.85</v>
      </c>
      <c r="I60" s="134"/>
      <c r="J60" s="11"/>
      <c r="K60" s="155"/>
      <c r="L60" s="4">
        <v>0.13</v>
      </c>
      <c r="M60" s="4"/>
      <c r="N60" s="4"/>
      <c r="O60" s="4"/>
      <c r="P60" s="4"/>
      <c r="Q60" s="5">
        <f t="shared" si="0"/>
        <v>8.0829</v>
      </c>
      <c r="R60" s="3"/>
    </row>
    <row r="61" spans="1:18" ht="18.75">
      <c r="A61" s="222" t="s">
        <v>52</v>
      </c>
      <c r="B61" s="223"/>
      <c r="C61" s="224" t="s">
        <v>14</v>
      </c>
      <c r="D61" s="73">
        <v>27.804</v>
      </c>
      <c r="E61" s="105">
        <v>8.338</v>
      </c>
      <c r="F61" s="58"/>
      <c r="G61" s="133">
        <v>95.471</v>
      </c>
      <c r="H61" s="154">
        <v>168.599</v>
      </c>
      <c r="I61" s="133"/>
      <c r="J61" s="31"/>
      <c r="K61" s="154"/>
      <c r="L61" s="6">
        <v>5.681</v>
      </c>
      <c r="M61" s="6"/>
      <c r="N61" s="6"/>
      <c r="O61" s="6"/>
      <c r="P61" s="6"/>
      <c r="Q61" s="7">
        <f t="shared" si="0"/>
        <v>269.751</v>
      </c>
      <c r="R61" s="3"/>
    </row>
    <row r="62" spans="1:18" ht="18.75">
      <c r="A62" s="222" t="s">
        <v>0</v>
      </c>
      <c r="B62" s="226" t="s">
        <v>53</v>
      </c>
      <c r="C62" s="220" t="s">
        <v>12</v>
      </c>
      <c r="D62" s="79">
        <v>2.606</v>
      </c>
      <c r="E62" s="99">
        <v>2.518</v>
      </c>
      <c r="F62" s="57"/>
      <c r="G62" s="134">
        <v>916.337</v>
      </c>
      <c r="H62" s="155"/>
      <c r="I62" s="134"/>
      <c r="J62" s="30"/>
      <c r="K62" s="155"/>
      <c r="L62" s="4"/>
      <c r="M62" s="4"/>
      <c r="N62" s="4"/>
      <c r="O62" s="4"/>
      <c r="P62" s="4"/>
      <c r="Q62" s="5">
        <f t="shared" si="0"/>
        <v>916.337</v>
      </c>
      <c r="R62" s="3"/>
    </row>
    <row r="63" spans="1:18" ht="18.75">
      <c r="A63" s="222" t="s">
        <v>54</v>
      </c>
      <c r="B63" s="224" t="s">
        <v>55</v>
      </c>
      <c r="C63" s="224" t="s">
        <v>14</v>
      </c>
      <c r="D63" s="81">
        <v>355.719</v>
      </c>
      <c r="E63" s="105">
        <v>274.05</v>
      </c>
      <c r="F63" s="58"/>
      <c r="G63" s="133">
        <v>188917.774</v>
      </c>
      <c r="H63" s="154"/>
      <c r="I63" s="133"/>
      <c r="J63" s="31"/>
      <c r="K63" s="154"/>
      <c r="L63" s="6"/>
      <c r="M63" s="6"/>
      <c r="N63" s="6"/>
      <c r="O63" s="6"/>
      <c r="P63" s="6"/>
      <c r="Q63" s="7">
        <f t="shared" si="0"/>
        <v>188917.774</v>
      </c>
      <c r="R63" s="3"/>
    </row>
    <row r="64" spans="1:18" ht="18.75">
      <c r="A64" s="222" t="s">
        <v>0</v>
      </c>
      <c r="B64" s="219" t="s">
        <v>56</v>
      </c>
      <c r="C64" s="220" t="s">
        <v>12</v>
      </c>
      <c r="D64" s="79">
        <v>0.061</v>
      </c>
      <c r="E64" s="99"/>
      <c r="F64" s="57"/>
      <c r="G64" s="134">
        <v>520.7445</v>
      </c>
      <c r="H64" s="155">
        <v>0.005</v>
      </c>
      <c r="I64" s="134"/>
      <c r="J64" s="30"/>
      <c r="K64" s="155"/>
      <c r="L64" s="4"/>
      <c r="M64" s="4"/>
      <c r="N64" s="4"/>
      <c r="O64" s="4"/>
      <c r="P64" s="4"/>
      <c r="Q64" s="5">
        <f t="shared" si="0"/>
        <v>520.7495</v>
      </c>
      <c r="R64" s="3"/>
    </row>
    <row r="65" spans="1:18" ht="18.75">
      <c r="A65" s="222" t="s">
        <v>19</v>
      </c>
      <c r="B65" s="223"/>
      <c r="C65" s="224" t="s">
        <v>14</v>
      </c>
      <c r="D65" s="81">
        <v>5.565</v>
      </c>
      <c r="E65" s="105"/>
      <c r="F65" s="58"/>
      <c r="G65" s="133">
        <v>54682.432</v>
      </c>
      <c r="H65" s="154">
        <v>2.94</v>
      </c>
      <c r="I65" s="133"/>
      <c r="J65" s="31"/>
      <c r="K65" s="154"/>
      <c r="L65" s="6"/>
      <c r="M65" s="6"/>
      <c r="N65" s="6"/>
      <c r="O65" s="6"/>
      <c r="P65" s="6"/>
      <c r="Q65" s="7">
        <f t="shared" si="0"/>
        <v>54685.372</v>
      </c>
      <c r="R65" s="3"/>
    </row>
    <row r="66" spans="1:18" ht="18.75">
      <c r="A66" s="10"/>
      <c r="B66" s="226" t="s">
        <v>16</v>
      </c>
      <c r="C66" s="220" t="s">
        <v>12</v>
      </c>
      <c r="D66" s="79">
        <v>0.153</v>
      </c>
      <c r="E66" s="99">
        <v>0.08</v>
      </c>
      <c r="F66" s="57"/>
      <c r="G66" s="134">
        <v>81.6289</v>
      </c>
      <c r="H66" s="155"/>
      <c r="I66" s="134"/>
      <c r="J66" s="30"/>
      <c r="K66" s="155">
        <v>0.0564</v>
      </c>
      <c r="L66" s="4">
        <v>0.003</v>
      </c>
      <c r="M66" s="4">
        <v>0.082</v>
      </c>
      <c r="N66" s="4"/>
      <c r="O66" s="4"/>
      <c r="P66" s="4"/>
      <c r="Q66" s="5">
        <f t="shared" si="0"/>
        <v>81.77029999999999</v>
      </c>
      <c r="R66" s="3"/>
    </row>
    <row r="67" spans="1:18" ht="19.5" thickBot="1">
      <c r="A67" s="237" t="s">
        <v>0</v>
      </c>
      <c r="B67" s="238" t="s">
        <v>55</v>
      </c>
      <c r="C67" s="238" t="s">
        <v>14</v>
      </c>
      <c r="D67" s="91">
        <v>6.972</v>
      </c>
      <c r="E67" s="108">
        <v>2.52</v>
      </c>
      <c r="F67" s="203"/>
      <c r="G67" s="137">
        <v>12646.545</v>
      </c>
      <c r="H67" s="160"/>
      <c r="I67" s="137"/>
      <c r="J67" s="32"/>
      <c r="K67" s="160">
        <v>5.342</v>
      </c>
      <c r="L67" s="8">
        <v>0.662</v>
      </c>
      <c r="M67" s="8">
        <v>11.078</v>
      </c>
      <c r="N67" s="8"/>
      <c r="O67" s="8"/>
      <c r="P67" s="8"/>
      <c r="Q67" s="9">
        <f t="shared" si="0"/>
        <v>12663.627</v>
      </c>
      <c r="R67" s="3"/>
    </row>
    <row r="68" spans="4:17" ht="18.75">
      <c r="D68" s="3"/>
      <c r="E68" s="3"/>
      <c r="F68" s="240"/>
      <c r="G68" s="240"/>
      <c r="H68" s="240"/>
      <c r="I68" s="240"/>
      <c r="K68" s="240"/>
      <c r="Q68" s="1"/>
    </row>
    <row r="69" spans="1:17" ht="19.5" thickBot="1">
      <c r="A69" s="2"/>
      <c r="B69" s="212" t="s">
        <v>125</v>
      </c>
      <c r="C69" s="2"/>
      <c r="D69" s="241"/>
      <c r="E69" s="241"/>
      <c r="F69" s="242"/>
      <c r="G69" s="242"/>
      <c r="H69" s="242"/>
      <c r="I69" s="242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9"/>
      <c r="B70" s="26"/>
      <c r="C70" s="347"/>
      <c r="D70" s="39" t="s">
        <v>110</v>
      </c>
      <c r="E70" s="37" t="s">
        <v>110</v>
      </c>
      <c r="F70" s="271" t="s">
        <v>3</v>
      </c>
      <c r="G70" s="37" t="s">
        <v>110</v>
      </c>
      <c r="H70" s="294" t="s">
        <v>110</v>
      </c>
      <c r="I70" s="294" t="s">
        <v>110</v>
      </c>
      <c r="J70" s="37" t="s">
        <v>121</v>
      </c>
      <c r="K70" s="294" t="s">
        <v>110</v>
      </c>
      <c r="L70" s="37" t="s">
        <v>110</v>
      </c>
      <c r="M70" s="37" t="s">
        <v>110</v>
      </c>
      <c r="N70" s="37" t="s">
        <v>111</v>
      </c>
      <c r="O70" s="37" t="s">
        <v>110</v>
      </c>
      <c r="P70" s="37" t="s">
        <v>110</v>
      </c>
      <c r="Q70" s="217" t="s">
        <v>10</v>
      </c>
      <c r="R70" s="3"/>
    </row>
    <row r="71" spans="1:18" ht="18.75">
      <c r="A71" s="222" t="s">
        <v>52</v>
      </c>
      <c r="B71" s="227" t="s">
        <v>20</v>
      </c>
      <c r="C71" s="329" t="s">
        <v>12</v>
      </c>
      <c r="D71" s="92">
        <f>D60+D62+D64+D66</f>
        <v>3.15</v>
      </c>
      <c r="E71" s="106">
        <f>E60+E62+E64+E66</f>
        <v>3.2256</v>
      </c>
      <c r="F71" s="148">
        <f>D71+E71</f>
        <v>6.3756</v>
      </c>
      <c r="G71" s="138">
        <f aca="true" t="shared" si="9" ref="G71:I72">G60+G62+G64+G66</f>
        <v>1519.8133</v>
      </c>
      <c r="H71" s="135">
        <f t="shared" si="9"/>
        <v>6.8549999999999995</v>
      </c>
      <c r="I71" s="135">
        <f t="shared" si="9"/>
        <v>0</v>
      </c>
      <c r="J71" s="11">
        <f>H71+I71</f>
        <v>6.8549999999999995</v>
      </c>
      <c r="K71" s="135">
        <f>K60+K62+K64+K66</f>
        <v>0.0564</v>
      </c>
      <c r="L71" s="4">
        <f>+L60+L62+L64+L66</f>
        <v>0.133</v>
      </c>
      <c r="M71" s="4">
        <f>+M60+M62+M64+M66</f>
        <v>0.082</v>
      </c>
      <c r="N71" s="4">
        <f aca="true" t="shared" si="10" ref="N71:P72">N60+N62+N64+N66</f>
        <v>0</v>
      </c>
      <c r="O71" s="4">
        <f t="shared" si="10"/>
        <v>0</v>
      </c>
      <c r="P71" s="4">
        <f t="shared" si="10"/>
        <v>0</v>
      </c>
      <c r="Q71" s="5">
        <f aca="true" t="shared" si="11" ref="Q71:Q134">+F71+G71+H71+I71+K71+L71+M71+N71+O71+P71</f>
        <v>1533.3153000000002</v>
      </c>
      <c r="R71" s="10"/>
    </row>
    <row r="72" spans="1:18" ht="18.75">
      <c r="A72" s="213" t="s">
        <v>54</v>
      </c>
      <c r="B72" s="230"/>
      <c r="C72" s="328" t="s">
        <v>14</v>
      </c>
      <c r="D72" s="93">
        <f>D61+D63+D65+D67</f>
        <v>396.05999999999995</v>
      </c>
      <c r="E72" s="107">
        <f>E61+E63+E65+E67</f>
        <v>284.908</v>
      </c>
      <c r="F72" s="149">
        <f>D72+E72</f>
        <v>680.968</v>
      </c>
      <c r="G72" s="136">
        <f t="shared" si="9"/>
        <v>256342.222</v>
      </c>
      <c r="H72" s="136">
        <f t="shared" si="9"/>
        <v>171.539</v>
      </c>
      <c r="I72" s="136">
        <f t="shared" si="9"/>
        <v>0</v>
      </c>
      <c r="J72" s="31">
        <f>H72+I72</f>
        <v>171.539</v>
      </c>
      <c r="K72" s="136">
        <f>K61+K63+K65+K67</f>
        <v>5.342</v>
      </c>
      <c r="L72" s="6">
        <f>+L61+L63+L65+L67</f>
        <v>6.343</v>
      </c>
      <c r="M72" s="6">
        <f>+M61+M63+M65+M67</f>
        <v>11.078</v>
      </c>
      <c r="N72" s="6">
        <f t="shared" si="10"/>
        <v>0</v>
      </c>
      <c r="O72" s="6">
        <f t="shared" si="10"/>
        <v>0</v>
      </c>
      <c r="P72" s="6">
        <f t="shared" si="10"/>
        <v>0</v>
      </c>
      <c r="Q72" s="7">
        <f t="shared" si="11"/>
        <v>257217.492</v>
      </c>
      <c r="R72" s="10"/>
    </row>
    <row r="73" spans="1:18" ht="18.75">
      <c r="A73" s="222" t="s">
        <v>0</v>
      </c>
      <c r="B73" s="219" t="s">
        <v>57</v>
      </c>
      <c r="C73" s="329" t="s">
        <v>12</v>
      </c>
      <c r="D73" s="94">
        <v>1.7003</v>
      </c>
      <c r="E73" s="98">
        <v>2.1305</v>
      </c>
      <c r="F73" s="148"/>
      <c r="G73" s="134">
        <v>1.0426</v>
      </c>
      <c r="H73" s="134">
        <v>4.874</v>
      </c>
      <c r="I73" s="134">
        <v>0.395</v>
      </c>
      <c r="J73" s="11"/>
      <c r="K73" s="134">
        <v>0.5409</v>
      </c>
      <c r="L73" s="4">
        <v>0.9611</v>
      </c>
      <c r="M73" s="4">
        <v>0.063</v>
      </c>
      <c r="N73" s="4">
        <v>1.7969</v>
      </c>
      <c r="O73" s="4">
        <v>2.0155</v>
      </c>
      <c r="P73" s="4">
        <v>1.0095</v>
      </c>
      <c r="Q73" s="5">
        <f t="shared" si="11"/>
        <v>12.6985</v>
      </c>
      <c r="R73" s="10"/>
    </row>
    <row r="74" spans="1:18" ht="18.75">
      <c r="A74" s="222" t="s">
        <v>32</v>
      </c>
      <c r="B74" s="223"/>
      <c r="C74" s="328" t="s">
        <v>14</v>
      </c>
      <c r="D74" s="101">
        <v>2269.895</v>
      </c>
      <c r="E74" s="109">
        <v>2161.162</v>
      </c>
      <c r="F74" s="149"/>
      <c r="G74" s="133">
        <v>1436.416</v>
      </c>
      <c r="H74" s="133">
        <v>5193.061</v>
      </c>
      <c r="I74" s="133">
        <v>487.492</v>
      </c>
      <c r="J74" s="31"/>
      <c r="K74" s="133">
        <v>576.231</v>
      </c>
      <c r="L74" s="6">
        <v>957.321</v>
      </c>
      <c r="M74" s="6">
        <v>26.985</v>
      </c>
      <c r="N74" s="6">
        <v>1825.962</v>
      </c>
      <c r="O74" s="6">
        <v>2226.765</v>
      </c>
      <c r="P74" s="6">
        <v>1201.167</v>
      </c>
      <c r="Q74" s="7">
        <f t="shared" si="11"/>
        <v>13931.4</v>
      </c>
      <c r="R74" s="10"/>
    </row>
    <row r="75" spans="1:18" ht="18.75">
      <c r="A75" s="222" t="s">
        <v>0</v>
      </c>
      <c r="B75" s="219" t="s">
        <v>58</v>
      </c>
      <c r="C75" s="329" t="s">
        <v>12</v>
      </c>
      <c r="D75" s="95"/>
      <c r="E75" s="110">
        <v>0.1184</v>
      </c>
      <c r="F75" s="148"/>
      <c r="G75" s="134">
        <v>0.006</v>
      </c>
      <c r="H75" s="134">
        <v>2.864</v>
      </c>
      <c r="I75" s="134"/>
      <c r="J75" s="11"/>
      <c r="K75" s="134">
        <v>0.1065</v>
      </c>
      <c r="L75" s="4"/>
      <c r="M75" s="4"/>
      <c r="N75" s="4"/>
      <c r="O75" s="4"/>
      <c r="P75" s="4"/>
      <c r="Q75" s="5">
        <f t="shared" si="11"/>
        <v>2.9764999999999997</v>
      </c>
      <c r="R75" s="10"/>
    </row>
    <row r="76" spans="1:18" ht="18.75">
      <c r="A76" s="222" t="s">
        <v>0</v>
      </c>
      <c r="B76" s="223"/>
      <c r="C76" s="328" t="s">
        <v>14</v>
      </c>
      <c r="D76" s="96">
        <v>0</v>
      </c>
      <c r="E76" s="109">
        <v>20.639</v>
      </c>
      <c r="F76" s="149"/>
      <c r="G76" s="133">
        <v>3.869</v>
      </c>
      <c r="H76" s="133">
        <v>248.342</v>
      </c>
      <c r="I76" s="133"/>
      <c r="J76" s="31"/>
      <c r="K76" s="133">
        <v>19.741</v>
      </c>
      <c r="L76" s="6"/>
      <c r="M76" s="6"/>
      <c r="N76" s="6"/>
      <c r="O76" s="6"/>
      <c r="P76" s="6"/>
      <c r="Q76" s="7">
        <f t="shared" si="11"/>
        <v>271.952</v>
      </c>
      <c r="R76" s="10"/>
    </row>
    <row r="77" spans="1:18" ht="18.75">
      <c r="A77" s="222" t="s">
        <v>59</v>
      </c>
      <c r="B77" s="226" t="s">
        <v>60</v>
      </c>
      <c r="C77" s="329" t="s">
        <v>12</v>
      </c>
      <c r="D77" s="339"/>
      <c r="E77" s="110"/>
      <c r="F77" s="148"/>
      <c r="G77" s="134"/>
      <c r="H77" s="134"/>
      <c r="I77" s="134"/>
      <c r="J77" s="11"/>
      <c r="K77" s="134"/>
      <c r="L77" s="4">
        <v>0.03</v>
      </c>
      <c r="M77" s="4"/>
      <c r="N77" s="4"/>
      <c r="O77" s="4"/>
      <c r="P77" s="4"/>
      <c r="Q77" s="5">
        <f t="shared" si="11"/>
        <v>0.03</v>
      </c>
      <c r="R77" s="10"/>
    </row>
    <row r="78" spans="1:18" ht="18.75">
      <c r="A78" s="222"/>
      <c r="B78" s="224" t="s">
        <v>61</v>
      </c>
      <c r="C78" s="328" t="s">
        <v>14</v>
      </c>
      <c r="D78" s="340">
        <v>0</v>
      </c>
      <c r="E78" s="109"/>
      <c r="F78" s="149"/>
      <c r="G78" s="133"/>
      <c r="H78" s="133"/>
      <c r="I78" s="133"/>
      <c r="J78" s="31"/>
      <c r="K78" s="133"/>
      <c r="L78" s="6">
        <v>40.95</v>
      </c>
      <c r="M78" s="6"/>
      <c r="N78" s="6"/>
      <c r="O78" s="6"/>
      <c r="P78" s="6"/>
      <c r="Q78" s="7">
        <f t="shared" si="11"/>
        <v>40.95</v>
      </c>
      <c r="R78" s="10"/>
    </row>
    <row r="79" spans="1:18" ht="18.75">
      <c r="A79" s="222"/>
      <c r="B79" s="219" t="s">
        <v>62</v>
      </c>
      <c r="C79" s="329" t="s">
        <v>12</v>
      </c>
      <c r="D79" s="95"/>
      <c r="E79" s="110"/>
      <c r="F79" s="148"/>
      <c r="G79" s="134"/>
      <c r="H79" s="134">
        <v>1.2</v>
      </c>
      <c r="I79" s="134"/>
      <c r="J79" s="11"/>
      <c r="K79" s="134"/>
      <c r="L79" s="4"/>
      <c r="M79" s="4"/>
      <c r="N79" s="4"/>
      <c r="O79" s="4"/>
      <c r="P79" s="4"/>
      <c r="Q79" s="5">
        <f t="shared" si="11"/>
        <v>1.2</v>
      </c>
      <c r="R79" s="10"/>
    </row>
    <row r="80" spans="1:18" ht="18.75">
      <c r="A80" s="222" t="s">
        <v>13</v>
      </c>
      <c r="B80" s="223"/>
      <c r="C80" s="328" t="s">
        <v>14</v>
      </c>
      <c r="D80" s="96">
        <v>0</v>
      </c>
      <c r="E80" s="109"/>
      <c r="F80" s="149"/>
      <c r="G80" s="133"/>
      <c r="H80" s="133">
        <v>963.189</v>
      </c>
      <c r="I80" s="133"/>
      <c r="J80" s="31"/>
      <c r="K80" s="133"/>
      <c r="L80" s="6"/>
      <c r="M80" s="6"/>
      <c r="N80" s="6"/>
      <c r="O80" s="6"/>
      <c r="P80" s="6"/>
      <c r="Q80" s="7">
        <f t="shared" si="11"/>
        <v>963.189</v>
      </c>
      <c r="R80" s="10"/>
    </row>
    <row r="81" spans="1:18" ht="18.75">
      <c r="A81" s="222"/>
      <c r="B81" s="226" t="s">
        <v>16</v>
      </c>
      <c r="C81" s="329" t="s">
        <v>12</v>
      </c>
      <c r="D81" s="339">
        <v>10.1315</v>
      </c>
      <c r="E81" s="110">
        <v>13.2792</v>
      </c>
      <c r="F81" s="148"/>
      <c r="G81" s="134">
        <v>2.3939</v>
      </c>
      <c r="H81" s="134">
        <v>74.117</v>
      </c>
      <c r="I81" s="134">
        <v>0.223</v>
      </c>
      <c r="J81" s="11"/>
      <c r="K81" s="134">
        <v>1.1889</v>
      </c>
      <c r="L81" s="4">
        <v>2.1538</v>
      </c>
      <c r="M81" s="4">
        <v>2.692</v>
      </c>
      <c r="N81" s="4">
        <v>23.8602</v>
      </c>
      <c r="O81" s="4">
        <v>3.9344</v>
      </c>
      <c r="P81" s="4">
        <v>7.1554</v>
      </c>
      <c r="Q81" s="5">
        <f t="shared" si="11"/>
        <v>117.71860000000001</v>
      </c>
      <c r="R81" s="10"/>
    </row>
    <row r="82" spans="1:18" ht="18.75">
      <c r="A82" s="222"/>
      <c r="B82" s="224" t="s">
        <v>63</v>
      </c>
      <c r="C82" s="328" t="s">
        <v>14</v>
      </c>
      <c r="D82" s="340">
        <v>5155.59</v>
      </c>
      <c r="E82" s="80">
        <v>7211.553</v>
      </c>
      <c r="F82" s="149"/>
      <c r="G82" s="133">
        <v>1877.862</v>
      </c>
      <c r="H82" s="133">
        <v>27403.883</v>
      </c>
      <c r="I82" s="133">
        <v>185.887</v>
      </c>
      <c r="J82" s="31"/>
      <c r="K82" s="133">
        <v>731.443</v>
      </c>
      <c r="L82" s="6">
        <v>1746.396</v>
      </c>
      <c r="M82" s="6">
        <v>560.565</v>
      </c>
      <c r="N82" s="6">
        <v>13011.576</v>
      </c>
      <c r="O82" s="6">
        <v>2607.166</v>
      </c>
      <c r="P82" s="6">
        <v>5510.644</v>
      </c>
      <c r="Q82" s="7">
        <f t="shared" si="11"/>
        <v>53635.422</v>
      </c>
      <c r="R82" s="10"/>
    </row>
    <row r="83" spans="1:18" ht="18.75">
      <c r="A83" s="222" t="s">
        <v>19</v>
      </c>
      <c r="B83" s="227" t="s">
        <v>20</v>
      </c>
      <c r="C83" s="329" t="s">
        <v>12</v>
      </c>
      <c r="D83" s="92">
        <f>D73+D75+D77+D79+D81</f>
        <v>11.831800000000001</v>
      </c>
      <c r="E83" s="111">
        <f>E73+E75+E77+E79+E81</f>
        <v>15.528099999999998</v>
      </c>
      <c r="F83" s="148">
        <f>D83+E83</f>
        <v>27.3599</v>
      </c>
      <c r="G83" s="135">
        <f aca="true" t="shared" si="12" ref="G83:I84">G73+G75+G77+G79+G81</f>
        <v>3.4425</v>
      </c>
      <c r="H83" s="89">
        <f t="shared" si="12"/>
        <v>83.055</v>
      </c>
      <c r="I83" s="135">
        <f t="shared" si="12"/>
        <v>0.618</v>
      </c>
      <c r="J83" s="30">
        <f>H83+I83</f>
        <v>83.673</v>
      </c>
      <c r="K83" s="135">
        <f>K73+K75+K77+K79+K81</f>
        <v>1.8363</v>
      </c>
      <c r="L83" s="4">
        <f aca="true" t="shared" si="13" ref="L83:O84">+L73+L75+L77+L79+L81</f>
        <v>3.1449</v>
      </c>
      <c r="M83" s="4">
        <f t="shared" si="13"/>
        <v>2.7550000000000003</v>
      </c>
      <c r="N83" s="4">
        <f t="shared" si="13"/>
        <v>25.6571</v>
      </c>
      <c r="O83" s="4">
        <f t="shared" si="13"/>
        <v>5.9498999999999995</v>
      </c>
      <c r="P83" s="4">
        <f>+P73+P75+P77+P79+P81</f>
        <v>8.1649</v>
      </c>
      <c r="Q83" s="5">
        <f t="shared" si="11"/>
        <v>161.9835</v>
      </c>
      <c r="R83" s="10"/>
    </row>
    <row r="84" spans="1:18" ht="18.75">
      <c r="A84" s="229"/>
      <c r="B84" s="230"/>
      <c r="C84" s="328" t="s">
        <v>14</v>
      </c>
      <c r="D84" s="93">
        <f>D74+D76+D78+D80+D82</f>
        <v>7425.485000000001</v>
      </c>
      <c r="E84" s="112">
        <f>E74+E76+E78+E80+E82</f>
        <v>9393.354</v>
      </c>
      <c r="F84" s="149">
        <f>D84+E84</f>
        <v>16818.839</v>
      </c>
      <c r="G84" s="136">
        <f t="shared" si="12"/>
        <v>3318.147</v>
      </c>
      <c r="H84" s="136">
        <f t="shared" si="12"/>
        <v>33808.475</v>
      </c>
      <c r="I84" s="136">
        <f t="shared" si="12"/>
        <v>673.379</v>
      </c>
      <c r="J84" s="31">
        <f>H84+I84</f>
        <v>34481.854</v>
      </c>
      <c r="K84" s="136">
        <f>K74+K76+K78+K80+K82</f>
        <v>1327.415</v>
      </c>
      <c r="L84" s="6">
        <f t="shared" si="13"/>
        <v>2744.667</v>
      </c>
      <c r="M84" s="6">
        <f t="shared" si="13"/>
        <v>587.5500000000001</v>
      </c>
      <c r="N84" s="6">
        <f t="shared" si="13"/>
        <v>14837.537999999999</v>
      </c>
      <c r="O84" s="6">
        <f t="shared" si="13"/>
        <v>4833.9310000000005</v>
      </c>
      <c r="P84" s="6">
        <f>+P74+P76+P78+P80+P82</f>
        <v>6711.811</v>
      </c>
      <c r="Q84" s="7">
        <f t="shared" si="11"/>
        <v>85661.752</v>
      </c>
      <c r="R84" s="10"/>
    </row>
    <row r="85" spans="1:18" ht="18.75">
      <c r="A85" s="232" t="s">
        <v>64</v>
      </c>
      <c r="B85" s="233"/>
      <c r="C85" s="329" t="s">
        <v>12</v>
      </c>
      <c r="D85" s="95"/>
      <c r="E85" s="110">
        <v>0.7735</v>
      </c>
      <c r="F85" s="148"/>
      <c r="G85" s="134">
        <v>0.849</v>
      </c>
      <c r="H85" s="134">
        <v>1.027</v>
      </c>
      <c r="I85" s="134">
        <v>1.019</v>
      </c>
      <c r="J85" s="11"/>
      <c r="K85" s="134">
        <v>0.1006</v>
      </c>
      <c r="L85" s="4">
        <v>0.118</v>
      </c>
      <c r="M85" s="4">
        <v>0.092</v>
      </c>
      <c r="N85" s="4">
        <v>0.1184</v>
      </c>
      <c r="O85" s="4"/>
      <c r="P85" s="4">
        <v>0.1743</v>
      </c>
      <c r="Q85" s="5">
        <f t="shared" si="11"/>
        <v>3.4982999999999995</v>
      </c>
      <c r="R85" s="10"/>
    </row>
    <row r="86" spans="1:18" ht="18.75">
      <c r="A86" s="234"/>
      <c r="B86" s="235"/>
      <c r="C86" s="328" t="s">
        <v>14</v>
      </c>
      <c r="D86" s="96">
        <v>0</v>
      </c>
      <c r="E86" s="109">
        <v>943.469</v>
      </c>
      <c r="F86" s="149"/>
      <c r="G86" s="133">
        <v>1266.97</v>
      </c>
      <c r="H86" s="133">
        <v>1261.764</v>
      </c>
      <c r="I86" s="133">
        <v>1424.255</v>
      </c>
      <c r="J86" s="31"/>
      <c r="K86" s="133">
        <v>104.921</v>
      </c>
      <c r="L86" s="6">
        <v>118.106</v>
      </c>
      <c r="M86" s="6">
        <v>33.915</v>
      </c>
      <c r="N86" s="6">
        <v>121.052</v>
      </c>
      <c r="O86" s="6"/>
      <c r="P86" s="6">
        <v>217.375</v>
      </c>
      <c r="Q86" s="7">
        <f t="shared" si="11"/>
        <v>4548.357999999999</v>
      </c>
      <c r="R86" s="10"/>
    </row>
    <row r="87" spans="1:18" ht="18.75">
      <c r="A87" s="232" t="s">
        <v>65</v>
      </c>
      <c r="B87" s="233"/>
      <c r="C87" s="329" t="s">
        <v>12</v>
      </c>
      <c r="D87" s="339">
        <v>0.189</v>
      </c>
      <c r="E87" s="110"/>
      <c r="F87" s="148"/>
      <c r="G87" s="134">
        <v>1.0495</v>
      </c>
      <c r="H87" s="134">
        <v>1660.435</v>
      </c>
      <c r="I87" s="134"/>
      <c r="J87" s="11"/>
      <c r="K87" s="134">
        <v>356.6712</v>
      </c>
      <c r="L87" s="4">
        <v>4.5974</v>
      </c>
      <c r="M87" s="4">
        <v>11.482</v>
      </c>
      <c r="N87" s="4">
        <v>0.0568</v>
      </c>
      <c r="O87" s="4"/>
      <c r="P87" s="4"/>
      <c r="Q87" s="5">
        <f t="shared" si="11"/>
        <v>2034.2919000000002</v>
      </c>
      <c r="R87" s="10"/>
    </row>
    <row r="88" spans="1:18" ht="18.75">
      <c r="A88" s="234"/>
      <c r="B88" s="235"/>
      <c r="C88" s="328" t="s">
        <v>14</v>
      </c>
      <c r="D88" s="340">
        <v>7.938</v>
      </c>
      <c r="E88" s="109"/>
      <c r="F88" s="149"/>
      <c r="G88" s="133">
        <v>334.129</v>
      </c>
      <c r="H88" s="133">
        <v>144704.893</v>
      </c>
      <c r="I88" s="133"/>
      <c r="J88" s="31"/>
      <c r="K88" s="133">
        <v>35998.542</v>
      </c>
      <c r="L88" s="6">
        <v>457.247</v>
      </c>
      <c r="M88" s="6">
        <v>1525.782</v>
      </c>
      <c r="N88" s="6">
        <v>15.703</v>
      </c>
      <c r="O88" s="6"/>
      <c r="P88" s="6"/>
      <c r="Q88" s="7">
        <f t="shared" si="11"/>
        <v>183036.29600000003</v>
      </c>
      <c r="R88" s="10"/>
    </row>
    <row r="89" spans="1:18" ht="18.75">
      <c r="A89" s="232" t="s">
        <v>66</v>
      </c>
      <c r="B89" s="233"/>
      <c r="C89" s="329" t="s">
        <v>12</v>
      </c>
      <c r="D89" s="339">
        <v>0.008</v>
      </c>
      <c r="E89" s="110">
        <v>0.042</v>
      </c>
      <c r="F89" s="148"/>
      <c r="G89" s="134">
        <v>0.0237</v>
      </c>
      <c r="H89" s="134">
        <v>0.824</v>
      </c>
      <c r="I89" s="134"/>
      <c r="J89" s="11"/>
      <c r="K89" s="134">
        <v>0.0024</v>
      </c>
      <c r="L89" s="4"/>
      <c r="M89" s="4"/>
      <c r="N89" s="4"/>
      <c r="O89" s="4"/>
      <c r="P89" s="4"/>
      <c r="Q89" s="5">
        <f t="shared" si="11"/>
        <v>0.8500999999999999</v>
      </c>
      <c r="R89" s="10"/>
    </row>
    <row r="90" spans="1:18" ht="18.75">
      <c r="A90" s="234"/>
      <c r="B90" s="235"/>
      <c r="C90" s="328" t="s">
        <v>14</v>
      </c>
      <c r="D90" s="340">
        <v>18.48</v>
      </c>
      <c r="E90" s="109">
        <v>94.343</v>
      </c>
      <c r="F90" s="149"/>
      <c r="G90" s="133">
        <v>46.716</v>
      </c>
      <c r="H90" s="133">
        <v>1571.357</v>
      </c>
      <c r="I90" s="133"/>
      <c r="J90" s="31"/>
      <c r="K90" s="133">
        <v>5.267</v>
      </c>
      <c r="L90" s="6"/>
      <c r="M90" s="6"/>
      <c r="N90" s="6"/>
      <c r="O90" s="6"/>
      <c r="P90" s="6"/>
      <c r="Q90" s="7">
        <f t="shared" si="11"/>
        <v>1623.34</v>
      </c>
      <c r="R90" s="10"/>
    </row>
    <row r="91" spans="1:18" ht="18.75">
      <c r="A91" s="232" t="s">
        <v>67</v>
      </c>
      <c r="B91" s="233"/>
      <c r="C91" s="329" t="s">
        <v>12</v>
      </c>
      <c r="D91" s="95">
        <v>0.022</v>
      </c>
      <c r="E91" s="110">
        <v>1.4204</v>
      </c>
      <c r="F91" s="148"/>
      <c r="G91" s="134">
        <v>0.0055</v>
      </c>
      <c r="H91" s="134">
        <v>32.534</v>
      </c>
      <c r="I91" s="134"/>
      <c r="J91" s="11"/>
      <c r="K91" s="134">
        <v>1.4334</v>
      </c>
      <c r="L91" s="4">
        <v>0.018</v>
      </c>
      <c r="M91" s="4">
        <v>0.004</v>
      </c>
      <c r="N91" s="4"/>
      <c r="O91" s="4"/>
      <c r="P91" s="4"/>
      <c r="Q91" s="5">
        <f t="shared" si="11"/>
        <v>33.994899999999994</v>
      </c>
      <c r="R91" s="10"/>
    </row>
    <row r="92" spans="1:18" ht="18.75">
      <c r="A92" s="234"/>
      <c r="B92" s="235"/>
      <c r="C92" s="328" t="s">
        <v>14</v>
      </c>
      <c r="D92" s="96">
        <v>53.917</v>
      </c>
      <c r="E92" s="109">
        <v>1527.977</v>
      </c>
      <c r="F92" s="149"/>
      <c r="G92" s="133">
        <v>13.705</v>
      </c>
      <c r="H92" s="133">
        <v>57547.746</v>
      </c>
      <c r="I92" s="133"/>
      <c r="J92" s="31"/>
      <c r="K92" s="133">
        <v>806.894</v>
      </c>
      <c r="L92" s="6">
        <v>21.315</v>
      </c>
      <c r="M92" s="6">
        <v>1.26</v>
      </c>
      <c r="N92" s="6"/>
      <c r="O92" s="6"/>
      <c r="P92" s="6"/>
      <c r="Q92" s="7">
        <f t="shared" si="11"/>
        <v>58390.920000000006</v>
      </c>
      <c r="R92" s="10"/>
    </row>
    <row r="93" spans="1:18" ht="18.75">
      <c r="A93" s="232" t="s">
        <v>68</v>
      </c>
      <c r="B93" s="233"/>
      <c r="C93" s="329" t="s">
        <v>12</v>
      </c>
      <c r="D93" s="95"/>
      <c r="E93" s="110"/>
      <c r="F93" s="148"/>
      <c r="G93" s="134">
        <v>0.006</v>
      </c>
      <c r="H93" s="134">
        <v>0.003</v>
      </c>
      <c r="I93" s="134"/>
      <c r="J93" s="11"/>
      <c r="K93" s="134"/>
      <c r="L93" s="4">
        <v>0.014</v>
      </c>
      <c r="M93" s="4"/>
      <c r="N93" s="4"/>
      <c r="O93" s="4"/>
      <c r="P93" s="4"/>
      <c r="Q93" s="5">
        <f t="shared" si="11"/>
        <v>0.023</v>
      </c>
      <c r="R93" s="10"/>
    </row>
    <row r="94" spans="1:18" ht="18.75">
      <c r="A94" s="234"/>
      <c r="B94" s="235"/>
      <c r="C94" s="328" t="s">
        <v>14</v>
      </c>
      <c r="D94" s="96">
        <v>0</v>
      </c>
      <c r="E94" s="109"/>
      <c r="F94" s="149"/>
      <c r="G94" s="133">
        <v>4.536</v>
      </c>
      <c r="H94" s="133">
        <v>4.998</v>
      </c>
      <c r="I94" s="133"/>
      <c r="J94" s="31"/>
      <c r="K94" s="133"/>
      <c r="L94" s="6">
        <v>7.792</v>
      </c>
      <c r="M94" s="6"/>
      <c r="N94" s="6"/>
      <c r="O94" s="6"/>
      <c r="P94" s="6"/>
      <c r="Q94" s="7">
        <f t="shared" si="11"/>
        <v>17.326</v>
      </c>
      <c r="R94" s="10"/>
    </row>
    <row r="95" spans="1:18" ht="18.75">
      <c r="A95" s="232" t="s">
        <v>69</v>
      </c>
      <c r="B95" s="233"/>
      <c r="C95" s="329" t="s">
        <v>12</v>
      </c>
      <c r="D95" s="95">
        <v>0.4852</v>
      </c>
      <c r="E95" s="110">
        <v>1.1175</v>
      </c>
      <c r="F95" s="148"/>
      <c r="G95" s="134">
        <v>3.258</v>
      </c>
      <c r="H95" s="134">
        <v>13.01</v>
      </c>
      <c r="I95" s="134">
        <v>0.016</v>
      </c>
      <c r="J95" s="11"/>
      <c r="K95" s="134">
        <v>1.5941</v>
      </c>
      <c r="L95" s="4">
        <v>1.069</v>
      </c>
      <c r="M95" s="4">
        <v>0.004</v>
      </c>
      <c r="N95" s="4">
        <v>6.5195</v>
      </c>
      <c r="O95" s="4">
        <v>0.3543</v>
      </c>
      <c r="P95" s="4">
        <v>3.1085</v>
      </c>
      <c r="Q95" s="5">
        <f t="shared" si="11"/>
        <v>28.9334</v>
      </c>
      <c r="R95" s="10"/>
    </row>
    <row r="96" spans="1:18" ht="18.75">
      <c r="A96" s="234"/>
      <c r="B96" s="235"/>
      <c r="C96" s="328" t="s">
        <v>14</v>
      </c>
      <c r="D96" s="97">
        <v>187.857</v>
      </c>
      <c r="E96" s="109">
        <v>655.482</v>
      </c>
      <c r="F96" s="149"/>
      <c r="G96" s="133">
        <v>1798.163</v>
      </c>
      <c r="H96" s="133">
        <v>8212.87</v>
      </c>
      <c r="I96" s="133">
        <v>13.062</v>
      </c>
      <c r="J96" s="31"/>
      <c r="K96" s="133">
        <v>653.113</v>
      </c>
      <c r="L96" s="6">
        <v>523.514</v>
      </c>
      <c r="M96" s="6">
        <v>1.05</v>
      </c>
      <c r="N96" s="6">
        <v>3398.011</v>
      </c>
      <c r="O96" s="6">
        <v>281.153</v>
      </c>
      <c r="P96" s="6">
        <v>1192.48</v>
      </c>
      <c r="Q96" s="7">
        <f t="shared" si="11"/>
        <v>16073.416</v>
      </c>
      <c r="R96" s="10"/>
    </row>
    <row r="97" spans="1:18" ht="18.75">
      <c r="A97" s="232" t="s">
        <v>70</v>
      </c>
      <c r="B97" s="233"/>
      <c r="C97" s="329" t="s">
        <v>12</v>
      </c>
      <c r="D97" s="339">
        <v>5.2583</v>
      </c>
      <c r="E97" s="98">
        <v>1616.21995</v>
      </c>
      <c r="F97" s="148"/>
      <c r="G97" s="134">
        <v>175.0997</v>
      </c>
      <c r="H97" s="134">
        <v>1219.496</v>
      </c>
      <c r="I97" s="134">
        <v>0.531</v>
      </c>
      <c r="J97" s="11"/>
      <c r="K97" s="134">
        <v>49.9377</v>
      </c>
      <c r="L97" s="4">
        <v>14.05058</v>
      </c>
      <c r="M97" s="4">
        <v>0.623</v>
      </c>
      <c r="N97" s="4">
        <v>9.5987</v>
      </c>
      <c r="O97" s="4">
        <v>10.6422</v>
      </c>
      <c r="P97" s="4">
        <v>4.0415</v>
      </c>
      <c r="Q97" s="5">
        <f t="shared" si="11"/>
        <v>1484.0203800000002</v>
      </c>
      <c r="R97" s="10"/>
    </row>
    <row r="98" spans="1:18" ht="18.75">
      <c r="A98" s="234"/>
      <c r="B98" s="235"/>
      <c r="C98" s="328" t="s">
        <v>14</v>
      </c>
      <c r="D98" s="340">
        <v>10316.451</v>
      </c>
      <c r="E98" s="109">
        <v>695042.067</v>
      </c>
      <c r="F98" s="149"/>
      <c r="G98" s="133">
        <v>58570.454</v>
      </c>
      <c r="H98" s="133">
        <v>392987.823</v>
      </c>
      <c r="I98" s="133">
        <v>361.871</v>
      </c>
      <c r="J98" s="31"/>
      <c r="K98" s="133">
        <v>8746.582</v>
      </c>
      <c r="L98" s="6">
        <v>6864.417</v>
      </c>
      <c r="M98" s="6">
        <v>188.739</v>
      </c>
      <c r="N98" s="6">
        <v>4392.26</v>
      </c>
      <c r="O98" s="6">
        <v>5560.502</v>
      </c>
      <c r="P98" s="6">
        <v>3445.494</v>
      </c>
      <c r="Q98" s="7">
        <f t="shared" si="11"/>
        <v>481118.142</v>
      </c>
      <c r="R98" s="10"/>
    </row>
    <row r="99" spans="1:18" ht="18.75">
      <c r="A99" s="244" t="s">
        <v>71</v>
      </c>
      <c r="B99" s="245"/>
      <c r="C99" s="329" t="s">
        <v>12</v>
      </c>
      <c r="D99" s="92">
        <f>D8+D10+D22+D28+D36+D38+D40+D42+D44+D46+D48+D50+D52+D58+D71+D83+D85+D87+D89+D91+D93+D95+D97</f>
        <v>254.25390000000004</v>
      </c>
      <c r="E99" s="111">
        <f>E8+E10+E22+E28+E36+E38+E40+E42+E44+E46+E48+E50+E52+E58+E71+E83+E85+E87+E89+E91+E93+E95+E97</f>
        <v>1941.5547499999998</v>
      </c>
      <c r="F99" s="148">
        <f>D99+E99</f>
        <v>2195.80865</v>
      </c>
      <c r="G99" s="89">
        <f aca="true" t="shared" si="14" ref="G99:I100">G8+G10+G22+G28+G36+G38+G40+G42+G44+G46+G48+G50+G52+G58+G71+G83+G85+G87+G89+G91+G93+G95+G97</f>
        <v>2209.3677000000002</v>
      </c>
      <c r="H99" s="135">
        <f t="shared" si="14"/>
        <v>8511.009999999998</v>
      </c>
      <c r="I99" s="89">
        <f t="shared" si="14"/>
        <v>2.188</v>
      </c>
      <c r="J99" s="30">
        <f>H99+I99</f>
        <v>8513.197999999999</v>
      </c>
      <c r="K99" s="89">
        <f>K8+K10+K22+K28+K36+K38+K40+K42+K44+K46+K48+K50+K52+K58+K71+K83+K85+K87+K89+K91+K93+K95+K97</f>
        <v>2161.0885999999996</v>
      </c>
      <c r="L99" s="4">
        <f aca="true" t="shared" si="15" ref="L99:P100">+L8+L10+L22+L28+L36+L38+L40+L42+L44+L46+L48+L50+L52+L58+L71+L83+L85+L87+L89+L91+L93+L95+L97</f>
        <v>62.806730000000016</v>
      </c>
      <c r="M99" s="4">
        <f t="shared" si="15"/>
        <v>15.355999999999998</v>
      </c>
      <c r="N99" s="4">
        <f t="shared" si="15"/>
        <v>43.0013</v>
      </c>
      <c r="O99" s="4">
        <f t="shared" si="15"/>
        <v>17.3505</v>
      </c>
      <c r="P99" s="4">
        <f t="shared" si="15"/>
        <v>15.4892</v>
      </c>
      <c r="Q99" s="5">
        <f t="shared" si="11"/>
        <v>15233.466679999998</v>
      </c>
      <c r="R99" s="10"/>
    </row>
    <row r="100" spans="1:18" ht="18.75">
      <c r="A100" s="246"/>
      <c r="B100" s="247"/>
      <c r="C100" s="328" t="s">
        <v>14</v>
      </c>
      <c r="D100" s="93">
        <f>D9+D11+D23+D29+D37+D39+D41+D43+D45+D47+D49+D51+D53+D59+D72+D84+D86+D88+D90+D92+D94+D96+D98</f>
        <v>134310.925</v>
      </c>
      <c r="E100" s="112">
        <f>E9+E11+E23+E29+E37+E39+E41+E43+E45+E47+E49+E51+E53+E59+E72+E84+E86+E88+E90+E92+E94+E96+E98</f>
        <v>867830.5210000001</v>
      </c>
      <c r="F100" s="149">
        <f>D100+E100</f>
        <v>1002141.446</v>
      </c>
      <c r="G100" s="90">
        <f t="shared" si="14"/>
        <v>718162.7049999998</v>
      </c>
      <c r="H100" s="136">
        <f t="shared" si="14"/>
        <v>987095.894</v>
      </c>
      <c r="I100" s="90">
        <f t="shared" si="14"/>
        <v>2476.578</v>
      </c>
      <c r="J100" s="31">
        <f>H100+I100</f>
        <v>989572.472</v>
      </c>
      <c r="K100" s="90">
        <f>K9+K11+K23+K29+K37+K39+K41+K43+K45+K47+K49+K51+K53+K59+K72+K84+K86+K88+K90+K92+K94+K96+K98</f>
        <v>436892.7739999999</v>
      </c>
      <c r="L100" s="6">
        <f t="shared" si="15"/>
        <v>31526.316000000003</v>
      </c>
      <c r="M100" s="6">
        <f t="shared" si="15"/>
        <v>2411.4820000000004</v>
      </c>
      <c r="N100" s="6">
        <f t="shared" si="15"/>
        <v>23283.932</v>
      </c>
      <c r="O100" s="6">
        <f t="shared" si="15"/>
        <v>11157.2</v>
      </c>
      <c r="P100" s="6">
        <f t="shared" si="15"/>
        <v>11567.16</v>
      </c>
      <c r="Q100" s="7">
        <f t="shared" si="11"/>
        <v>3226715.487</v>
      </c>
      <c r="R100" s="10"/>
    </row>
    <row r="101" spans="1:18" ht="18.75">
      <c r="A101" s="218" t="s">
        <v>0</v>
      </c>
      <c r="B101" s="219" t="s">
        <v>72</v>
      </c>
      <c r="C101" s="329" t="s">
        <v>12</v>
      </c>
      <c r="D101" s="95"/>
      <c r="E101" s="110"/>
      <c r="F101" s="143"/>
      <c r="G101" s="134"/>
      <c r="H101" s="134">
        <v>0.813</v>
      </c>
      <c r="I101" s="134"/>
      <c r="J101" s="11"/>
      <c r="K101" s="134">
        <v>0.1713</v>
      </c>
      <c r="L101" s="4"/>
      <c r="M101" s="4"/>
      <c r="N101" s="4"/>
      <c r="O101" s="4"/>
      <c r="P101" s="4"/>
      <c r="Q101" s="5">
        <f t="shared" si="11"/>
        <v>0.9843</v>
      </c>
      <c r="R101" s="10"/>
    </row>
    <row r="102" spans="1:18" ht="18.75">
      <c r="A102" s="218" t="s">
        <v>0</v>
      </c>
      <c r="B102" s="223"/>
      <c r="C102" s="328" t="s">
        <v>14</v>
      </c>
      <c r="D102" s="96">
        <v>0</v>
      </c>
      <c r="E102" s="109"/>
      <c r="F102" s="142"/>
      <c r="G102" s="133"/>
      <c r="H102" s="133">
        <v>3373.147</v>
      </c>
      <c r="I102" s="133"/>
      <c r="J102" s="31"/>
      <c r="K102" s="133">
        <v>508.538</v>
      </c>
      <c r="L102" s="6"/>
      <c r="M102" s="6"/>
      <c r="N102" s="6"/>
      <c r="O102" s="6"/>
      <c r="P102" s="6"/>
      <c r="Q102" s="7">
        <f t="shared" si="11"/>
        <v>3881.685</v>
      </c>
      <c r="R102" s="10"/>
    </row>
    <row r="103" spans="1:18" ht="18.75">
      <c r="A103" s="222" t="s">
        <v>73</v>
      </c>
      <c r="B103" s="219" t="s">
        <v>74</v>
      </c>
      <c r="C103" s="329" t="s">
        <v>12</v>
      </c>
      <c r="D103" s="339">
        <v>3.051</v>
      </c>
      <c r="E103" s="98">
        <v>4.9209</v>
      </c>
      <c r="F103" s="148"/>
      <c r="G103" s="134">
        <v>11.4917</v>
      </c>
      <c r="H103" s="134">
        <v>52.481</v>
      </c>
      <c r="I103" s="134">
        <v>0.826</v>
      </c>
      <c r="J103" s="11"/>
      <c r="K103" s="134">
        <v>2.6555</v>
      </c>
      <c r="L103" s="4">
        <v>12.3436</v>
      </c>
      <c r="M103" s="4">
        <v>0.929</v>
      </c>
      <c r="N103" s="4">
        <v>2.1484</v>
      </c>
      <c r="O103" s="4">
        <v>5.4122</v>
      </c>
      <c r="P103" s="4">
        <v>0.1178</v>
      </c>
      <c r="Q103" s="5">
        <f t="shared" si="11"/>
        <v>88.4052</v>
      </c>
      <c r="R103" s="10"/>
    </row>
    <row r="104" spans="1:18" ht="18.75">
      <c r="A104" s="222" t="s">
        <v>0</v>
      </c>
      <c r="B104" s="223"/>
      <c r="C104" s="328" t="s">
        <v>14</v>
      </c>
      <c r="D104" s="340">
        <v>1134.754</v>
      </c>
      <c r="E104" s="109">
        <v>1914.867</v>
      </c>
      <c r="F104" s="149"/>
      <c r="G104" s="133">
        <v>6529.644</v>
      </c>
      <c r="H104" s="133">
        <v>11688.381</v>
      </c>
      <c r="I104" s="133">
        <v>426.799</v>
      </c>
      <c r="J104" s="31"/>
      <c r="K104" s="133">
        <v>1204.861</v>
      </c>
      <c r="L104" s="6">
        <v>4797.834</v>
      </c>
      <c r="M104" s="6">
        <v>180.548</v>
      </c>
      <c r="N104" s="6">
        <v>698.511</v>
      </c>
      <c r="O104" s="6">
        <v>2501.259</v>
      </c>
      <c r="P104" s="6">
        <v>53.354</v>
      </c>
      <c r="Q104" s="7">
        <f t="shared" si="11"/>
        <v>28081.191</v>
      </c>
      <c r="R104" s="10"/>
    </row>
    <row r="105" spans="1:18" ht="18.75">
      <c r="A105" s="222" t="s">
        <v>0</v>
      </c>
      <c r="B105" s="219" t="s">
        <v>75</v>
      </c>
      <c r="C105" s="329" t="s">
        <v>12</v>
      </c>
      <c r="D105" s="339">
        <v>0.0659</v>
      </c>
      <c r="E105" s="110">
        <v>2.2605</v>
      </c>
      <c r="F105" s="148"/>
      <c r="G105" s="134">
        <v>2.62</v>
      </c>
      <c r="H105" s="134">
        <v>30.134</v>
      </c>
      <c r="I105" s="134"/>
      <c r="J105" s="11"/>
      <c r="K105" s="134">
        <v>4.4832</v>
      </c>
      <c r="L105" s="4">
        <v>0.2537</v>
      </c>
      <c r="M105" s="4">
        <v>0.226</v>
      </c>
      <c r="N105" s="4">
        <v>0.0817</v>
      </c>
      <c r="O105" s="4"/>
      <c r="P105" s="4"/>
      <c r="Q105" s="5">
        <f t="shared" si="11"/>
        <v>37.7986</v>
      </c>
      <c r="R105" s="10"/>
    </row>
    <row r="106" spans="1:18" ht="18.75">
      <c r="A106" s="222"/>
      <c r="B106" s="223"/>
      <c r="C106" s="328" t="s">
        <v>14</v>
      </c>
      <c r="D106" s="340">
        <v>89.596</v>
      </c>
      <c r="E106" s="109">
        <v>1019.66</v>
      </c>
      <c r="F106" s="149"/>
      <c r="G106" s="133">
        <v>1672.843</v>
      </c>
      <c r="H106" s="133">
        <v>4274.754</v>
      </c>
      <c r="I106" s="133"/>
      <c r="J106" s="31"/>
      <c r="K106" s="133">
        <v>1392.01</v>
      </c>
      <c r="L106" s="6">
        <v>186.826</v>
      </c>
      <c r="M106" s="6">
        <v>47.093</v>
      </c>
      <c r="N106" s="6">
        <v>24.19</v>
      </c>
      <c r="O106" s="6"/>
      <c r="P106" s="6"/>
      <c r="Q106" s="7">
        <f t="shared" si="11"/>
        <v>7597.715999999999</v>
      </c>
      <c r="R106" s="10"/>
    </row>
    <row r="107" spans="1:18" ht="18.75">
      <c r="A107" s="222" t="s">
        <v>76</v>
      </c>
      <c r="B107" s="219" t="s">
        <v>77</v>
      </c>
      <c r="C107" s="329" t="s">
        <v>12</v>
      </c>
      <c r="D107" s="95"/>
      <c r="E107" s="110">
        <v>0.4336</v>
      </c>
      <c r="F107" s="148"/>
      <c r="G107" s="134">
        <v>0.1328</v>
      </c>
      <c r="H107" s="134">
        <v>8.478</v>
      </c>
      <c r="I107" s="134">
        <v>1.252</v>
      </c>
      <c r="J107" s="11"/>
      <c r="K107" s="134">
        <v>0.0684</v>
      </c>
      <c r="L107" s="4">
        <v>0.006</v>
      </c>
      <c r="M107" s="4">
        <v>0.002</v>
      </c>
      <c r="N107" s="4">
        <v>0.1232</v>
      </c>
      <c r="O107" s="4"/>
      <c r="P107" s="4">
        <v>0.8157</v>
      </c>
      <c r="Q107" s="5">
        <f t="shared" si="11"/>
        <v>10.878100000000002</v>
      </c>
      <c r="R107" s="10"/>
    </row>
    <row r="108" spans="1:18" ht="18.75">
      <c r="A108" s="222"/>
      <c r="B108" s="223"/>
      <c r="C108" s="328" t="s">
        <v>14</v>
      </c>
      <c r="D108" s="96">
        <v>0</v>
      </c>
      <c r="E108" s="109">
        <v>1291.088</v>
      </c>
      <c r="F108" s="149"/>
      <c r="G108" s="133">
        <v>185.862</v>
      </c>
      <c r="H108" s="133">
        <v>16922.969</v>
      </c>
      <c r="I108" s="133">
        <v>2301.838</v>
      </c>
      <c r="J108" s="31"/>
      <c r="K108" s="133">
        <v>115.674</v>
      </c>
      <c r="L108" s="6">
        <v>12.233</v>
      </c>
      <c r="M108" s="6">
        <v>3.675</v>
      </c>
      <c r="N108" s="6">
        <v>319.024</v>
      </c>
      <c r="O108" s="6"/>
      <c r="P108" s="6">
        <v>1512.752</v>
      </c>
      <c r="Q108" s="7">
        <f t="shared" si="11"/>
        <v>21374.027000000002</v>
      </c>
      <c r="R108" s="10"/>
    </row>
    <row r="109" spans="1:18" ht="18.75">
      <c r="A109" s="222"/>
      <c r="B109" s="219" t="s">
        <v>78</v>
      </c>
      <c r="C109" s="329" t="s">
        <v>12</v>
      </c>
      <c r="D109" s="339">
        <v>1.3383</v>
      </c>
      <c r="E109" s="110">
        <v>0.3048</v>
      </c>
      <c r="F109" s="148"/>
      <c r="G109" s="134">
        <v>3.5944</v>
      </c>
      <c r="H109" s="134">
        <v>12.657</v>
      </c>
      <c r="I109" s="134"/>
      <c r="J109" s="11"/>
      <c r="K109" s="134">
        <v>1.2335</v>
      </c>
      <c r="L109" s="4">
        <v>0.9642</v>
      </c>
      <c r="M109" s="4">
        <v>0.38</v>
      </c>
      <c r="N109" s="4">
        <v>0.5871</v>
      </c>
      <c r="O109" s="4">
        <v>0.015</v>
      </c>
      <c r="P109" s="4"/>
      <c r="Q109" s="5">
        <f t="shared" si="11"/>
        <v>19.4312</v>
      </c>
      <c r="R109" s="10"/>
    </row>
    <row r="110" spans="1:18" ht="18.75">
      <c r="A110" s="222"/>
      <c r="B110" s="223"/>
      <c r="C110" s="328" t="s">
        <v>14</v>
      </c>
      <c r="D110" s="340">
        <v>1806.084</v>
      </c>
      <c r="E110" s="80">
        <v>161.879</v>
      </c>
      <c r="F110" s="149"/>
      <c r="G110" s="133">
        <v>3354.439</v>
      </c>
      <c r="H110" s="133">
        <v>9551.871</v>
      </c>
      <c r="I110" s="133"/>
      <c r="J110" s="31"/>
      <c r="K110" s="133">
        <v>416.175</v>
      </c>
      <c r="L110" s="6">
        <v>695.53</v>
      </c>
      <c r="M110" s="6">
        <v>51.87</v>
      </c>
      <c r="N110" s="6">
        <v>359.106</v>
      </c>
      <c r="O110" s="6">
        <v>23.209</v>
      </c>
      <c r="P110" s="6"/>
      <c r="Q110" s="7">
        <f t="shared" si="11"/>
        <v>14452.2</v>
      </c>
      <c r="R110" s="10"/>
    </row>
    <row r="111" spans="1:18" ht="18.75">
      <c r="A111" s="222" t="s">
        <v>79</v>
      </c>
      <c r="B111" s="219" t="s">
        <v>80</v>
      </c>
      <c r="C111" s="329" t="s">
        <v>12</v>
      </c>
      <c r="D111" s="95"/>
      <c r="E111" s="110"/>
      <c r="F111" s="143"/>
      <c r="G111" s="134"/>
      <c r="H111" s="134"/>
      <c r="I111" s="134"/>
      <c r="J111" s="11"/>
      <c r="K111" s="134">
        <v>35.025</v>
      </c>
      <c r="L111" s="4"/>
      <c r="M111" s="4"/>
      <c r="N111" s="4"/>
      <c r="O111" s="4"/>
      <c r="P111" s="4"/>
      <c r="Q111" s="5">
        <f t="shared" si="11"/>
        <v>35.025</v>
      </c>
      <c r="R111" s="10"/>
    </row>
    <row r="112" spans="1:18" ht="18.75">
      <c r="A112" s="222"/>
      <c r="B112" s="223"/>
      <c r="C112" s="328" t="s">
        <v>14</v>
      </c>
      <c r="D112" s="96">
        <v>0</v>
      </c>
      <c r="E112" s="109"/>
      <c r="F112" s="142"/>
      <c r="G112" s="133"/>
      <c r="H112" s="133"/>
      <c r="I112" s="133"/>
      <c r="J112" s="31"/>
      <c r="K112" s="133">
        <v>2423.453</v>
      </c>
      <c r="L112" s="6"/>
      <c r="M112" s="6"/>
      <c r="N112" s="6"/>
      <c r="O112" s="6"/>
      <c r="P112" s="6"/>
      <c r="Q112" s="7">
        <f t="shared" si="11"/>
        <v>2423.453</v>
      </c>
      <c r="R112" s="10"/>
    </row>
    <row r="113" spans="1:18" ht="18.75">
      <c r="A113" s="222"/>
      <c r="B113" s="219" t="s">
        <v>81</v>
      </c>
      <c r="C113" s="329" t="s">
        <v>12</v>
      </c>
      <c r="D113" s="95"/>
      <c r="E113" s="110">
        <v>0.1079</v>
      </c>
      <c r="F113" s="148"/>
      <c r="G113" s="134"/>
      <c r="H113" s="134"/>
      <c r="I113" s="134"/>
      <c r="J113" s="11"/>
      <c r="K113" s="134"/>
      <c r="L113" s="4">
        <v>0.005</v>
      </c>
      <c r="M113" s="4"/>
      <c r="N113" s="4"/>
      <c r="O113" s="4"/>
      <c r="P113" s="4"/>
      <c r="Q113" s="5">
        <f t="shared" si="11"/>
        <v>0.005</v>
      </c>
      <c r="R113" s="10"/>
    </row>
    <row r="114" spans="1:18" ht="18.75">
      <c r="A114" s="222"/>
      <c r="B114" s="223"/>
      <c r="C114" s="328" t="s">
        <v>14</v>
      </c>
      <c r="D114" s="341">
        <v>0</v>
      </c>
      <c r="E114" s="109">
        <v>82.458</v>
      </c>
      <c r="F114" s="149"/>
      <c r="G114" s="133"/>
      <c r="H114" s="133"/>
      <c r="I114" s="133"/>
      <c r="J114" s="31"/>
      <c r="K114" s="133"/>
      <c r="L114" s="6">
        <v>6.038</v>
      </c>
      <c r="M114" s="6"/>
      <c r="N114" s="6"/>
      <c r="O114" s="6"/>
      <c r="P114" s="6"/>
      <c r="Q114" s="7">
        <f t="shared" si="11"/>
        <v>6.038</v>
      </c>
      <c r="R114" s="10"/>
    </row>
    <row r="115" spans="1:18" ht="18.75">
      <c r="A115" s="222" t="s">
        <v>82</v>
      </c>
      <c r="B115" s="219" t="s">
        <v>83</v>
      </c>
      <c r="C115" s="329" t="s">
        <v>12</v>
      </c>
      <c r="D115" s="342">
        <v>0.028</v>
      </c>
      <c r="E115" s="110"/>
      <c r="F115" s="148"/>
      <c r="G115" s="134"/>
      <c r="H115" s="134">
        <v>0.135</v>
      </c>
      <c r="I115" s="134"/>
      <c r="J115" s="11"/>
      <c r="K115" s="134"/>
      <c r="L115" s="4"/>
      <c r="M115" s="4"/>
      <c r="N115" s="4"/>
      <c r="O115" s="4"/>
      <c r="P115" s="4"/>
      <c r="Q115" s="5">
        <f t="shared" si="11"/>
        <v>0.135</v>
      </c>
      <c r="R115" s="10"/>
    </row>
    <row r="116" spans="1:18" ht="18.75">
      <c r="A116" s="222"/>
      <c r="B116" s="223"/>
      <c r="C116" s="328" t="s">
        <v>14</v>
      </c>
      <c r="D116" s="343">
        <v>13.02</v>
      </c>
      <c r="E116" s="109"/>
      <c r="F116" s="149"/>
      <c r="G116" s="133"/>
      <c r="H116" s="133">
        <v>318.203</v>
      </c>
      <c r="I116" s="133"/>
      <c r="J116" s="31"/>
      <c r="K116" s="133"/>
      <c r="L116" s="6"/>
      <c r="M116" s="6"/>
      <c r="N116" s="6"/>
      <c r="O116" s="6"/>
      <c r="P116" s="6"/>
      <c r="Q116" s="7">
        <f t="shared" si="11"/>
        <v>318.203</v>
      </c>
      <c r="R116" s="10"/>
    </row>
    <row r="117" spans="1:18" ht="18.75">
      <c r="A117" s="222"/>
      <c r="B117" s="219" t="s">
        <v>84</v>
      </c>
      <c r="C117" s="329" t="s">
        <v>12</v>
      </c>
      <c r="D117" s="342">
        <v>3.5281</v>
      </c>
      <c r="E117" s="110">
        <v>2.7798</v>
      </c>
      <c r="F117" s="148"/>
      <c r="G117" s="134">
        <v>6.8048</v>
      </c>
      <c r="H117" s="134">
        <v>11.271</v>
      </c>
      <c r="I117" s="134"/>
      <c r="J117" s="11"/>
      <c r="K117" s="134">
        <v>0.556</v>
      </c>
      <c r="L117" s="4">
        <v>1.192</v>
      </c>
      <c r="M117" s="4">
        <v>20.208</v>
      </c>
      <c r="N117" s="4">
        <v>0.1891</v>
      </c>
      <c r="O117" s="4"/>
      <c r="P117" s="4"/>
      <c r="Q117" s="5">
        <f t="shared" si="11"/>
        <v>40.22090000000001</v>
      </c>
      <c r="R117" s="10"/>
    </row>
    <row r="118" spans="1:18" ht="18.75">
      <c r="A118" s="222"/>
      <c r="B118" s="223"/>
      <c r="C118" s="328" t="s">
        <v>14</v>
      </c>
      <c r="D118" s="343">
        <v>1624.754</v>
      </c>
      <c r="E118" s="109">
        <v>2104.059</v>
      </c>
      <c r="F118" s="149"/>
      <c r="G118" s="133">
        <v>6016.934</v>
      </c>
      <c r="H118" s="133">
        <v>10412.962</v>
      </c>
      <c r="I118" s="133"/>
      <c r="J118" s="31"/>
      <c r="K118" s="133">
        <v>408.738</v>
      </c>
      <c r="L118" s="6">
        <v>828.481</v>
      </c>
      <c r="M118" s="6">
        <v>10891.127</v>
      </c>
      <c r="N118" s="6">
        <v>365.3</v>
      </c>
      <c r="O118" s="6"/>
      <c r="P118" s="6"/>
      <c r="Q118" s="7">
        <f t="shared" si="11"/>
        <v>28923.542</v>
      </c>
      <c r="R118" s="10"/>
    </row>
    <row r="119" spans="1:18" ht="18.75">
      <c r="A119" s="222" t="s">
        <v>19</v>
      </c>
      <c r="B119" s="219" t="s">
        <v>85</v>
      </c>
      <c r="C119" s="329" t="s">
        <v>12</v>
      </c>
      <c r="D119" s="342">
        <v>3.6916</v>
      </c>
      <c r="E119" s="110">
        <v>2.8906</v>
      </c>
      <c r="F119" s="148"/>
      <c r="G119" s="134">
        <v>0.9598</v>
      </c>
      <c r="H119" s="134">
        <v>6.098</v>
      </c>
      <c r="I119" s="134">
        <v>0.003</v>
      </c>
      <c r="J119" s="11"/>
      <c r="K119" s="134">
        <v>0.4443</v>
      </c>
      <c r="L119" s="4">
        <v>0.7007</v>
      </c>
      <c r="M119" s="4">
        <v>0.116</v>
      </c>
      <c r="N119" s="4">
        <v>0.0316</v>
      </c>
      <c r="O119" s="4"/>
      <c r="P119" s="4">
        <v>1.9867</v>
      </c>
      <c r="Q119" s="5">
        <f t="shared" si="11"/>
        <v>10.3401</v>
      </c>
      <c r="R119" s="10"/>
    </row>
    <row r="120" spans="1:18" ht="18.75">
      <c r="A120" s="10"/>
      <c r="B120" s="223"/>
      <c r="C120" s="328" t="s">
        <v>14</v>
      </c>
      <c r="D120" s="343">
        <v>1873.417</v>
      </c>
      <c r="E120" s="109">
        <v>1123.075</v>
      </c>
      <c r="F120" s="149"/>
      <c r="G120" s="133">
        <v>392.113</v>
      </c>
      <c r="H120" s="133">
        <v>5269.409</v>
      </c>
      <c r="I120" s="133">
        <v>1.218</v>
      </c>
      <c r="J120" s="31"/>
      <c r="K120" s="133">
        <v>191.183</v>
      </c>
      <c r="L120" s="6">
        <v>365.782</v>
      </c>
      <c r="M120" s="6">
        <v>32.091</v>
      </c>
      <c r="N120" s="6">
        <v>9.299</v>
      </c>
      <c r="O120" s="6"/>
      <c r="P120" s="6">
        <v>9381.621000000001</v>
      </c>
      <c r="Q120" s="7">
        <f t="shared" si="11"/>
        <v>15642.716</v>
      </c>
      <c r="R120" s="10"/>
    </row>
    <row r="121" spans="1:18" ht="18.75">
      <c r="A121" s="10"/>
      <c r="B121" s="226" t="s">
        <v>16</v>
      </c>
      <c r="C121" s="329" t="s">
        <v>12</v>
      </c>
      <c r="D121" s="339">
        <v>0.1677</v>
      </c>
      <c r="E121" s="110">
        <v>0.3824</v>
      </c>
      <c r="F121" s="148"/>
      <c r="G121" s="134">
        <v>10.0675</v>
      </c>
      <c r="H121" s="134">
        <v>11.855</v>
      </c>
      <c r="I121" s="134"/>
      <c r="J121" s="11"/>
      <c r="K121" s="134"/>
      <c r="L121" s="4">
        <v>5.7632</v>
      </c>
      <c r="M121" s="4"/>
      <c r="N121" s="4"/>
      <c r="O121" s="4"/>
      <c r="P121" s="4">
        <v>2.0445</v>
      </c>
      <c r="Q121" s="5">
        <f t="shared" si="11"/>
        <v>29.7302</v>
      </c>
      <c r="R121" s="10"/>
    </row>
    <row r="122" spans="1:18" ht="18.75">
      <c r="A122" s="10"/>
      <c r="B122" s="224" t="s">
        <v>86</v>
      </c>
      <c r="C122" s="328" t="s">
        <v>14</v>
      </c>
      <c r="D122" s="340">
        <v>67.945</v>
      </c>
      <c r="E122" s="109">
        <v>217.578</v>
      </c>
      <c r="F122" s="149"/>
      <c r="G122" s="133">
        <v>2926.676</v>
      </c>
      <c r="H122" s="133">
        <v>9424.373</v>
      </c>
      <c r="I122" s="133"/>
      <c r="J122" s="31"/>
      <c r="K122" s="133"/>
      <c r="L122" s="6">
        <v>534.606</v>
      </c>
      <c r="M122" s="6"/>
      <c r="N122" s="6"/>
      <c r="O122" s="6"/>
      <c r="P122" s="6">
        <v>3859.905</v>
      </c>
      <c r="Q122" s="7">
        <f t="shared" si="11"/>
        <v>16745.559999999998</v>
      </c>
      <c r="R122" s="10"/>
    </row>
    <row r="123" spans="1:18" ht="18.75">
      <c r="A123" s="10"/>
      <c r="B123" s="227" t="s">
        <v>20</v>
      </c>
      <c r="C123" s="329" t="s">
        <v>12</v>
      </c>
      <c r="D123" s="92">
        <f>D101+D103+D105+D107+D109+D111+D113+D115+D117+D119+D121</f>
        <v>11.8706</v>
      </c>
      <c r="E123" s="111">
        <f>E101+E103+E105+E107+E109+E111+E113+E115+E117+E119+E121</f>
        <v>14.0805</v>
      </c>
      <c r="F123" s="148">
        <f>D123+E123</f>
        <v>25.9511</v>
      </c>
      <c r="G123" s="135">
        <f aca="true" t="shared" si="16" ref="G123:I124">G101+G103+G105+G107+G109+G111+G113+G115+G117+G119+G121</f>
        <v>35.671</v>
      </c>
      <c r="H123" s="89">
        <f t="shared" si="16"/>
        <v>133.922</v>
      </c>
      <c r="I123" s="135">
        <f t="shared" si="16"/>
        <v>2.081</v>
      </c>
      <c r="J123" s="11">
        <f>H123+I123</f>
        <v>136.003</v>
      </c>
      <c r="K123" s="135">
        <f>K101+K103+K105+K107+K109+K111+K113+K115+K117+K119+K121</f>
        <v>44.63719999999999</v>
      </c>
      <c r="L123" s="4">
        <f aca="true" t="shared" si="17" ref="L123:P124">+L101+L103+L105+L107+L109+L111+L113+L115+L117+L119+L121</f>
        <v>21.2284</v>
      </c>
      <c r="M123" s="4">
        <f t="shared" si="17"/>
        <v>21.860999999999997</v>
      </c>
      <c r="N123" s="4">
        <f t="shared" si="17"/>
        <v>3.1611000000000002</v>
      </c>
      <c r="O123" s="4">
        <f t="shared" si="17"/>
        <v>5.4272</v>
      </c>
      <c r="P123" s="4">
        <f t="shared" si="17"/>
        <v>4.964700000000001</v>
      </c>
      <c r="Q123" s="43">
        <f t="shared" si="11"/>
        <v>298.9047</v>
      </c>
      <c r="R123" s="10"/>
    </row>
    <row r="124" spans="1:18" ht="18.75">
      <c r="A124" s="229"/>
      <c r="B124" s="230"/>
      <c r="C124" s="328" t="s">
        <v>14</v>
      </c>
      <c r="D124" s="93">
        <f>D102+D104+D106+D108+D110+D112+D114+D116+D118+D120+D122</f>
        <v>6609.57</v>
      </c>
      <c r="E124" s="107">
        <f>E102+E104+E106+E108+E110+E112+E114+E116+E118+E120+E122</f>
        <v>7914.664</v>
      </c>
      <c r="F124" s="149">
        <f>D124+E124</f>
        <v>14524.234</v>
      </c>
      <c r="G124" s="136">
        <f t="shared" si="16"/>
        <v>21078.511000000002</v>
      </c>
      <c r="H124" s="90">
        <f t="shared" si="16"/>
        <v>71236.069</v>
      </c>
      <c r="I124" s="136">
        <f t="shared" si="16"/>
        <v>2729.855</v>
      </c>
      <c r="J124" s="31">
        <f>H124+I124</f>
        <v>73965.924</v>
      </c>
      <c r="K124" s="90">
        <f>K102+K104+K106+K108+K110+K112+K114+K116+K118+K120+K122</f>
        <v>6660.6320000000005</v>
      </c>
      <c r="L124" s="6">
        <f t="shared" si="17"/>
        <v>7427.329999999999</v>
      </c>
      <c r="M124" s="6">
        <f t="shared" si="17"/>
        <v>11206.404</v>
      </c>
      <c r="N124" s="6">
        <f t="shared" si="17"/>
        <v>1775.4299999999998</v>
      </c>
      <c r="O124" s="6">
        <f t="shared" si="17"/>
        <v>2524.468</v>
      </c>
      <c r="P124" s="6">
        <f t="shared" si="17"/>
        <v>14807.632000000001</v>
      </c>
      <c r="Q124" s="7">
        <f t="shared" si="11"/>
        <v>153970.565</v>
      </c>
      <c r="R124" s="10"/>
    </row>
    <row r="125" spans="1:18" ht="18.75">
      <c r="A125" s="218" t="s">
        <v>0</v>
      </c>
      <c r="B125" s="219" t="s">
        <v>87</v>
      </c>
      <c r="C125" s="329" t="s">
        <v>12</v>
      </c>
      <c r="D125" s="95"/>
      <c r="E125" s="113"/>
      <c r="F125" s="148"/>
      <c r="G125" s="134"/>
      <c r="H125" s="134"/>
      <c r="I125" s="134"/>
      <c r="J125" s="11"/>
      <c r="K125" s="134"/>
      <c r="L125" s="4">
        <v>0.0935</v>
      </c>
      <c r="M125" s="4"/>
      <c r="N125" s="4"/>
      <c r="O125" s="4"/>
      <c r="P125" s="4"/>
      <c r="Q125" s="5">
        <f t="shared" si="11"/>
        <v>0.0935</v>
      </c>
      <c r="R125" s="10"/>
    </row>
    <row r="126" spans="1:18" ht="18.75">
      <c r="A126" s="218" t="s">
        <v>0</v>
      </c>
      <c r="B126" s="223"/>
      <c r="C126" s="328" t="s">
        <v>14</v>
      </c>
      <c r="D126" s="96"/>
      <c r="E126" s="114"/>
      <c r="F126" s="149"/>
      <c r="G126" s="133"/>
      <c r="H126" s="133"/>
      <c r="I126" s="133"/>
      <c r="J126" s="31"/>
      <c r="K126" s="133"/>
      <c r="L126" s="6">
        <v>23.616</v>
      </c>
      <c r="M126" s="6"/>
      <c r="N126" s="6"/>
      <c r="O126" s="6"/>
      <c r="P126" s="6"/>
      <c r="Q126" s="7">
        <f t="shared" si="11"/>
        <v>23.616</v>
      </c>
      <c r="R126" s="10"/>
    </row>
    <row r="127" spans="1:18" ht="18.75">
      <c r="A127" s="222" t="s">
        <v>88</v>
      </c>
      <c r="B127" s="219" t="s">
        <v>89</v>
      </c>
      <c r="C127" s="329" t="s">
        <v>12</v>
      </c>
      <c r="D127" s="95"/>
      <c r="E127" s="113">
        <v>0.01</v>
      </c>
      <c r="F127" s="148"/>
      <c r="G127" s="134">
        <v>2.995</v>
      </c>
      <c r="H127" s="134"/>
      <c r="I127" s="134"/>
      <c r="J127" s="11"/>
      <c r="K127" s="134"/>
      <c r="L127" s="4">
        <v>0.035</v>
      </c>
      <c r="M127" s="4"/>
      <c r="N127" s="4"/>
      <c r="O127" s="4"/>
      <c r="P127" s="4"/>
      <c r="Q127" s="5">
        <f t="shared" si="11"/>
        <v>3.0300000000000002</v>
      </c>
      <c r="R127" s="10"/>
    </row>
    <row r="128" spans="1:18" ht="18.75">
      <c r="A128" s="222"/>
      <c r="B128" s="223"/>
      <c r="C128" s="328" t="s">
        <v>14</v>
      </c>
      <c r="D128" s="96"/>
      <c r="E128" s="114">
        <v>8.4</v>
      </c>
      <c r="F128" s="149"/>
      <c r="G128" s="133">
        <v>645.413</v>
      </c>
      <c r="H128" s="133"/>
      <c r="I128" s="133"/>
      <c r="J128" s="31"/>
      <c r="K128" s="133"/>
      <c r="L128" s="6">
        <v>5.985</v>
      </c>
      <c r="M128" s="6"/>
      <c r="N128" s="6"/>
      <c r="O128" s="6"/>
      <c r="P128" s="6"/>
      <c r="Q128" s="7">
        <f t="shared" si="11"/>
        <v>651.398</v>
      </c>
      <c r="R128" s="10"/>
    </row>
    <row r="129" spans="1:18" ht="18.75">
      <c r="A129" s="222" t="s">
        <v>90</v>
      </c>
      <c r="B129" s="226" t="s">
        <v>16</v>
      </c>
      <c r="C129" s="335" t="s">
        <v>12</v>
      </c>
      <c r="D129" s="344"/>
      <c r="E129" s="115">
        <v>0.01</v>
      </c>
      <c r="F129" s="204"/>
      <c r="G129" s="139">
        <v>0.1677</v>
      </c>
      <c r="H129" s="139">
        <v>0.6</v>
      </c>
      <c r="I129" s="139"/>
      <c r="J129" s="42"/>
      <c r="K129" s="139">
        <v>0.0287</v>
      </c>
      <c r="L129" s="13">
        <v>1.0129</v>
      </c>
      <c r="M129" s="13"/>
      <c r="N129" s="13"/>
      <c r="O129" s="13"/>
      <c r="P129" s="13"/>
      <c r="Q129" s="14">
        <f t="shared" si="11"/>
        <v>1.8093</v>
      </c>
      <c r="R129" s="10"/>
    </row>
    <row r="130" spans="1:18" ht="18.75">
      <c r="A130" s="222"/>
      <c r="B130" s="226" t="s">
        <v>91</v>
      </c>
      <c r="C130" s="329" t="s">
        <v>92</v>
      </c>
      <c r="D130" s="345"/>
      <c r="E130" s="113"/>
      <c r="F130" s="143"/>
      <c r="G130" s="134"/>
      <c r="H130" s="134"/>
      <c r="I130" s="134"/>
      <c r="J130" s="30"/>
      <c r="K130" s="134"/>
      <c r="L130" s="4"/>
      <c r="M130" s="48"/>
      <c r="N130" s="49"/>
      <c r="O130" s="4"/>
      <c r="P130" s="49"/>
      <c r="Q130" s="5">
        <f t="shared" si="11"/>
        <v>0</v>
      </c>
      <c r="R130" s="10"/>
    </row>
    <row r="131" spans="1:18" ht="18.75">
      <c r="A131" s="222" t="s">
        <v>19</v>
      </c>
      <c r="B131" s="6"/>
      <c r="C131" s="328" t="s">
        <v>14</v>
      </c>
      <c r="D131" s="340"/>
      <c r="E131" s="80">
        <v>6.3</v>
      </c>
      <c r="F131" s="149"/>
      <c r="G131" s="133">
        <v>119.679</v>
      </c>
      <c r="H131" s="161">
        <v>344.037</v>
      </c>
      <c r="I131" s="133"/>
      <c r="J131" s="41"/>
      <c r="K131" s="133">
        <v>23.248</v>
      </c>
      <c r="L131" s="41">
        <v>187.134</v>
      </c>
      <c r="M131" s="6"/>
      <c r="N131" s="6"/>
      <c r="O131" s="6"/>
      <c r="P131" s="6"/>
      <c r="Q131" s="7">
        <f t="shared" si="11"/>
        <v>674.098</v>
      </c>
      <c r="R131" s="10"/>
    </row>
    <row r="132" spans="1:18" ht="18.75">
      <c r="A132" s="10"/>
      <c r="B132" s="252" t="s">
        <v>0</v>
      </c>
      <c r="C132" s="335" t="s">
        <v>12</v>
      </c>
      <c r="D132" s="100">
        <f>D125+D127+D129</f>
        <v>0</v>
      </c>
      <c r="E132" s="116">
        <f>E125+E127+E129</f>
        <v>0.02</v>
      </c>
      <c r="F132" s="45">
        <f aca="true" t="shared" si="18" ref="F132:K132">F125+F127+F129</f>
        <v>0</v>
      </c>
      <c r="G132" s="140">
        <f t="shared" si="18"/>
        <v>3.1627</v>
      </c>
      <c r="H132" s="140">
        <f t="shared" si="18"/>
        <v>0.6</v>
      </c>
      <c r="I132" s="140">
        <f t="shared" si="18"/>
        <v>0</v>
      </c>
      <c r="J132" s="45">
        <f t="shared" si="18"/>
        <v>0</v>
      </c>
      <c r="K132" s="140">
        <f t="shared" si="18"/>
        <v>0.0287</v>
      </c>
      <c r="L132" s="13">
        <f>+L125+L127+L129</f>
        <v>1.1414</v>
      </c>
      <c r="M132" s="45">
        <f>M125+M127+M129</f>
        <v>0</v>
      </c>
      <c r="N132" s="45">
        <f>N125+N127+N129</f>
        <v>0</v>
      </c>
      <c r="O132" s="13">
        <f>+O125+O127+O129</f>
        <v>0</v>
      </c>
      <c r="P132" s="13">
        <f>P125+P127+P129</f>
        <v>0</v>
      </c>
      <c r="Q132" s="14">
        <f t="shared" si="11"/>
        <v>4.9328</v>
      </c>
      <c r="R132" s="10"/>
    </row>
    <row r="133" spans="1:18" ht="18.75">
      <c r="A133" s="10"/>
      <c r="B133" s="253" t="s">
        <v>20</v>
      </c>
      <c r="C133" s="329" t="s">
        <v>92</v>
      </c>
      <c r="D133" s="92">
        <f>D130</f>
        <v>0</v>
      </c>
      <c r="E133" s="106">
        <f>E130</f>
        <v>0</v>
      </c>
      <c r="F133" s="46">
        <f aca="true" t="shared" si="19" ref="F133:L133">F130</f>
        <v>0</v>
      </c>
      <c r="G133" s="89">
        <f t="shared" si="19"/>
        <v>0</v>
      </c>
      <c r="H133" s="89">
        <f t="shared" si="19"/>
        <v>0</v>
      </c>
      <c r="I133" s="89">
        <f t="shared" si="19"/>
        <v>0</v>
      </c>
      <c r="J133" s="46">
        <f t="shared" si="19"/>
        <v>0</v>
      </c>
      <c r="K133" s="89">
        <f t="shared" si="19"/>
        <v>0</v>
      </c>
      <c r="L133" s="4">
        <f t="shared" si="19"/>
        <v>0</v>
      </c>
      <c r="M133" s="46">
        <f>M130</f>
        <v>0</v>
      </c>
      <c r="N133" s="46">
        <f>+N130</f>
        <v>0</v>
      </c>
      <c r="O133" s="4">
        <f>O130</f>
        <v>0</v>
      </c>
      <c r="P133" s="4">
        <f>P130</f>
        <v>0</v>
      </c>
      <c r="Q133" s="5">
        <f t="shared" si="11"/>
        <v>0</v>
      </c>
      <c r="R133" s="10"/>
    </row>
    <row r="134" spans="1:18" ht="18.75">
      <c r="A134" s="229"/>
      <c r="B134" s="6"/>
      <c r="C134" s="328" t="s">
        <v>14</v>
      </c>
      <c r="D134" s="93">
        <f>D126+D128+D131</f>
        <v>0</v>
      </c>
      <c r="E134" s="107">
        <f>E126+E128+E131</f>
        <v>14.7</v>
      </c>
      <c r="F134" s="47">
        <f aca="true" t="shared" si="20" ref="F134:K134">F126+F128+F131</f>
        <v>0</v>
      </c>
      <c r="G134" s="90">
        <f t="shared" si="20"/>
        <v>765.092</v>
      </c>
      <c r="H134" s="90">
        <f t="shared" si="20"/>
        <v>344.037</v>
      </c>
      <c r="I134" s="90">
        <f t="shared" si="20"/>
        <v>0</v>
      </c>
      <c r="J134" s="47">
        <f t="shared" si="20"/>
        <v>0</v>
      </c>
      <c r="K134" s="90">
        <f t="shared" si="20"/>
        <v>23.248</v>
      </c>
      <c r="L134" s="6">
        <f>+L126+L128+L131</f>
        <v>216.73499999999999</v>
      </c>
      <c r="M134" s="47">
        <f>M126+M128+M131</f>
        <v>0</v>
      </c>
      <c r="N134" s="47">
        <f>N126+N128+N131</f>
        <v>0</v>
      </c>
      <c r="O134" s="6">
        <f>+O126+O128+O131</f>
        <v>0</v>
      </c>
      <c r="P134" s="6">
        <f>P126+P128+P131</f>
        <v>0</v>
      </c>
      <c r="Q134" s="7">
        <f t="shared" si="11"/>
        <v>1349.1119999999999</v>
      </c>
      <c r="R134" s="10"/>
    </row>
    <row r="135" spans="1:18" ht="18.75">
      <c r="A135" s="254"/>
      <c r="B135" s="255" t="s">
        <v>0</v>
      </c>
      <c r="C135" s="336" t="s">
        <v>12</v>
      </c>
      <c r="D135" s="100">
        <f>D132+D123+D99</f>
        <v>266.12450000000007</v>
      </c>
      <c r="E135" s="116">
        <f>E132+E123+E99</f>
        <v>1955.6552499999998</v>
      </c>
      <c r="F135" s="45">
        <f aca="true" t="shared" si="21" ref="F135:P135">F132+F123+F99</f>
        <v>2221.75975</v>
      </c>
      <c r="G135" s="140">
        <f t="shared" si="21"/>
        <v>2248.2014000000004</v>
      </c>
      <c r="H135" s="140">
        <f t="shared" si="21"/>
        <v>8645.532</v>
      </c>
      <c r="I135" s="140">
        <f t="shared" si="21"/>
        <v>4.269</v>
      </c>
      <c r="J135" s="45">
        <f t="shared" si="21"/>
        <v>8649.201</v>
      </c>
      <c r="K135" s="140">
        <f t="shared" si="21"/>
        <v>2205.7544999999996</v>
      </c>
      <c r="L135" s="15">
        <f t="shared" si="21"/>
        <v>85.17653000000001</v>
      </c>
      <c r="M135" s="45">
        <f t="shared" si="21"/>
        <v>37.217</v>
      </c>
      <c r="N135" s="45">
        <f t="shared" si="21"/>
        <v>46.1624</v>
      </c>
      <c r="O135" s="15">
        <f t="shared" si="21"/>
        <v>22.7777</v>
      </c>
      <c r="P135" s="15">
        <f t="shared" si="21"/>
        <v>20.4539</v>
      </c>
      <c r="Q135" s="16">
        <f>+F135+G135+H135+I135+K135+L135+M135+N135+O135+P135</f>
        <v>15537.304180000001</v>
      </c>
      <c r="R135" s="10"/>
    </row>
    <row r="136" spans="1:18" ht="18.75">
      <c r="A136" s="254"/>
      <c r="B136" s="257" t="s">
        <v>93</v>
      </c>
      <c r="C136" s="337" t="s">
        <v>92</v>
      </c>
      <c r="D136" s="92">
        <f>D133</f>
        <v>0</v>
      </c>
      <c r="E136" s="106">
        <f>E133</f>
        <v>0</v>
      </c>
      <c r="F136" s="46">
        <f aca="true" t="shared" si="22" ref="F136:M136">F133</f>
        <v>0</v>
      </c>
      <c r="G136" s="89">
        <f t="shared" si="22"/>
        <v>0</v>
      </c>
      <c r="H136" s="89">
        <f t="shared" si="22"/>
        <v>0</v>
      </c>
      <c r="I136" s="89">
        <f t="shared" si="22"/>
        <v>0</v>
      </c>
      <c r="J136" s="46">
        <f t="shared" si="22"/>
        <v>0</v>
      </c>
      <c r="K136" s="89">
        <f t="shared" si="22"/>
        <v>0</v>
      </c>
      <c r="L136" s="17">
        <f t="shared" si="22"/>
        <v>0</v>
      </c>
      <c r="M136" s="46">
        <f t="shared" si="22"/>
        <v>0</v>
      </c>
      <c r="N136" s="46">
        <f>N133</f>
        <v>0</v>
      </c>
      <c r="O136" s="17">
        <f>O133</f>
        <v>0</v>
      </c>
      <c r="P136" s="17">
        <f>+P130</f>
        <v>0</v>
      </c>
      <c r="Q136" s="44">
        <f>+F136+G136+H136+I136+K136+L136+M136+N136+O136+P136</f>
        <v>0</v>
      </c>
      <c r="R136" s="10"/>
    </row>
    <row r="137" spans="1:18" ht="19.5" thickBot="1">
      <c r="A137" s="259"/>
      <c r="B137" s="29"/>
      <c r="C137" s="338" t="s">
        <v>14</v>
      </c>
      <c r="D137" s="346">
        <f>D134+D124+D100</f>
        <v>140920.495</v>
      </c>
      <c r="E137" s="295">
        <f>E134+E124+E100</f>
        <v>875759.885</v>
      </c>
      <c r="F137" s="178">
        <f aca="true" t="shared" si="23" ref="F137:P137">F134+F124+F100</f>
        <v>1016665.68</v>
      </c>
      <c r="G137" s="296">
        <f t="shared" si="23"/>
        <v>740006.3079999998</v>
      </c>
      <c r="H137" s="297">
        <f t="shared" si="23"/>
        <v>1058676</v>
      </c>
      <c r="I137" s="298">
        <f t="shared" si="23"/>
        <v>5206.433</v>
      </c>
      <c r="J137" s="178">
        <f t="shared" si="23"/>
        <v>1063538.396</v>
      </c>
      <c r="K137" s="298">
        <f t="shared" si="23"/>
        <v>443576.6539999999</v>
      </c>
      <c r="L137" s="18">
        <f t="shared" si="23"/>
        <v>39170.381</v>
      </c>
      <c r="M137" s="178">
        <f t="shared" si="23"/>
        <v>13617.886</v>
      </c>
      <c r="N137" s="178">
        <f t="shared" si="23"/>
        <v>25059.362</v>
      </c>
      <c r="O137" s="18">
        <f t="shared" si="23"/>
        <v>13681.668000000001</v>
      </c>
      <c r="P137" s="18">
        <f t="shared" si="23"/>
        <v>26374.792</v>
      </c>
      <c r="Q137" s="19">
        <f>+F137+G137+H137+I137+K137+L137+M137+N137+O137+P137</f>
        <v>3382035.1640000003</v>
      </c>
      <c r="R137" s="10"/>
    </row>
    <row r="138" spans="15:17" ht="18.75">
      <c r="O138" s="263"/>
      <c r="Q138" s="264" t="s">
        <v>103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17" man="1"/>
  </rowBreaks>
  <ignoredErrors>
    <ignoredError sqref="J8:J131 F8:F1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138"/>
  <sheetViews>
    <sheetView zoomScale="70" zoomScaleNormal="70" zoomScalePageLayoutView="0" workbookViewId="0" topLeftCell="A1">
      <pane xSplit="3" ySplit="3" topLeftCell="D11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71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219" t="s">
        <v>11</v>
      </c>
      <c r="C4" s="327" t="s">
        <v>12</v>
      </c>
      <c r="D4" s="319">
        <v>0.005</v>
      </c>
      <c r="E4" s="192"/>
      <c r="F4" s="57"/>
      <c r="G4" s="63">
        <v>0.1875</v>
      </c>
      <c r="H4" s="141">
        <v>436.219</v>
      </c>
      <c r="I4" s="167"/>
      <c r="J4" s="11"/>
      <c r="K4" s="143">
        <v>4.5459</v>
      </c>
      <c r="L4" s="4"/>
      <c r="M4" s="4"/>
      <c r="N4" s="4"/>
      <c r="O4" s="4"/>
      <c r="P4" s="4"/>
      <c r="Q4" s="5">
        <f aca="true" t="shared" si="0" ref="Q4:Q67">+F4+G4+H4+I4+K4+L4+M4+N4+O4+P4</f>
        <v>440.9524</v>
      </c>
      <c r="R4" s="3"/>
    </row>
    <row r="5" spans="1:18" ht="18.75">
      <c r="A5" s="222" t="s">
        <v>13</v>
      </c>
      <c r="B5" s="223"/>
      <c r="C5" s="328" t="s">
        <v>14</v>
      </c>
      <c r="D5" s="189">
        <v>1.68</v>
      </c>
      <c r="E5" s="193"/>
      <c r="F5" s="58"/>
      <c r="G5" s="60">
        <v>42.446</v>
      </c>
      <c r="H5" s="142">
        <v>34845.292</v>
      </c>
      <c r="I5" s="60"/>
      <c r="J5" s="31"/>
      <c r="K5" s="142">
        <v>509.065</v>
      </c>
      <c r="L5" s="6"/>
      <c r="M5" s="6"/>
      <c r="N5" s="6"/>
      <c r="O5" s="6"/>
      <c r="P5" s="6"/>
      <c r="Q5" s="7">
        <f t="shared" si="0"/>
        <v>35396.80300000001</v>
      </c>
      <c r="R5" s="3"/>
    </row>
    <row r="6" spans="1:18" ht="18.75">
      <c r="A6" s="222" t="s">
        <v>15</v>
      </c>
      <c r="B6" s="226" t="s">
        <v>16</v>
      </c>
      <c r="C6" s="329" t="s">
        <v>12</v>
      </c>
      <c r="D6" s="320"/>
      <c r="E6" s="194">
        <v>3.564</v>
      </c>
      <c r="F6" s="57"/>
      <c r="G6" s="59">
        <v>15.202</v>
      </c>
      <c r="H6" s="143">
        <v>2620.902</v>
      </c>
      <c r="I6" s="59"/>
      <c r="J6" s="30"/>
      <c r="K6" s="143">
        <v>1751.936</v>
      </c>
      <c r="L6" s="4"/>
      <c r="M6" s="4">
        <v>0.052</v>
      </c>
      <c r="N6" s="4"/>
      <c r="O6" s="4"/>
      <c r="P6" s="4"/>
      <c r="Q6" s="5">
        <f t="shared" si="0"/>
        <v>4388.092</v>
      </c>
      <c r="R6" s="3"/>
    </row>
    <row r="7" spans="1:18" ht="18.75">
      <c r="A7" s="222" t="s">
        <v>17</v>
      </c>
      <c r="B7" s="224" t="s">
        <v>18</v>
      </c>
      <c r="C7" s="328" t="s">
        <v>14</v>
      </c>
      <c r="D7" s="321"/>
      <c r="E7" s="195">
        <v>990.15</v>
      </c>
      <c r="F7" s="58"/>
      <c r="G7" s="60">
        <v>417.158</v>
      </c>
      <c r="H7" s="142">
        <v>87355.674</v>
      </c>
      <c r="I7" s="60"/>
      <c r="J7" s="31"/>
      <c r="K7" s="142">
        <v>68046.044</v>
      </c>
      <c r="L7" s="6"/>
      <c r="M7" s="6">
        <v>3.78</v>
      </c>
      <c r="N7" s="6"/>
      <c r="O7" s="6"/>
      <c r="P7" s="6"/>
      <c r="Q7" s="7">
        <f t="shared" si="0"/>
        <v>155822.656</v>
      </c>
      <c r="R7" s="3"/>
    </row>
    <row r="8" spans="1:18" ht="18.75">
      <c r="A8" s="222" t="s">
        <v>19</v>
      </c>
      <c r="B8" s="227" t="s">
        <v>20</v>
      </c>
      <c r="C8" s="329" t="s">
        <v>12</v>
      </c>
      <c r="D8" s="322">
        <f>D4+D6</f>
        <v>0.005</v>
      </c>
      <c r="E8" s="148">
        <f>E4+E6</f>
        <v>3.564</v>
      </c>
      <c r="F8" s="201">
        <f>D8+E8</f>
        <v>3.569</v>
      </c>
      <c r="G8" s="202">
        <f aca="true" t="shared" si="1" ref="G8:I9">G4+G6</f>
        <v>15.3895</v>
      </c>
      <c r="H8" s="206">
        <f t="shared" si="1"/>
        <v>3057.121</v>
      </c>
      <c r="I8" s="63">
        <f t="shared" si="1"/>
        <v>0</v>
      </c>
      <c r="J8" s="30">
        <f>H8+I8</f>
        <v>3057.121</v>
      </c>
      <c r="K8" s="206">
        <f>K4+K6</f>
        <v>1756.4819</v>
      </c>
      <c r="L8" s="4">
        <f>+L4+L6</f>
        <v>0</v>
      </c>
      <c r="M8" s="4">
        <f>+M4+M6</f>
        <v>0.052</v>
      </c>
      <c r="N8" s="4">
        <f>N4+N6</f>
        <v>0</v>
      </c>
      <c r="O8" s="4">
        <f>+O4+O6</f>
        <v>0</v>
      </c>
      <c r="P8" s="4">
        <f>P4+P6</f>
        <v>0</v>
      </c>
      <c r="Q8" s="5">
        <f t="shared" si="0"/>
        <v>4832.6134</v>
      </c>
      <c r="R8" s="3"/>
    </row>
    <row r="9" spans="1:18" ht="18.75">
      <c r="A9" s="229"/>
      <c r="B9" s="230"/>
      <c r="C9" s="328" t="s">
        <v>14</v>
      </c>
      <c r="D9" s="323">
        <f>D5+D7</f>
        <v>1.68</v>
      </c>
      <c r="E9" s="149">
        <f>E5+E7</f>
        <v>990.15</v>
      </c>
      <c r="F9" s="58">
        <f>D9+E9</f>
        <v>991.8299999999999</v>
      </c>
      <c r="G9" s="299">
        <f t="shared" si="1"/>
        <v>459.60400000000004</v>
      </c>
      <c r="H9" s="149">
        <f t="shared" si="1"/>
        <v>122200.966</v>
      </c>
      <c r="I9" s="62">
        <f t="shared" si="1"/>
        <v>0</v>
      </c>
      <c r="J9" s="31">
        <f>H9+I9</f>
        <v>122200.966</v>
      </c>
      <c r="K9" s="149">
        <f>K5+K7</f>
        <v>68555.109</v>
      </c>
      <c r="L9" s="6">
        <f>+L5+L7</f>
        <v>0</v>
      </c>
      <c r="M9" s="6">
        <f>+M5+M7</f>
        <v>3.78</v>
      </c>
      <c r="N9" s="6">
        <f>N5+N7</f>
        <v>0</v>
      </c>
      <c r="O9" s="6">
        <f>+O5+O7</f>
        <v>0</v>
      </c>
      <c r="P9" s="6">
        <f>P5+P7</f>
        <v>0</v>
      </c>
      <c r="Q9" s="7">
        <f t="shared" si="0"/>
        <v>192211.289</v>
      </c>
      <c r="R9" s="3"/>
    </row>
    <row r="10" spans="1:18" ht="18.75">
      <c r="A10" s="232" t="s">
        <v>21</v>
      </c>
      <c r="B10" s="233"/>
      <c r="C10" s="329" t="s">
        <v>12</v>
      </c>
      <c r="D10" s="320">
        <v>13.8239</v>
      </c>
      <c r="E10" s="194">
        <v>7.0342</v>
      </c>
      <c r="F10" s="57"/>
      <c r="G10" s="59">
        <v>3843.5644</v>
      </c>
      <c r="H10" s="143">
        <v>3317.366</v>
      </c>
      <c r="I10" s="59"/>
      <c r="J10" s="30"/>
      <c r="K10" s="143">
        <v>768.699</v>
      </c>
      <c r="L10" s="4">
        <v>0.5276</v>
      </c>
      <c r="M10" s="4"/>
      <c r="N10" s="4"/>
      <c r="O10" s="4"/>
      <c r="P10" s="4"/>
      <c r="Q10" s="5">
        <f t="shared" si="0"/>
        <v>7930.157</v>
      </c>
      <c r="R10" s="3"/>
    </row>
    <row r="11" spans="1:18" ht="18.75">
      <c r="A11" s="234"/>
      <c r="B11" s="235"/>
      <c r="C11" s="328" t="s">
        <v>14</v>
      </c>
      <c r="D11" s="190">
        <v>5298.972</v>
      </c>
      <c r="E11" s="196">
        <v>2950.57</v>
      </c>
      <c r="F11" s="58"/>
      <c r="G11" s="60">
        <v>916472.516</v>
      </c>
      <c r="H11" s="142">
        <v>599881.471</v>
      </c>
      <c r="I11" s="60"/>
      <c r="J11" s="31"/>
      <c r="K11" s="142">
        <v>107867.9</v>
      </c>
      <c r="L11" s="6">
        <v>285.117</v>
      </c>
      <c r="M11" s="6"/>
      <c r="N11" s="6"/>
      <c r="O11" s="6"/>
      <c r="P11" s="6"/>
      <c r="Q11" s="7">
        <f t="shared" si="0"/>
        <v>1624507.004</v>
      </c>
      <c r="R11" s="3"/>
    </row>
    <row r="12" spans="1:18" ht="18.75">
      <c r="A12" s="10"/>
      <c r="B12" s="219" t="s">
        <v>22</v>
      </c>
      <c r="C12" s="329" t="s">
        <v>12</v>
      </c>
      <c r="D12" s="200">
        <v>34.733</v>
      </c>
      <c r="E12" s="197">
        <v>6.7528</v>
      </c>
      <c r="F12" s="57"/>
      <c r="G12" s="59">
        <v>10.774</v>
      </c>
      <c r="H12" s="143">
        <v>2.201</v>
      </c>
      <c r="I12" s="59"/>
      <c r="J12" s="30"/>
      <c r="K12" s="143">
        <v>0.2805</v>
      </c>
      <c r="L12" s="4">
        <v>0.0905</v>
      </c>
      <c r="M12" s="4"/>
      <c r="N12" s="4"/>
      <c r="O12" s="4"/>
      <c r="P12" s="4"/>
      <c r="Q12" s="5">
        <f t="shared" si="0"/>
        <v>13.346</v>
      </c>
      <c r="R12" s="3"/>
    </row>
    <row r="13" spans="1:18" ht="18.75">
      <c r="A13" s="218" t="s">
        <v>0</v>
      </c>
      <c r="B13" s="223"/>
      <c r="C13" s="328" t="s">
        <v>14</v>
      </c>
      <c r="D13" s="190">
        <v>47760.167</v>
      </c>
      <c r="E13" s="196">
        <v>16810.396</v>
      </c>
      <c r="F13" s="58"/>
      <c r="G13" s="60">
        <v>17074.78</v>
      </c>
      <c r="H13" s="142">
        <v>4391.217</v>
      </c>
      <c r="I13" s="60"/>
      <c r="J13" s="31"/>
      <c r="K13" s="142">
        <v>687.411</v>
      </c>
      <c r="L13" s="6">
        <v>127.806</v>
      </c>
      <c r="M13" s="6"/>
      <c r="N13" s="6"/>
      <c r="O13" s="6"/>
      <c r="P13" s="6"/>
      <c r="Q13" s="7">
        <f t="shared" si="0"/>
        <v>22281.214</v>
      </c>
      <c r="R13" s="3"/>
    </row>
    <row r="14" spans="1:18" ht="18.75">
      <c r="A14" s="222" t="s">
        <v>23</v>
      </c>
      <c r="B14" s="219" t="s">
        <v>24</v>
      </c>
      <c r="C14" s="329" t="s">
        <v>12</v>
      </c>
      <c r="D14" s="200">
        <v>3.3616</v>
      </c>
      <c r="E14" s="197"/>
      <c r="F14" s="57"/>
      <c r="G14" s="59">
        <v>31.9152</v>
      </c>
      <c r="H14" s="143">
        <v>7.051</v>
      </c>
      <c r="I14" s="59"/>
      <c r="J14" s="30"/>
      <c r="K14" s="143">
        <v>2.5342</v>
      </c>
      <c r="L14" s="4">
        <v>0.2898</v>
      </c>
      <c r="M14" s="4"/>
      <c r="N14" s="4"/>
      <c r="O14" s="4"/>
      <c r="P14" s="4"/>
      <c r="Q14" s="5">
        <f t="shared" si="0"/>
        <v>41.7902</v>
      </c>
      <c r="R14" s="3"/>
    </row>
    <row r="15" spans="1:18" ht="18.75">
      <c r="A15" s="222" t="s">
        <v>0</v>
      </c>
      <c r="B15" s="223"/>
      <c r="C15" s="328" t="s">
        <v>14</v>
      </c>
      <c r="D15" s="190">
        <v>1819.913</v>
      </c>
      <c r="E15" s="196"/>
      <c r="F15" s="58"/>
      <c r="G15" s="60">
        <v>33718.585</v>
      </c>
      <c r="H15" s="142">
        <v>8157.853</v>
      </c>
      <c r="I15" s="60"/>
      <c r="J15" s="31"/>
      <c r="K15" s="142">
        <v>3885.637</v>
      </c>
      <c r="L15" s="6">
        <v>361.349</v>
      </c>
      <c r="M15" s="6"/>
      <c r="N15" s="6"/>
      <c r="O15" s="6"/>
      <c r="P15" s="6"/>
      <c r="Q15" s="7">
        <f t="shared" si="0"/>
        <v>46123.424000000006</v>
      </c>
      <c r="R15" s="3"/>
    </row>
    <row r="16" spans="1:18" ht="18.75">
      <c r="A16" s="222" t="s">
        <v>25</v>
      </c>
      <c r="B16" s="219" t="s">
        <v>26</v>
      </c>
      <c r="C16" s="329" t="s">
        <v>12</v>
      </c>
      <c r="D16" s="200">
        <v>25.591</v>
      </c>
      <c r="E16" s="197">
        <v>41.695</v>
      </c>
      <c r="F16" s="57"/>
      <c r="G16" s="59">
        <v>118.1982</v>
      </c>
      <c r="H16" s="143">
        <v>1.162</v>
      </c>
      <c r="I16" s="59"/>
      <c r="J16" s="30"/>
      <c r="K16" s="143">
        <v>0.05</v>
      </c>
      <c r="L16" s="4">
        <v>0.46835</v>
      </c>
      <c r="M16" s="4"/>
      <c r="N16" s="4"/>
      <c r="O16" s="4"/>
      <c r="P16" s="4"/>
      <c r="Q16" s="5">
        <f t="shared" si="0"/>
        <v>119.87855</v>
      </c>
      <c r="R16" s="3"/>
    </row>
    <row r="17" spans="1:18" ht="18.75">
      <c r="A17" s="222"/>
      <c r="B17" s="223"/>
      <c r="C17" s="328" t="s">
        <v>14</v>
      </c>
      <c r="D17" s="190">
        <v>31824.03</v>
      </c>
      <c r="E17" s="196">
        <v>52628.947</v>
      </c>
      <c r="F17" s="58"/>
      <c r="G17" s="60">
        <v>99359.942</v>
      </c>
      <c r="H17" s="142">
        <v>1026.948</v>
      </c>
      <c r="I17" s="60"/>
      <c r="J17" s="31"/>
      <c r="K17" s="142">
        <v>13.125</v>
      </c>
      <c r="L17" s="6">
        <v>863.711</v>
      </c>
      <c r="M17" s="6"/>
      <c r="N17" s="6"/>
      <c r="O17" s="6"/>
      <c r="P17" s="6"/>
      <c r="Q17" s="7">
        <f t="shared" si="0"/>
        <v>101263.726</v>
      </c>
      <c r="R17" s="3"/>
    </row>
    <row r="18" spans="1:18" ht="18.75">
      <c r="A18" s="222" t="s">
        <v>27</v>
      </c>
      <c r="B18" s="226" t="s">
        <v>28</v>
      </c>
      <c r="C18" s="329" t="s">
        <v>12</v>
      </c>
      <c r="D18" s="200">
        <v>4.212</v>
      </c>
      <c r="E18" s="197">
        <v>10.1678</v>
      </c>
      <c r="F18" s="57"/>
      <c r="G18" s="59">
        <v>27.0174</v>
      </c>
      <c r="H18" s="143">
        <v>21.076</v>
      </c>
      <c r="I18" s="59"/>
      <c r="J18" s="30"/>
      <c r="K18" s="143">
        <v>0.388</v>
      </c>
      <c r="L18" s="4">
        <v>0.00925</v>
      </c>
      <c r="M18" s="4"/>
      <c r="N18" s="4"/>
      <c r="O18" s="4"/>
      <c r="P18" s="4"/>
      <c r="Q18" s="5">
        <f t="shared" si="0"/>
        <v>48.49065</v>
      </c>
      <c r="R18" s="3"/>
    </row>
    <row r="19" spans="1:18" ht="18.75">
      <c r="A19" s="222"/>
      <c r="B19" s="224" t="s">
        <v>29</v>
      </c>
      <c r="C19" s="328" t="s">
        <v>14</v>
      </c>
      <c r="D19" s="190">
        <v>2759.09</v>
      </c>
      <c r="E19" s="196">
        <v>5844.099</v>
      </c>
      <c r="F19" s="58"/>
      <c r="G19" s="60">
        <v>18816.455</v>
      </c>
      <c r="H19" s="142">
        <v>11982.303</v>
      </c>
      <c r="I19" s="60"/>
      <c r="J19" s="31"/>
      <c r="K19" s="142">
        <v>152.46</v>
      </c>
      <c r="L19" s="6">
        <v>8.547</v>
      </c>
      <c r="M19" s="6"/>
      <c r="N19" s="6"/>
      <c r="O19" s="6"/>
      <c r="P19" s="6"/>
      <c r="Q19" s="7">
        <f t="shared" si="0"/>
        <v>30959.765</v>
      </c>
      <c r="R19" s="3"/>
    </row>
    <row r="20" spans="1:18" ht="18.75">
      <c r="A20" s="222" t="s">
        <v>19</v>
      </c>
      <c r="B20" s="219" t="s">
        <v>30</v>
      </c>
      <c r="C20" s="329" t="s">
        <v>12</v>
      </c>
      <c r="D20" s="200">
        <v>33.4116</v>
      </c>
      <c r="E20" s="197">
        <v>100.875</v>
      </c>
      <c r="F20" s="57"/>
      <c r="G20" s="59">
        <v>653.6813</v>
      </c>
      <c r="H20" s="143">
        <v>15.171</v>
      </c>
      <c r="I20" s="59"/>
      <c r="J20" s="30"/>
      <c r="K20" s="143">
        <v>0.448</v>
      </c>
      <c r="L20" s="4">
        <v>0.0476</v>
      </c>
      <c r="M20" s="4"/>
      <c r="N20" s="4"/>
      <c r="O20" s="4"/>
      <c r="P20" s="4"/>
      <c r="Q20" s="5">
        <f t="shared" si="0"/>
        <v>669.3479</v>
      </c>
      <c r="R20" s="3"/>
    </row>
    <row r="21" spans="1:18" ht="18.75">
      <c r="A21" s="10"/>
      <c r="B21" s="223"/>
      <c r="C21" s="328" t="s">
        <v>14</v>
      </c>
      <c r="D21" s="190">
        <v>9404.163</v>
      </c>
      <c r="E21" s="196">
        <v>30283.231</v>
      </c>
      <c r="F21" s="58"/>
      <c r="G21" s="60">
        <v>154042.776</v>
      </c>
      <c r="H21" s="142">
        <v>3378.002</v>
      </c>
      <c r="I21" s="60"/>
      <c r="J21" s="31"/>
      <c r="K21" s="142">
        <v>94.71</v>
      </c>
      <c r="L21" s="6">
        <v>39.602</v>
      </c>
      <c r="M21" s="6"/>
      <c r="N21" s="6"/>
      <c r="O21" s="6"/>
      <c r="P21" s="6"/>
      <c r="Q21" s="7">
        <f t="shared" si="0"/>
        <v>157555.09000000003</v>
      </c>
      <c r="R21" s="3"/>
    </row>
    <row r="22" spans="1:18" ht="18.75">
      <c r="A22" s="10"/>
      <c r="B22" s="227" t="s">
        <v>20</v>
      </c>
      <c r="C22" s="329" t="s">
        <v>12</v>
      </c>
      <c r="D22" s="324">
        <f>D12+D14+D16+D18+D20</f>
        <v>101.3092</v>
      </c>
      <c r="E22" s="146">
        <f>E12+E14+E16+E18+E20</f>
        <v>159.4906</v>
      </c>
      <c r="F22" s="57">
        <f>D22+E22</f>
        <v>260.7998</v>
      </c>
      <c r="G22" s="63">
        <f aca="true" t="shared" si="2" ref="G22:I23">G12+G14+G16+G18+G20</f>
        <v>841.5861</v>
      </c>
      <c r="H22" s="148">
        <f t="shared" si="2"/>
        <v>46.661</v>
      </c>
      <c r="I22" s="63">
        <f t="shared" si="2"/>
        <v>0</v>
      </c>
      <c r="J22" s="30">
        <f aca="true" t="shared" si="3" ref="J22:J29">H22+I22</f>
        <v>46.661</v>
      </c>
      <c r="K22" s="148">
        <f>K12+K14+K16+K18+K20</f>
        <v>3.7006999999999994</v>
      </c>
      <c r="L22" s="4">
        <f>+L12+L14+L16+L18+L20</f>
        <v>0.9054999999999999</v>
      </c>
      <c r="M22" s="4">
        <f>+M12+M14+M16+M18+M20</f>
        <v>0</v>
      </c>
      <c r="N22" s="4">
        <f>N12+N14+N16+N18+N20</f>
        <v>0</v>
      </c>
      <c r="O22" s="4">
        <f>+O12+O14+O16+O18+O20</f>
        <v>0</v>
      </c>
      <c r="P22" s="4">
        <f>P12+P14+P16+P18+P20</f>
        <v>0</v>
      </c>
      <c r="Q22" s="5">
        <f t="shared" si="0"/>
        <v>1153.6531000000002</v>
      </c>
      <c r="R22" s="3"/>
    </row>
    <row r="23" spans="1:18" ht="18.75">
      <c r="A23" s="229"/>
      <c r="B23" s="230"/>
      <c r="C23" s="328" t="s">
        <v>14</v>
      </c>
      <c r="D23" s="325">
        <f>D13+D15+D17+D19+D21</f>
        <v>93567.363</v>
      </c>
      <c r="E23" s="147">
        <f>E13+E15+E17+E19+E21</f>
        <v>105566.673</v>
      </c>
      <c r="F23" s="58">
        <f>D23+E23</f>
        <v>199134.036</v>
      </c>
      <c r="G23" s="62">
        <f t="shared" si="2"/>
        <v>323012.538</v>
      </c>
      <c r="H23" s="149">
        <f t="shared" si="2"/>
        <v>28936.323</v>
      </c>
      <c r="I23" s="62">
        <f t="shared" si="2"/>
        <v>0</v>
      </c>
      <c r="J23" s="31">
        <f t="shared" si="3"/>
        <v>28936.323</v>
      </c>
      <c r="K23" s="149">
        <f>K13+K15+K17+K19+K21</f>
        <v>4833.343</v>
      </c>
      <c r="L23" s="6">
        <f>+L13+L15+L17+L19+L21</f>
        <v>1401.015</v>
      </c>
      <c r="M23" s="6">
        <f>+M13+M15+M17+M19+M21</f>
        <v>0</v>
      </c>
      <c r="N23" s="6">
        <f>N13+N15+N17+N19+N21</f>
        <v>0</v>
      </c>
      <c r="O23" s="6">
        <f>+O13+O15+O17+O19+O21</f>
        <v>0</v>
      </c>
      <c r="P23" s="6">
        <f>P13+P15+P17+P19+P21</f>
        <v>0</v>
      </c>
      <c r="Q23" s="7">
        <f t="shared" si="0"/>
        <v>557317.255</v>
      </c>
      <c r="R23" s="3"/>
    </row>
    <row r="24" spans="1:18" ht="18.75">
      <c r="A24" s="218" t="s">
        <v>0</v>
      </c>
      <c r="B24" s="219" t="s">
        <v>31</v>
      </c>
      <c r="C24" s="329" t="s">
        <v>12</v>
      </c>
      <c r="D24" s="320">
        <v>0.3936</v>
      </c>
      <c r="E24" s="194">
        <v>2.0796</v>
      </c>
      <c r="F24" s="57"/>
      <c r="G24" s="59">
        <v>136.7991</v>
      </c>
      <c r="H24" s="143">
        <v>0.18</v>
      </c>
      <c r="I24" s="59"/>
      <c r="J24" s="30"/>
      <c r="K24" s="143"/>
      <c r="L24" s="4">
        <v>0.0387</v>
      </c>
      <c r="M24" s="4"/>
      <c r="N24" s="4"/>
      <c r="O24" s="4"/>
      <c r="P24" s="4"/>
      <c r="Q24" s="5">
        <f t="shared" si="0"/>
        <v>137.01780000000002</v>
      </c>
      <c r="R24" s="3"/>
    </row>
    <row r="25" spans="1:18" ht="18.75">
      <c r="A25" s="222" t="s">
        <v>32</v>
      </c>
      <c r="B25" s="223"/>
      <c r="C25" s="328" t="s">
        <v>14</v>
      </c>
      <c r="D25" s="190">
        <v>280.455</v>
      </c>
      <c r="E25" s="196">
        <v>2046.261</v>
      </c>
      <c r="F25" s="58"/>
      <c r="G25" s="60">
        <v>148941.28</v>
      </c>
      <c r="H25" s="142">
        <v>94.5</v>
      </c>
      <c r="I25" s="60"/>
      <c r="J25" s="31"/>
      <c r="K25" s="142"/>
      <c r="L25" s="6">
        <v>55.241</v>
      </c>
      <c r="M25" s="6"/>
      <c r="N25" s="6"/>
      <c r="O25" s="6"/>
      <c r="P25" s="6"/>
      <c r="Q25" s="7">
        <f t="shared" si="0"/>
        <v>149091.021</v>
      </c>
      <c r="R25" s="3"/>
    </row>
    <row r="26" spans="1:18" ht="18.75">
      <c r="A26" s="222" t="s">
        <v>33</v>
      </c>
      <c r="B26" s="226" t="s">
        <v>16</v>
      </c>
      <c r="C26" s="329" t="s">
        <v>12</v>
      </c>
      <c r="D26" s="200">
        <v>2.128</v>
      </c>
      <c r="E26" s="197">
        <v>9.442</v>
      </c>
      <c r="F26" s="57"/>
      <c r="G26" s="59">
        <v>40.994</v>
      </c>
      <c r="H26" s="143">
        <v>0.711</v>
      </c>
      <c r="I26" s="59"/>
      <c r="J26" s="30"/>
      <c r="K26" s="143">
        <v>0.201</v>
      </c>
      <c r="L26" s="4"/>
      <c r="M26" s="4"/>
      <c r="N26" s="4"/>
      <c r="O26" s="4"/>
      <c r="P26" s="4"/>
      <c r="Q26" s="5">
        <f t="shared" si="0"/>
        <v>41.906</v>
      </c>
      <c r="R26" s="3"/>
    </row>
    <row r="27" spans="1:18" ht="18.75">
      <c r="A27" s="222" t="s">
        <v>34</v>
      </c>
      <c r="B27" s="224" t="s">
        <v>35</v>
      </c>
      <c r="C27" s="328" t="s">
        <v>14</v>
      </c>
      <c r="D27" s="190">
        <v>504.861</v>
      </c>
      <c r="E27" s="196">
        <v>1956.222</v>
      </c>
      <c r="F27" s="58"/>
      <c r="G27" s="60">
        <v>14933.509</v>
      </c>
      <c r="H27" s="142">
        <v>58.464</v>
      </c>
      <c r="I27" s="60"/>
      <c r="J27" s="31"/>
      <c r="K27" s="142">
        <v>30.608</v>
      </c>
      <c r="L27" s="6"/>
      <c r="M27" s="6"/>
      <c r="N27" s="6"/>
      <c r="O27" s="6"/>
      <c r="P27" s="6"/>
      <c r="Q27" s="7">
        <f t="shared" si="0"/>
        <v>15022.581</v>
      </c>
      <c r="R27" s="3"/>
    </row>
    <row r="28" spans="1:18" ht="18.75">
      <c r="A28" s="222" t="s">
        <v>19</v>
      </c>
      <c r="B28" s="227" t="s">
        <v>20</v>
      </c>
      <c r="C28" s="329" t="s">
        <v>12</v>
      </c>
      <c r="D28" s="324">
        <f>D24+D26</f>
        <v>2.5216000000000003</v>
      </c>
      <c r="E28" s="146">
        <f>E24+E26</f>
        <v>11.5216</v>
      </c>
      <c r="F28" s="57">
        <f>D28+E28</f>
        <v>14.043199999999999</v>
      </c>
      <c r="G28" s="202">
        <f>G26+G24</f>
        <v>177.7931</v>
      </c>
      <c r="H28" s="236">
        <f>H24+H26</f>
        <v>0.891</v>
      </c>
      <c r="I28" s="61">
        <f>I24+I26</f>
        <v>0</v>
      </c>
      <c r="J28" s="30">
        <f t="shared" si="3"/>
        <v>0.891</v>
      </c>
      <c r="K28" s="204">
        <f>K26+K24</f>
        <v>0.201</v>
      </c>
      <c r="L28" s="4">
        <f>+L24+L26</f>
        <v>0.0387</v>
      </c>
      <c r="M28" s="11">
        <f>+M24+M26</f>
        <v>0</v>
      </c>
      <c r="N28" s="4">
        <f aca="true" t="shared" si="4" ref="N28:P29">N24+N26</f>
        <v>0</v>
      </c>
      <c r="O28" s="4">
        <f t="shared" si="4"/>
        <v>0</v>
      </c>
      <c r="P28" s="4">
        <f t="shared" si="4"/>
        <v>0</v>
      </c>
      <c r="Q28" s="5">
        <f t="shared" si="0"/>
        <v>192.96699999999998</v>
      </c>
      <c r="R28" s="3"/>
    </row>
    <row r="29" spans="1:18" ht="18.75">
      <c r="A29" s="229"/>
      <c r="B29" s="230"/>
      <c r="C29" s="328" t="s">
        <v>14</v>
      </c>
      <c r="D29" s="325">
        <f>D25+D27</f>
        <v>785.316</v>
      </c>
      <c r="E29" s="147">
        <f>E25+E27</f>
        <v>4002.483</v>
      </c>
      <c r="F29" s="58">
        <f>D29+E29</f>
        <v>4787.799</v>
      </c>
      <c r="G29" s="62">
        <f>G27+G25</f>
        <v>163874.789</v>
      </c>
      <c r="H29" s="147">
        <f>H25+H27</f>
        <v>152.964</v>
      </c>
      <c r="I29" s="64">
        <f>I25+I27</f>
        <v>0</v>
      </c>
      <c r="J29" s="31">
        <f t="shared" si="3"/>
        <v>152.964</v>
      </c>
      <c r="K29" s="292">
        <f>K27+K25</f>
        <v>30.608</v>
      </c>
      <c r="L29" s="6">
        <f>+L25+L27</f>
        <v>55.241</v>
      </c>
      <c r="M29" s="31">
        <f>+M25+M27</f>
        <v>0</v>
      </c>
      <c r="N29" s="6">
        <f t="shared" si="4"/>
        <v>0</v>
      </c>
      <c r="O29" s="6">
        <f t="shared" si="4"/>
        <v>0</v>
      </c>
      <c r="P29" s="6">
        <f t="shared" si="4"/>
        <v>0</v>
      </c>
      <c r="Q29" s="7">
        <f t="shared" si="0"/>
        <v>168901.401</v>
      </c>
      <c r="R29" s="3"/>
    </row>
    <row r="30" spans="1:18" ht="18.75">
      <c r="A30" s="218" t="s">
        <v>0</v>
      </c>
      <c r="B30" s="219" t="s">
        <v>36</v>
      </c>
      <c r="C30" s="329" t="s">
        <v>12</v>
      </c>
      <c r="D30" s="320">
        <v>0.0664</v>
      </c>
      <c r="E30" s="194">
        <v>0.0036</v>
      </c>
      <c r="F30" s="57"/>
      <c r="G30" s="59">
        <v>20.1686</v>
      </c>
      <c r="H30" s="143">
        <v>340.275</v>
      </c>
      <c r="I30" s="59"/>
      <c r="J30" s="30"/>
      <c r="K30" s="143">
        <v>5.2748</v>
      </c>
      <c r="L30" s="4">
        <v>0.069</v>
      </c>
      <c r="M30" s="4">
        <v>0.054</v>
      </c>
      <c r="N30" s="4"/>
      <c r="O30" s="4"/>
      <c r="P30" s="4"/>
      <c r="Q30" s="5">
        <f t="shared" si="0"/>
        <v>365.8414</v>
      </c>
      <c r="R30" s="3"/>
    </row>
    <row r="31" spans="1:18" ht="18.75">
      <c r="A31" s="222" t="s">
        <v>37</v>
      </c>
      <c r="B31" s="223"/>
      <c r="C31" s="328" t="s">
        <v>14</v>
      </c>
      <c r="D31" s="190">
        <v>11.354</v>
      </c>
      <c r="E31" s="196">
        <v>0.693</v>
      </c>
      <c r="F31" s="58"/>
      <c r="G31" s="60">
        <v>259.536</v>
      </c>
      <c r="H31" s="142">
        <v>66379.581</v>
      </c>
      <c r="I31" s="60"/>
      <c r="J31" s="31"/>
      <c r="K31" s="142">
        <v>890.404</v>
      </c>
      <c r="L31" s="6">
        <v>16.065</v>
      </c>
      <c r="M31" s="6">
        <v>7.875</v>
      </c>
      <c r="N31" s="6"/>
      <c r="O31" s="6"/>
      <c r="P31" s="6"/>
      <c r="Q31" s="7">
        <f t="shared" si="0"/>
        <v>67553.461</v>
      </c>
      <c r="R31" s="3"/>
    </row>
    <row r="32" spans="1:18" ht="18.75">
      <c r="A32" s="222" t="s">
        <v>0</v>
      </c>
      <c r="B32" s="219" t="s">
        <v>38</v>
      </c>
      <c r="C32" s="329" t="s">
        <v>12</v>
      </c>
      <c r="D32" s="200">
        <v>0.0287</v>
      </c>
      <c r="E32" s="197"/>
      <c r="F32" s="57"/>
      <c r="G32" s="59">
        <v>0.066</v>
      </c>
      <c r="H32" s="143">
        <v>72.84</v>
      </c>
      <c r="I32" s="59"/>
      <c r="J32" s="30"/>
      <c r="K32" s="143">
        <v>1.738</v>
      </c>
      <c r="L32" s="4">
        <v>0.041</v>
      </c>
      <c r="M32" s="4">
        <v>0.006</v>
      </c>
      <c r="N32" s="4"/>
      <c r="O32" s="4"/>
      <c r="P32" s="4"/>
      <c r="Q32" s="5">
        <f t="shared" si="0"/>
        <v>74.691</v>
      </c>
      <c r="R32" s="3"/>
    </row>
    <row r="33" spans="1:18" ht="18.75">
      <c r="A33" s="222" t="s">
        <v>39</v>
      </c>
      <c r="B33" s="223"/>
      <c r="C33" s="328" t="s">
        <v>14</v>
      </c>
      <c r="D33" s="321">
        <v>2.904</v>
      </c>
      <c r="E33" s="195"/>
      <c r="F33" s="58"/>
      <c r="G33" s="60">
        <v>8.724</v>
      </c>
      <c r="H33" s="142">
        <v>6050.804</v>
      </c>
      <c r="I33" s="60"/>
      <c r="J33" s="31"/>
      <c r="K33" s="142">
        <v>86.933</v>
      </c>
      <c r="L33" s="6">
        <v>4.515</v>
      </c>
      <c r="M33" s="6">
        <v>0.315</v>
      </c>
      <c r="N33" s="6"/>
      <c r="O33" s="6"/>
      <c r="P33" s="6"/>
      <c r="Q33" s="7">
        <f t="shared" si="0"/>
        <v>6151.291</v>
      </c>
      <c r="R33" s="3"/>
    </row>
    <row r="34" spans="1:18" ht="18.75">
      <c r="A34" s="222"/>
      <c r="B34" s="226" t="s">
        <v>16</v>
      </c>
      <c r="C34" s="329" t="s">
        <v>12</v>
      </c>
      <c r="D34" s="320"/>
      <c r="E34" s="194"/>
      <c r="F34" s="57"/>
      <c r="G34" s="59"/>
      <c r="H34" s="143">
        <v>1711.477</v>
      </c>
      <c r="I34" s="59"/>
      <c r="J34" s="30"/>
      <c r="K34" s="143">
        <v>166.237</v>
      </c>
      <c r="L34" s="4">
        <v>0.002</v>
      </c>
      <c r="M34" s="4">
        <v>0.03</v>
      </c>
      <c r="N34" s="4">
        <v>0.3967</v>
      </c>
      <c r="O34" s="4"/>
      <c r="P34" s="4"/>
      <c r="Q34" s="5">
        <f t="shared" si="0"/>
        <v>1878.1427</v>
      </c>
      <c r="R34" s="3"/>
    </row>
    <row r="35" spans="1:18" ht="18.75">
      <c r="A35" s="222" t="s">
        <v>19</v>
      </c>
      <c r="B35" s="224" t="s">
        <v>40</v>
      </c>
      <c r="C35" s="328" t="s">
        <v>14</v>
      </c>
      <c r="D35" s="321"/>
      <c r="E35" s="195"/>
      <c r="F35" s="58"/>
      <c r="G35" s="60"/>
      <c r="H35" s="142">
        <v>78437.8</v>
      </c>
      <c r="I35" s="60"/>
      <c r="J35" s="31"/>
      <c r="K35" s="142">
        <v>7391.211</v>
      </c>
      <c r="L35" s="6">
        <v>2.1</v>
      </c>
      <c r="M35" s="6">
        <v>2.415</v>
      </c>
      <c r="N35" s="6">
        <v>28.372</v>
      </c>
      <c r="O35" s="6"/>
      <c r="P35" s="6"/>
      <c r="Q35" s="7">
        <f t="shared" si="0"/>
        <v>85861.898</v>
      </c>
      <c r="R35" s="3"/>
    </row>
    <row r="36" spans="1:18" ht="18.75">
      <c r="A36" s="10"/>
      <c r="B36" s="227" t="s">
        <v>20</v>
      </c>
      <c r="C36" s="329" t="s">
        <v>12</v>
      </c>
      <c r="D36" s="326">
        <f>D30+D32+D34</f>
        <v>0.0951</v>
      </c>
      <c r="E36" s="300">
        <f>E30+E32+E34</f>
        <v>0.0036</v>
      </c>
      <c r="F36" s="205">
        <f>D36+E36</f>
        <v>0.09870000000000001</v>
      </c>
      <c r="G36" s="63">
        <f aca="true" t="shared" si="5" ref="G36:I37">G30+G32+G34</f>
        <v>20.2346</v>
      </c>
      <c r="H36" s="148">
        <f t="shared" si="5"/>
        <v>2124.592</v>
      </c>
      <c r="I36" s="63">
        <f t="shared" si="5"/>
        <v>0</v>
      </c>
      <c r="J36" s="30">
        <f>H36+I36</f>
        <v>2124.592</v>
      </c>
      <c r="K36" s="148">
        <f>K30+K32+K34</f>
        <v>173.2498</v>
      </c>
      <c r="L36" s="4">
        <f aca="true" t="shared" si="6" ref="L36:O37">+L30+L32+L34</f>
        <v>0.11200000000000002</v>
      </c>
      <c r="M36" s="4">
        <f t="shared" si="6"/>
        <v>0.09</v>
      </c>
      <c r="N36" s="4">
        <f t="shared" si="6"/>
        <v>0.3967</v>
      </c>
      <c r="O36" s="4">
        <f t="shared" si="6"/>
        <v>0</v>
      </c>
      <c r="P36" s="4">
        <f>P30+P32+P34</f>
        <v>0</v>
      </c>
      <c r="Q36" s="5">
        <f t="shared" si="0"/>
        <v>2318.7738</v>
      </c>
      <c r="R36" s="3"/>
    </row>
    <row r="37" spans="1:18" ht="18.75">
      <c r="A37" s="229"/>
      <c r="B37" s="230"/>
      <c r="C37" s="328" t="s">
        <v>14</v>
      </c>
      <c r="D37" s="325">
        <f>D31+D33+D35</f>
        <v>14.258</v>
      </c>
      <c r="E37" s="147">
        <f>E31+E33+E35</f>
        <v>0.693</v>
      </c>
      <c r="F37" s="67">
        <f>D37+E37</f>
        <v>14.950999999999999</v>
      </c>
      <c r="G37" s="62">
        <f t="shared" si="5"/>
        <v>268.26</v>
      </c>
      <c r="H37" s="149">
        <f t="shared" si="5"/>
        <v>150868.185</v>
      </c>
      <c r="I37" s="62">
        <f t="shared" si="5"/>
        <v>0</v>
      </c>
      <c r="J37" s="31">
        <f>H37+I37</f>
        <v>150868.185</v>
      </c>
      <c r="K37" s="149">
        <f>K31+K33+K35</f>
        <v>8368.548</v>
      </c>
      <c r="L37" s="6">
        <f t="shared" si="6"/>
        <v>22.680000000000003</v>
      </c>
      <c r="M37" s="6">
        <f t="shared" si="6"/>
        <v>10.605</v>
      </c>
      <c r="N37" s="6">
        <f t="shared" si="6"/>
        <v>28.372</v>
      </c>
      <c r="O37" s="6">
        <f t="shared" si="6"/>
        <v>0</v>
      </c>
      <c r="P37" s="6">
        <f>P31+P33+P35</f>
        <v>0</v>
      </c>
      <c r="Q37" s="7">
        <f t="shared" si="0"/>
        <v>159581.60100000002</v>
      </c>
      <c r="R37" s="3"/>
    </row>
    <row r="38" spans="1:18" ht="18.75">
      <c r="A38" s="232" t="s">
        <v>41</v>
      </c>
      <c r="B38" s="233"/>
      <c r="C38" s="329" t="s">
        <v>12</v>
      </c>
      <c r="D38" s="320">
        <v>0.0301</v>
      </c>
      <c r="E38" s="194">
        <v>0.7231</v>
      </c>
      <c r="F38" s="57"/>
      <c r="G38" s="59">
        <v>0.0514</v>
      </c>
      <c r="H38" s="143">
        <v>29.382</v>
      </c>
      <c r="I38" s="59"/>
      <c r="J38" s="30"/>
      <c r="K38" s="143">
        <v>0.0917</v>
      </c>
      <c r="L38" s="4">
        <v>0.0024</v>
      </c>
      <c r="M38" s="4">
        <v>0.076</v>
      </c>
      <c r="N38" s="4">
        <v>0.0891</v>
      </c>
      <c r="O38" s="4"/>
      <c r="P38" s="4"/>
      <c r="Q38" s="5">
        <f t="shared" si="0"/>
        <v>29.692600000000002</v>
      </c>
      <c r="R38" s="3"/>
    </row>
    <row r="39" spans="1:18" ht="18.75">
      <c r="A39" s="234"/>
      <c r="B39" s="235"/>
      <c r="C39" s="328" t="s">
        <v>14</v>
      </c>
      <c r="D39" s="321">
        <v>7.45</v>
      </c>
      <c r="E39" s="195">
        <v>385.966</v>
      </c>
      <c r="F39" s="58"/>
      <c r="G39" s="60">
        <v>17.337</v>
      </c>
      <c r="H39" s="142">
        <v>6541.05</v>
      </c>
      <c r="I39" s="60"/>
      <c r="J39" s="31"/>
      <c r="K39" s="142">
        <v>54.901</v>
      </c>
      <c r="L39" s="6">
        <v>3.686</v>
      </c>
      <c r="M39" s="6">
        <v>15.383</v>
      </c>
      <c r="N39" s="6">
        <v>26.899</v>
      </c>
      <c r="O39" s="6"/>
      <c r="P39" s="6"/>
      <c r="Q39" s="7">
        <f t="shared" si="0"/>
        <v>6659.256</v>
      </c>
      <c r="R39" s="3"/>
    </row>
    <row r="40" spans="1:18" ht="18.75">
      <c r="A40" s="232" t="s">
        <v>42</v>
      </c>
      <c r="B40" s="233"/>
      <c r="C40" s="329" t="s">
        <v>12</v>
      </c>
      <c r="D40" s="320">
        <v>0.1125</v>
      </c>
      <c r="E40" s="194">
        <v>0.0188</v>
      </c>
      <c r="F40" s="57"/>
      <c r="G40" s="59">
        <v>7.2732</v>
      </c>
      <c r="H40" s="143">
        <v>13.634</v>
      </c>
      <c r="I40" s="59"/>
      <c r="J40" s="30"/>
      <c r="K40" s="143">
        <v>2.9313</v>
      </c>
      <c r="L40" s="4">
        <v>0.2588</v>
      </c>
      <c r="M40" s="4"/>
      <c r="N40" s="4"/>
      <c r="O40" s="4"/>
      <c r="P40" s="4"/>
      <c r="Q40" s="5">
        <f t="shared" si="0"/>
        <v>24.0973</v>
      </c>
      <c r="R40" s="3"/>
    </row>
    <row r="41" spans="1:18" ht="18.75">
      <c r="A41" s="234"/>
      <c r="B41" s="235"/>
      <c r="C41" s="328" t="s">
        <v>14</v>
      </c>
      <c r="D41" s="190">
        <v>113.499</v>
      </c>
      <c r="E41" s="196">
        <v>19.614</v>
      </c>
      <c r="F41" s="58"/>
      <c r="G41" s="60">
        <v>4624.586</v>
      </c>
      <c r="H41" s="142">
        <v>5249.737</v>
      </c>
      <c r="I41" s="60"/>
      <c r="J41" s="31"/>
      <c r="K41" s="142">
        <v>1677.597</v>
      </c>
      <c r="L41" s="6">
        <v>168.658</v>
      </c>
      <c r="M41" s="6"/>
      <c r="N41" s="6"/>
      <c r="O41" s="6"/>
      <c r="P41" s="6"/>
      <c r="Q41" s="7">
        <f t="shared" si="0"/>
        <v>11720.578</v>
      </c>
      <c r="R41" s="3"/>
    </row>
    <row r="42" spans="1:18" ht="18.75">
      <c r="A42" s="232" t="s">
        <v>43</v>
      </c>
      <c r="B42" s="233"/>
      <c r="C42" s="329" t="s">
        <v>12</v>
      </c>
      <c r="D42" s="200"/>
      <c r="E42" s="197"/>
      <c r="F42" s="57"/>
      <c r="G42" s="59">
        <v>0.02</v>
      </c>
      <c r="H42" s="143">
        <v>0.037</v>
      </c>
      <c r="I42" s="59"/>
      <c r="J42" s="30"/>
      <c r="K42" s="143"/>
      <c r="L42" s="4"/>
      <c r="M42" s="4"/>
      <c r="N42" s="4"/>
      <c r="O42" s="4"/>
      <c r="P42" s="4"/>
      <c r="Q42" s="5">
        <f t="shared" si="0"/>
        <v>0.056999999999999995</v>
      </c>
      <c r="R42" s="3"/>
    </row>
    <row r="43" spans="1:18" ht="18.75">
      <c r="A43" s="234"/>
      <c r="B43" s="235"/>
      <c r="C43" s="328" t="s">
        <v>14</v>
      </c>
      <c r="D43" s="321"/>
      <c r="E43" s="195"/>
      <c r="F43" s="58"/>
      <c r="G43" s="60">
        <v>8.61</v>
      </c>
      <c r="H43" s="142">
        <v>42.966</v>
      </c>
      <c r="I43" s="60"/>
      <c r="J43" s="31"/>
      <c r="K43" s="142"/>
      <c r="L43" s="6"/>
      <c r="M43" s="6"/>
      <c r="N43" s="6"/>
      <c r="O43" s="6"/>
      <c r="P43" s="6"/>
      <c r="Q43" s="7">
        <f t="shared" si="0"/>
        <v>51.576</v>
      </c>
      <c r="R43" s="3"/>
    </row>
    <row r="44" spans="1:18" ht="18.75">
      <c r="A44" s="232" t="s">
        <v>44</v>
      </c>
      <c r="B44" s="233"/>
      <c r="C44" s="329" t="s">
        <v>12</v>
      </c>
      <c r="D44" s="320"/>
      <c r="E44" s="194">
        <v>0.1086</v>
      </c>
      <c r="F44" s="57"/>
      <c r="G44" s="59">
        <v>0.1011</v>
      </c>
      <c r="H44" s="143">
        <v>0.655</v>
      </c>
      <c r="I44" s="59"/>
      <c r="J44" s="30"/>
      <c r="K44" s="143">
        <v>0.0041</v>
      </c>
      <c r="L44" s="4">
        <v>0.005</v>
      </c>
      <c r="M44" s="4"/>
      <c r="N44" s="4"/>
      <c r="O44" s="4"/>
      <c r="P44" s="4"/>
      <c r="Q44" s="5">
        <f t="shared" si="0"/>
        <v>0.7652</v>
      </c>
      <c r="R44" s="3"/>
    </row>
    <row r="45" spans="1:18" ht="18.75">
      <c r="A45" s="234"/>
      <c r="B45" s="235"/>
      <c r="C45" s="328" t="s">
        <v>14</v>
      </c>
      <c r="D45" s="190"/>
      <c r="E45" s="196">
        <v>26.363</v>
      </c>
      <c r="F45" s="58"/>
      <c r="G45" s="60">
        <v>47.455</v>
      </c>
      <c r="H45" s="142">
        <v>239.821</v>
      </c>
      <c r="I45" s="60"/>
      <c r="J45" s="31"/>
      <c r="K45" s="142">
        <v>2.09</v>
      </c>
      <c r="L45" s="6">
        <v>4.2</v>
      </c>
      <c r="M45" s="6"/>
      <c r="N45" s="6"/>
      <c r="O45" s="6"/>
      <c r="P45" s="6"/>
      <c r="Q45" s="7">
        <f t="shared" si="0"/>
        <v>293.566</v>
      </c>
      <c r="R45" s="3"/>
    </row>
    <row r="46" spans="1:18" ht="18.75">
      <c r="A46" s="232" t="s">
        <v>45</v>
      </c>
      <c r="B46" s="233"/>
      <c r="C46" s="329" t="s">
        <v>12</v>
      </c>
      <c r="D46" s="200">
        <v>0.0028</v>
      </c>
      <c r="E46" s="197">
        <v>0.001</v>
      </c>
      <c r="F46" s="57"/>
      <c r="G46" s="59">
        <v>0.0096</v>
      </c>
      <c r="H46" s="143">
        <v>4.355</v>
      </c>
      <c r="I46" s="59"/>
      <c r="J46" s="30"/>
      <c r="K46" s="143">
        <v>0.004</v>
      </c>
      <c r="L46" s="4"/>
      <c r="M46" s="4">
        <v>0.008</v>
      </c>
      <c r="N46" s="4"/>
      <c r="O46" s="4"/>
      <c r="P46" s="4"/>
      <c r="Q46" s="5">
        <f t="shared" si="0"/>
        <v>4.3766</v>
      </c>
      <c r="R46" s="3"/>
    </row>
    <row r="47" spans="1:18" ht="18.75">
      <c r="A47" s="234"/>
      <c r="B47" s="235"/>
      <c r="C47" s="328" t="s">
        <v>14</v>
      </c>
      <c r="D47" s="189">
        <v>2.205</v>
      </c>
      <c r="E47" s="193">
        <v>0.315</v>
      </c>
      <c r="F47" s="58"/>
      <c r="G47" s="60">
        <v>8.593</v>
      </c>
      <c r="H47" s="142">
        <v>340.182</v>
      </c>
      <c r="I47" s="60"/>
      <c r="J47" s="31"/>
      <c r="K47" s="142">
        <v>2.625</v>
      </c>
      <c r="L47" s="6"/>
      <c r="M47" s="6">
        <v>1.05</v>
      </c>
      <c r="N47" s="6"/>
      <c r="O47" s="6"/>
      <c r="P47" s="6"/>
      <c r="Q47" s="7">
        <f t="shared" si="0"/>
        <v>352.45000000000005</v>
      </c>
      <c r="R47" s="3"/>
    </row>
    <row r="48" spans="1:18" ht="18.75">
      <c r="A48" s="232" t="s">
        <v>46</v>
      </c>
      <c r="B48" s="233"/>
      <c r="C48" s="329" t="s">
        <v>12</v>
      </c>
      <c r="D48" s="320">
        <v>0.2044</v>
      </c>
      <c r="E48" s="194">
        <v>0.3394</v>
      </c>
      <c r="F48" s="57"/>
      <c r="G48" s="59">
        <v>3.4447</v>
      </c>
      <c r="H48" s="143">
        <v>40.867</v>
      </c>
      <c r="I48" s="59"/>
      <c r="J48" s="30"/>
      <c r="K48" s="143">
        <v>39.3986</v>
      </c>
      <c r="L48" s="4">
        <v>0.0647</v>
      </c>
      <c r="M48" s="4">
        <v>0.026</v>
      </c>
      <c r="N48" s="4">
        <v>0.0019</v>
      </c>
      <c r="O48" s="4"/>
      <c r="P48" s="4"/>
      <c r="Q48" s="5">
        <f t="shared" si="0"/>
        <v>83.8029</v>
      </c>
      <c r="R48" s="3"/>
    </row>
    <row r="49" spans="1:18" ht="18.75">
      <c r="A49" s="234"/>
      <c r="B49" s="235"/>
      <c r="C49" s="328" t="s">
        <v>14</v>
      </c>
      <c r="D49" s="190">
        <v>46.022</v>
      </c>
      <c r="E49" s="196">
        <v>53.056</v>
      </c>
      <c r="F49" s="58"/>
      <c r="G49" s="60">
        <v>645.217</v>
      </c>
      <c r="H49" s="142">
        <v>6969.623</v>
      </c>
      <c r="I49" s="60"/>
      <c r="J49" s="31"/>
      <c r="K49" s="142">
        <v>2763.174</v>
      </c>
      <c r="L49" s="6">
        <v>24.802</v>
      </c>
      <c r="M49" s="6">
        <v>5.145</v>
      </c>
      <c r="N49" s="6">
        <v>0.704</v>
      </c>
      <c r="O49" s="6"/>
      <c r="P49" s="6"/>
      <c r="Q49" s="7">
        <f t="shared" si="0"/>
        <v>10408.664999999999</v>
      </c>
      <c r="R49" s="3"/>
    </row>
    <row r="50" spans="1:18" ht="18.75">
      <c r="A50" s="232" t="s">
        <v>47</v>
      </c>
      <c r="B50" s="233"/>
      <c r="C50" s="329" t="s">
        <v>12</v>
      </c>
      <c r="D50" s="200">
        <v>0.008</v>
      </c>
      <c r="E50" s="197">
        <v>0.271</v>
      </c>
      <c r="F50" s="57"/>
      <c r="G50" s="59">
        <v>0.2414</v>
      </c>
      <c r="H50" s="143">
        <v>0.464</v>
      </c>
      <c r="I50" s="59"/>
      <c r="J50" s="30"/>
      <c r="K50" s="143">
        <v>0.0442</v>
      </c>
      <c r="L50" s="4">
        <v>0.1016</v>
      </c>
      <c r="M50" s="4"/>
      <c r="N50" s="4"/>
      <c r="O50" s="4"/>
      <c r="P50" s="4"/>
      <c r="Q50" s="5">
        <f t="shared" si="0"/>
        <v>0.8512000000000001</v>
      </c>
      <c r="R50" s="3"/>
    </row>
    <row r="51" spans="1:18" ht="18.75">
      <c r="A51" s="234"/>
      <c r="B51" s="235"/>
      <c r="C51" s="328" t="s">
        <v>14</v>
      </c>
      <c r="D51" s="321">
        <v>3.948</v>
      </c>
      <c r="E51" s="195">
        <v>155.767</v>
      </c>
      <c r="F51" s="58"/>
      <c r="G51" s="60">
        <v>27.731</v>
      </c>
      <c r="H51" s="142">
        <v>102.462</v>
      </c>
      <c r="I51" s="60"/>
      <c r="J51" s="31"/>
      <c r="K51" s="142">
        <v>7.464</v>
      </c>
      <c r="L51" s="6">
        <v>10.668</v>
      </c>
      <c r="M51" s="6"/>
      <c r="N51" s="6"/>
      <c r="O51" s="6"/>
      <c r="P51" s="6"/>
      <c r="Q51" s="7">
        <f t="shared" si="0"/>
        <v>148.32500000000002</v>
      </c>
      <c r="R51" s="3"/>
    </row>
    <row r="52" spans="1:18" ht="18.75">
      <c r="A52" s="232" t="s">
        <v>48</v>
      </c>
      <c r="B52" s="233"/>
      <c r="C52" s="329" t="s">
        <v>12</v>
      </c>
      <c r="D52" s="320">
        <v>0.027</v>
      </c>
      <c r="E52" s="194">
        <v>0.2702</v>
      </c>
      <c r="F52" s="57"/>
      <c r="G52" s="59">
        <v>2.8681</v>
      </c>
      <c r="H52" s="143">
        <v>3.279</v>
      </c>
      <c r="I52" s="59"/>
      <c r="J52" s="30"/>
      <c r="K52" s="143">
        <v>1576.6628</v>
      </c>
      <c r="L52" s="4">
        <v>104.4166</v>
      </c>
      <c r="M52" s="4"/>
      <c r="N52" s="4">
        <v>0.2261</v>
      </c>
      <c r="O52" s="4"/>
      <c r="P52" s="4"/>
      <c r="Q52" s="5">
        <f t="shared" si="0"/>
        <v>1687.4526</v>
      </c>
      <c r="R52" s="3"/>
    </row>
    <row r="53" spans="1:18" ht="18.75">
      <c r="A53" s="234"/>
      <c r="B53" s="235"/>
      <c r="C53" s="328" t="s">
        <v>14</v>
      </c>
      <c r="D53" s="321">
        <v>10.017</v>
      </c>
      <c r="E53" s="195">
        <v>172.056</v>
      </c>
      <c r="F53" s="58"/>
      <c r="G53" s="60">
        <v>2237.244</v>
      </c>
      <c r="H53" s="142">
        <v>2270.818</v>
      </c>
      <c r="I53" s="60"/>
      <c r="J53" s="31"/>
      <c r="K53" s="142">
        <v>664713.674</v>
      </c>
      <c r="L53" s="6">
        <v>45105.768</v>
      </c>
      <c r="M53" s="6"/>
      <c r="N53" s="6">
        <v>96.368</v>
      </c>
      <c r="O53" s="6"/>
      <c r="P53" s="6"/>
      <c r="Q53" s="7">
        <f t="shared" si="0"/>
        <v>714423.8720000001</v>
      </c>
      <c r="R53" s="3"/>
    </row>
    <row r="54" spans="1:18" ht="18.75">
      <c r="A54" s="218" t="s">
        <v>0</v>
      </c>
      <c r="B54" s="219" t="s">
        <v>49</v>
      </c>
      <c r="C54" s="329" t="s">
        <v>12</v>
      </c>
      <c r="D54" s="320">
        <v>0.4499</v>
      </c>
      <c r="E54" s="194"/>
      <c r="F54" s="57"/>
      <c r="G54" s="59">
        <v>1.1906</v>
      </c>
      <c r="H54" s="143">
        <v>3.239</v>
      </c>
      <c r="I54" s="59"/>
      <c r="J54" s="30"/>
      <c r="K54" s="143">
        <v>0.6691</v>
      </c>
      <c r="L54" s="4">
        <v>0.2073</v>
      </c>
      <c r="M54" s="4"/>
      <c r="N54" s="4">
        <v>0.1699</v>
      </c>
      <c r="O54" s="4">
        <v>0.2867</v>
      </c>
      <c r="P54" s="4"/>
      <c r="Q54" s="5">
        <f t="shared" si="0"/>
        <v>5.7626</v>
      </c>
      <c r="R54" s="3"/>
    </row>
    <row r="55" spans="1:18" ht="18.75">
      <c r="A55" s="222" t="s">
        <v>37</v>
      </c>
      <c r="B55" s="223"/>
      <c r="C55" s="328" t="s">
        <v>14</v>
      </c>
      <c r="D55" s="190">
        <v>331.664</v>
      </c>
      <c r="E55" s="196"/>
      <c r="F55" s="58"/>
      <c r="G55" s="60">
        <v>1421.188</v>
      </c>
      <c r="H55" s="142">
        <v>2996.081</v>
      </c>
      <c r="I55" s="60"/>
      <c r="J55" s="31"/>
      <c r="K55" s="142">
        <v>555.618</v>
      </c>
      <c r="L55" s="6">
        <v>258.995</v>
      </c>
      <c r="M55" s="6"/>
      <c r="N55" s="6">
        <v>161.05</v>
      </c>
      <c r="O55" s="6">
        <v>318.43</v>
      </c>
      <c r="P55" s="6"/>
      <c r="Q55" s="7">
        <f t="shared" si="0"/>
        <v>5711.362000000001</v>
      </c>
      <c r="R55" s="3"/>
    </row>
    <row r="56" spans="1:18" ht="18.75">
      <c r="A56" s="222" t="s">
        <v>13</v>
      </c>
      <c r="B56" s="226" t="s">
        <v>16</v>
      </c>
      <c r="C56" s="329" t="s">
        <v>12</v>
      </c>
      <c r="D56" s="200">
        <v>0.6592</v>
      </c>
      <c r="E56" s="197">
        <v>0.1003</v>
      </c>
      <c r="F56" s="57"/>
      <c r="G56" s="59">
        <v>1.7733</v>
      </c>
      <c r="H56" s="143">
        <v>0.648</v>
      </c>
      <c r="I56" s="59"/>
      <c r="J56" s="30"/>
      <c r="K56" s="143">
        <v>1.3531</v>
      </c>
      <c r="L56" s="4">
        <v>0.1319</v>
      </c>
      <c r="M56" s="4">
        <v>0.04</v>
      </c>
      <c r="N56" s="4">
        <v>0.1997</v>
      </c>
      <c r="O56" s="4">
        <v>0.0527</v>
      </c>
      <c r="P56" s="4"/>
      <c r="Q56" s="5">
        <f t="shared" si="0"/>
        <v>4.1987</v>
      </c>
      <c r="R56" s="3"/>
    </row>
    <row r="57" spans="1:18" ht="18.75">
      <c r="A57" s="222" t="s">
        <v>19</v>
      </c>
      <c r="B57" s="224" t="s">
        <v>50</v>
      </c>
      <c r="C57" s="328" t="s">
        <v>14</v>
      </c>
      <c r="D57" s="190">
        <v>96.453</v>
      </c>
      <c r="E57" s="196">
        <v>78.079</v>
      </c>
      <c r="F57" s="58"/>
      <c r="G57" s="60">
        <v>431.163</v>
      </c>
      <c r="H57" s="142">
        <v>349.421</v>
      </c>
      <c r="I57" s="60"/>
      <c r="J57" s="31"/>
      <c r="K57" s="142">
        <v>533.377</v>
      </c>
      <c r="L57" s="6">
        <v>39.123</v>
      </c>
      <c r="M57" s="6">
        <v>19.11</v>
      </c>
      <c r="N57" s="6">
        <v>98.241</v>
      </c>
      <c r="O57" s="6">
        <v>15.388</v>
      </c>
      <c r="P57" s="6"/>
      <c r="Q57" s="7">
        <f t="shared" si="0"/>
        <v>1485.8229999999999</v>
      </c>
      <c r="R57" s="3"/>
    </row>
    <row r="58" spans="1:18" ht="18.75">
      <c r="A58" s="10"/>
      <c r="B58" s="227" t="s">
        <v>20</v>
      </c>
      <c r="C58" s="329" t="s">
        <v>12</v>
      </c>
      <c r="D58" s="324">
        <f>D54+D56</f>
        <v>1.1091</v>
      </c>
      <c r="E58" s="146">
        <f>E54+E56</f>
        <v>0.1003</v>
      </c>
      <c r="F58" s="57">
        <f>D58+E58</f>
        <v>1.2094</v>
      </c>
      <c r="G58" s="63">
        <f aca="true" t="shared" si="7" ref="G58:I59">G54+G56</f>
        <v>2.9639</v>
      </c>
      <c r="H58" s="148">
        <f t="shared" si="7"/>
        <v>3.887</v>
      </c>
      <c r="I58" s="63">
        <f t="shared" si="7"/>
        <v>0</v>
      </c>
      <c r="J58" s="30">
        <f>H58+I58</f>
        <v>3.887</v>
      </c>
      <c r="K58" s="148">
        <f>K54+K56</f>
        <v>2.0221999999999998</v>
      </c>
      <c r="L58" s="4">
        <f>+L54+L56</f>
        <v>0.3392</v>
      </c>
      <c r="M58" s="4">
        <f>+M54+M56</f>
        <v>0.04</v>
      </c>
      <c r="N58" s="4">
        <f>N54+N56</f>
        <v>0.3696</v>
      </c>
      <c r="O58" s="4">
        <f>+O54+O56</f>
        <v>0.33940000000000003</v>
      </c>
      <c r="P58" s="4">
        <f>P54+P56</f>
        <v>0</v>
      </c>
      <c r="Q58" s="5">
        <f t="shared" si="0"/>
        <v>11.170699999999998</v>
      </c>
      <c r="R58" s="3"/>
    </row>
    <row r="59" spans="1:18" ht="18.75">
      <c r="A59" s="229"/>
      <c r="B59" s="230"/>
      <c r="C59" s="328" t="s">
        <v>14</v>
      </c>
      <c r="D59" s="325">
        <f>D55+D57</f>
        <v>428.11699999999996</v>
      </c>
      <c r="E59" s="147">
        <f>E55+E57</f>
        <v>78.079</v>
      </c>
      <c r="F59" s="58">
        <f>D59+E59</f>
        <v>506.19599999999997</v>
      </c>
      <c r="G59" s="62">
        <f t="shared" si="7"/>
        <v>1852.351</v>
      </c>
      <c r="H59" s="149">
        <f t="shared" si="7"/>
        <v>3345.502</v>
      </c>
      <c r="I59" s="62">
        <f t="shared" si="7"/>
        <v>0</v>
      </c>
      <c r="J59" s="31">
        <f>H59+I59</f>
        <v>3345.502</v>
      </c>
      <c r="K59" s="149">
        <f>K55+K57</f>
        <v>1088.995</v>
      </c>
      <c r="L59" s="6">
        <f>+L55+L57</f>
        <v>298.118</v>
      </c>
      <c r="M59" s="6">
        <f>+M55+M57</f>
        <v>19.11</v>
      </c>
      <c r="N59" s="6">
        <f>N55+N57</f>
        <v>259.291</v>
      </c>
      <c r="O59" s="6">
        <f>+O55+O57</f>
        <v>333.818</v>
      </c>
      <c r="P59" s="6">
        <f>P55+P57</f>
        <v>0</v>
      </c>
      <c r="Q59" s="7">
        <f t="shared" si="0"/>
        <v>7703.381</v>
      </c>
      <c r="R59" s="3"/>
    </row>
    <row r="60" spans="1:18" ht="18.75">
      <c r="A60" s="218" t="s">
        <v>0</v>
      </c>
      <c r="B60" s="219" t="s">
        <v>51</v>
      </c>
      <c r="C60" s="329" t="s">
        <v>12</v>
      </c>
      <c r="D60" s="320">
        <v>0.756</v>
      </c>
      <c r="E60" s="194">
        <v>3.35</v>
      </c>
      <c r="F60" s="57"/>
      <c r="G60" s="59">
        <v>0.0427</v>
      </c>
      <c r="H60" s="143">
        <v>18.879</v>
      </c>
      <c r="I60" s="59"/>
      <c r="J60" s="11"/>
      <c r="K60" s="143"/>
      <c r="L60" s="4">
        <v>0.0175</v>
      </c>
      <c r="M60" s="4"/>
      <c r="N60" s="4"/>
      <c r="O60" s="4"/>
      <c r="P60" s="4"/>
      <c r="Q60" s="5">
        <f t="shared" si="0"/>
        <v>18.9392</v>
      </c>
      <c r="R60" s="3"/>
    </row>
    <row r="61" spans="1:18" ht="18.75">
      <c r="A61" s="222" t="s">
        <v>52</v>
      </c>
      <c r="B61" s="223"/>
      <c r="C61" s="328" t="s">
        <v>14</v>
      </c>
      <c r="D61" s="321">
        <v>63.315</v>
      </c>
      <c r="E61" s="195">
        <v>75.951</v>
      </c>
      <c r="F61" s="58"/>
      <c r="G61" s="60">
        <v>4.011</v>
      </c>
      <c r="H61" s="142">
        <v>329.534</v>
      </c>
      <c r="I61" s="60"/>
      <c r="J61" s="31"/>
      <c r="K61" s="142"/>
      <c r="L61" s="6">
        <v>0.778</v>
      </c>
      <c r="M61" s="6"/>
      <c r="N61" s="6"/>
      <c r="O61" s="6"/>
      <c r="P61" s="6"/>
      <c r="Q61" s="7">
        <f t="shared" si="0"/>
        <v>334.32300000000004</v>
      </c>
      <c r="R61" s="3"/>
    </row>
    <row r="62" spans="1:18" ht="18.75">
      <c r="A62" s="222" t="s">
        <v>0</v>
      </c>
      <c r="B62" s="226" t="s">
        <v>53</v>
      </c>
      <c r="C62" s="329" t="s">
        <v>12</v>
      </c>
      <c r="D62" s="320">
        <v>1.102</v>
      </c>
      <c r="E62" s="194">
        <v>8.09</v>
      </c>
      <c r="F62" s="57"/>
      <c r="G62" s="59">
        <v>1191.046</v>
      </c>
      <c r="H62" s="143"/>
      <c r="I62" s="59"/>
      <c r="J62" s="30"/>
      <c r="K62" s="143"/>
      <c r="L62" s="4"/>
      <c r="M62" s="4"/>
      <c r="N62" s="4"/>
      <c r="O62" s="4"/>
      <c r="P62" s="4"/>
      <c r="Q62" s="5">
        <f t="shared" si="0"/>
        <v>1191.046</v>
      </c>
      <c r="R62" s="3"/>
    </row>
    <row r="63" spans="1:18" ht="18.75">
      <c r="A63" s="222" t="s">
        <v>54</v>
      </c>
      <c r="B63" s="224" t="s">
        <v>55</v>
      </c>
      <c r="C63" s="328" t="s">
        <v>14</v>
      </c>
      <c r="D63" s="190">
        <v>138.852</v>
      </c>
      <c r="E63" s="196">
        <v>877.958</v>
      </c>
      <c r="F63" s="58"/>
      <c r="G63" s="60">
        <v>201585.233</v>
      </c>
      <c r="H63" s="142"/>
      <c r="I63" s="60"/>
      <c r="J63" s="31"/>
      <c r="K63" s="142"/>
      <c r="L63" s="6"/>
      <c r="M63" s="6"/>
      <c r="N63" s="6"/>
      <c r="O63" s="6"/>
      <c r="P63" s="6"/>
      <c r="Q63" s="7">
        <f t="shared" si="0"/>
        <v>201585.233</v>
      </c>
      <c r="R63" s="3"/>
    </row>
    <row r="64" spans="1:18" ht="18.75">
      <c r="A64" s="222" t="s">
        <v>0</v>
      </c>
      <c r="B64" s="219" t="s">
        <v>56</v>
      </c>
      <c r="C64" s="329" t="s">
        <v>12</v>
      </c>
      <c r="D64" s="200"/>
      <c r="E64" s="197"/>
      <c r="F64" s="57"/>
      <c r="G64" s="59">
        <v>743.0278</v>
      </c>
      <c r="H64" s="143">
        <v>0.01</v>
      </c>
      <c r="I64" s="59"/>
      <c r="J64" s="30"/>
      <c r="K64" s="143"/>
      <c r="L64" s="4">
        <v>0.001</v>
      </c>
      <c r="M64" s="4"/>
      <c r="N64" s="4"/>
      <c r="O64" s="4"/>
      <c r="P64" s="4"/>
      <c r="Q64" s="5">
        <f t="shared" si="0"/>
        <v>743.0387999999999</v>
      </c>
      <c r="R64" s="3"/>
    </row>
    <row r="65" spans="1:18" ht="18.75">
      <c r="A65" s="222" t="s">
        <v>19</v>
      </c>
      <c r="B65" s="223"/>
      <c r="C65" s="328" t="s">
        <v>14</v>
      </c>
      <c r="D65" s="321"/>
      <c r="E65" s="195"/>
      <c r="F65" s="58"/>
      <c r="G65" s="60">
        <v>76506.446</v>
      </c>
      <c r="H65" s="142">
        <v>2.625</v>
      </c>
      <c r="I65" s="60"/>
      <c r="J65" s="31"/>
      <c r="K65" s="142"/>
      <c r="L65" s="6">
        <v>6.3</v>
      </c>
      <c r="M65" s="6"/>
      <c r="N65" s="6"/>
      <c r="O65" s="6"/>
      <c r="P65" s="6"/>
      <c r="Q65" s="7">
        <f t="shared" si="0"/>
        <v>76515.371</v>
      </c>
      <c r="R65" s="3"/>
    </row>
    <row r="66" spans="1:18" ht="18.75">
      <c r="A66" s="10"/>
      <c r="B66" s="226" t="s">
        <v>16</v>
      </c>
      <c r="C66" s="329" t="s">
        <v>12</v>
      </c>
      <c r="D66" s="320"/>
      <c r="E66" s="194">
        <v>0.376</v>
      </c>
      <c r="F66" s="57"/>
      <c r="G66" s="59">
        <v>154.254</v>
      </c>
      <c r="H66" s="143"/>
      <c r="I66" s="59"/>
      <c r="J66" s="30"/>
      <c r="K66" s="143">
        <v>0.3557</v>
      </c>
      <c r="L66" s="4">
        <v>0.0215</v>
      </c>
      <c r="M66" s="4">
        <v>0.022</v>
      </c>
      <c r="N66" s="4"/>
      <c r="O66" s="4"/>
      <c r="P66" s="4"/>
      <c r="Q66" s="5">
        <f t="shared" si="0"/>
        <v>154.6532</v>
      </c>
      <c r="R66" s="3"/>
    </row>
    <row r="67" spans="1:18" ht="19.5" thickBot="1">
      <c r="A67" s="237" t="s">
        <v>0</v>
      </c>
      <c r="B67" s="238" t="s">
        <v>55</v>
      </c>
      <c r="C67" s="330" t="s">
        <v>14</v>
      </c>
      <c r="D67" s="191"/>
      <c r="E67" s="198">
        <v>21.704</v>
      </c>
      <c r="F67" s="203"/>
      <c r="G67" s="129">
        <v>20482.789</v>
      </c>
      <c r="H67" s="144"/>
      <c r="I67" s="129"/>
      <c r="J67" s="32"/>
      <c r="K67" s="144">
        <v>6.641</v>
      </c>
      <c r="L67" s="8">
        <v>4.956</v>
      </c>
      <c r="M67" s="8">
        <v>2.73</v>
      </c>
      <c r="N67" s="8"/>
      <c r="O67" s="8"/>
      <c r="P67" s="8"/>
      <c r="Q67" s="9">
        <f t="shared" si="0"/>
        <v>20497.115999999998</v>
      </c>
      <c r="R67" s="3"/>
    </row>
    <row r="68" spans="4:17" ht="18.75">
      <c r="D68" s="301"/>
      <c r="E68" s="301"/>
      <c r="F68" s="240"/>
      <c r="G68" s="240"/>
      <c r="H68" s="240"/>
      <c r="I68" s="240"/>
      <c r="K68" s="240"/>
      <c r="Q68" s="1"/>
    </row>
    <row r="69" spans="1:17" ht="19.5" thickBot="1">
      <c r="A69" s="2"/>
      <c r="B69" s="212" t="s">
        <v>126</v>
      </c>
      <c r="C69" s="2"/>
      <c r="D69" s="241"/>
      <c r="E69" s="241"/>
      <c r="F69" s="242"/>
      <c r="G69" s="242"/>
      <c r="H69" s="242"/>
      <c r="I69" s="242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9"/>
      <c r="B70" s="26"/>
      <c r="C70" s="26"/>
      <c r="D70" s="37" t="s">
        <v>1</v>
      </c>
      <c r="E70" s="37" t="s">
        <v>2</v>
      </c>
      <c r="F70" s="271" t="s">
        <v>3</v>
      </c>
      <c r="G70" s="216" t="s">
        <v>100</v>
      </c>
      <c r="H70" s="39" t="s">
        <v>4</v>
      </c>
      <c r="I70" s="37" t="s">
        <v>5</v>
      </c>
      <c r="J70" s="37" t="s">
        <v>121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2" t="s">
        <v>52</v>
      </c>
      <c r="B71" s="227" t="s">
        <v>20</v>
      </c>
      <c r="C71" s="327" t="s">
        <v>12</v>
      </c>
      <c r="D71" s="331">
        <f>D60+D62+D64+D66</f>
        <v>1.858</v>
      </c>
      <c r="E71" s="66">
        <f>E60+E62+E64+E66</f>
        <v>11.815999999999999</v>
      </c>
      <c r="F71" s="148">
        <f>D71+E71</f>
        <v>13.674</v>
      </c>
      <c r="G71" s="243">
        <f aca="true" t="shared" si="8" ref="G71:I72">G60+G62+G64+G66</f>
        <v>2088.3705</v>
      </c>
      <c r="H71" s="63">
        <f t="shared" si="8"/>
        <v>18.889000000000003</v>
      </c>
      <c r="I71" s="63">
        <f t="shared" si="8"/>
        <v>0</v>
      </c>
      <c r="J71" s="11">
        <f>H71+I71</f>
        <v>18.889000000000003</v>
      </c>
      <c r="K71" s="63">
        <f>K60+K62+K64+K66</f>
        <v>0.3557</v>
      </c>
      <c r="L71" s="4">
        <f>+L60+L62+L64+L66</f>
        <v>0.04</v>
      </c>
      <c r="M71" s="4">
        <f>+M60+M62+M64+M66</f>
        <v>0.022</v>
      </c>
      <c r="N71" s="4">
        <f aca="true" t="shared" si="9" ref="N71:P72">N60+N62+N64+N66</f>
        <v>0</v>
      </c>
      <c r="O71" s="4">
        <f t="shared" si="9"/>
        <v>0</v>
      </c>
      <c r="P71" s="4">
        <f t="shared" si="9"/>
        <v>0</v>
      </c>
      <c r="Q71" s="5">
        <f aca="true" t="shared" si="10" ref="Q71:Q134">+F71+G71+H71+I71+K71+L71+M71+N71+O71+P71</f>
        <v>2121.3512</v>
      </c>
      <c r="R71" s="10"/>
    </row>
    <row r="72" spans="1:18" ht="18.75">
      <c r="A72" s="213" t="s">
        <v>54</v>
      </c>
      <c r="B72" s="230"/>
      <c r="C72" s="328" t="s">
        <v>14</v>
      </c>
      <c r="D72" s="325">
        <f>D61+D63+D65+D67</f>
        <v>202.167</v>
      </c>
      <c r="E72" s="248">
        <f>E61+E63+E65+E67</f>
        <v>975.6129999999999</v>
      </c>
      <c r="F72" s="149">
        <f>D72+E72</f>
        <v>1177.78</v>
      </c>
      <c r="G72" s="62">
        <f t="shared" si="8"/>
        <v>298578.479</v>
      </c>
      <c r="H72" s="62">
        <f t="shared" si="8"/>
        <v>332.159</v>
      </c>
      <c r="I72" s="62">
        <f t="shared" si="8"/>
        <v>0</v>
      </c>
      <c r="J72" s="31">
        <f>H72+I72</f>
        <v>332.159</v>
      </c>
      <c r="K72" s="62">
        <f>K61+K63+K65+K67</f>
        <v>6.641</v>
      </c>
      <c r="L72" s="6">
        <f>+L61+L63+L65+L67</f>
        <v>12.033999999999999</v>
      </c>
      <c r="M72" s="6">
        <f>+M61+M63+M65+M67</f>
        <v>2.73</v>
      </c>
      <c r="N72" s="6">
        <f t="shared" si="9"/>
        <v>0</v>
      </c>
      <c r="O72" s="6">
        <f t="shared" si="9"/>
        <v>0</v>
      </c>
      <c r="P72" s="6">
        <f t="shared" si="9"/>
        <v>0</v>
      </c>
      <c r="Q72" s="7">
        <f t="shared" si="10"/>
        <v>300109.823</v>
      </c>
      <c r="R72" s="10"/>
    </row>
    <row r="73" spans="1:18" ht="18.75">
      <c r="A73" s="222" t="s">
        <v>0</v>
      </c>
      <c r="B73" s="219" t="s">
        <v>57</v>
      </c>
      <c r="C73" s="329" t="s">
        <v>12</v>
      </c>
      <c r="D73" s="320">
        <v>4.2879</v>
      </c>
      <c r="E73" s="117">
        <v>5.4133</v>
      </c>
      <c r="F73" s="148"/>
      <c r="G73" s="59">
        <v>2.4937</v>
      </c>
      <c r="H73" s="59">
        <v>14.314</v>
      </c>
      <c r="I73" s="59">
        <v>0.402</v>
      </c>
      <c r="J73" s="11"/>
      <c r="K73" s="59">
        <v>1.7432</v>
      </c>
      <c r="L73" s="4">
        <v>2.103</v>
      </c>
      <c r="M73" s="4">
        <v>0.666</v>
      </c>
      <c r="N73" s="4">
        <v>3.2257</v>
      </c>
      <c r="O73" s="4">
        <v>6.0786</v>
      </c>
      <c r="P73" s="4">
        <v>7.8962</v>
      </c>
      <c r="Q73" s="5">
        <f t="shared" si="10"/>
        <v>38.9224</v>
      </c>
      <c r="R73" s="10"/>
    </row>
    <row r="74" spans="1:18" ht="18.75">
      <c r="A74" s="222" t="s">
        <v>32</v>
      </c>
      <c r="B74" s="223"/>
      <c r="C74" s="328" t="s">
        <v>14</v>
      </c>
      <c r="D74" s="189">
        <v>3312.913</v>
      </c>
      <c r="E74" s="101">
        <v>3498.591</v>
      </c>
      <c r="F74" s="149"/>
      <c r="G74" s="60">
        <v>2081.435</v>
      </c>
      <c r="H74" s="60">
        <v>9921.998</v>
      </c>
      <c r="I74" s="60">
        <v>359.03</v>
      </c>
      <c r="J74" s="31"/>
      <c r="K74" s="60">
        <v>1182.224</v>
      </c>
      <c r="L74" s="6">
        <v>1585.642</v>
      </c>
      <c r="M74" s="6">
        <v>329.073</v>
      </c>
      <c r="N74" s="6">
        <v>2048.07</v>
      </c>
      <c r="O74" s="6">
        <v>3853.821</v>
      </c>
      <c r="P74" s="6">
        <v>4547.288</v>
      </c>
      <c r="Q74" s="7">
        <f t="shared" si="10"/>
        <v>25908.581000000002</v>
      </c>
      <c r="R74" s="10"/>
    </row>
    <row r="75" spans="1:18" ht="18.75">
      <c r="A75" s="222" t="s">
        <v>0</v>
      </c>
      <c r="B75" s="219" t="s">
        <v>58</v>
      </c>
      <c r="C75" s="329" t="s">
        <v>12</v>
      </c>
      <c r="D75" s="320"/>
      <c r="E75" s="117">
        <v>0.1603</v>
      </c>
      <c r="F75" s="148"/>
      <c r="G75" s="59">
        <v>0.0024</v>
      </c>
      <c r="H75" s="59">
        <v>0.829</v>
      </c>
      <c r="I75" s="59"/>
      <c r="J75" s="11"/>
      <c r="K75" s="59">
        <v>0.0215</v>
      </c>
      <c r="L75" s="4"/>
      <c r="M75" s="4"/>
      <c r="N75" s="4"/>
      <c r="O75" s="4"/>
      <c r="P75" s="4"/>
      <c r="Q75" s="5">
        <f t="shared" si="10"/>
        <v>0.8528999999999999</v>
      </c>
      <c r="R75" s="10"/>
    </row>
    <row r="76" spans="1:18" ht="18.75">
      <c r="A76" s="222" t="s">
        <v>0</v>
      </c>
      <c r="B76" s="223"/>
      <c r="C76" s="328" t="s">
        <v>14</v>
      </c>
      <c r="D76" s="321"/>
      <c r="E76" s="118">
        <v>45.939</v>
      </c>
      <c r="F76" s="149"/>
      <c r="G76" s="60">
        <v>2.52</v>
      </c>
      <c r="H76" s="60">
        <v>88.146</v>
      </c>
      <c r="I76" s="60"/>
      <c r="J76" s="31"/>
      <c r="K76" s="60">
        <v>3.781</v>
      </c>
      <c r="L76" s="6"/>
      <c r="M76" s="6"/>
      <c r="N76" s="6"/>
      <c r="O76" s="6"/>
      <c r="P76" s="6"/>
      <c r="Q76" s="7">
        <f t="shared" si="10"/>
        <v>94.447</v>
      </c>
      <c r="R76" s="10"/>
    </row>
    <row r="77" spans="1:18" ht="18.75">
      <c r="A77" s="222" t="s">
        <v>59</v>
      </c>
      <c r="B77" s="226" t="s">
        <v>60</v>
      </c>
      <c r="C77" s="329" t="s">
        <v>12</v>
      </c>
      <c r="D77" s="320"/>
      <c r="E77" s="117"/>
      <c r="F77" s="148"/>
      <c r="G77" s="59"/>
      <c r="H77" s="59"/>
      <c r="I77" s="59"/>
      <c r="J77" s="11"/>
      <c r="K77" s="59">
        <v>96.386</v>
      </c>
      <c r="L77" s="4">
        <v>0.045</v>
      </c>
      <c r="M77" s="4"/>
      <c r="N77" s="4"/>
      <c r="O77" s="4"/>
      <c r="P77" s="4"/>
      <c r="Q77" s="5">
        <f t="shared" si="10"/>
        <v>96.431</v>
      </c>
      <c r="R77" s="10"/>
    </row>
    <row r="78" spans="1:18" ht="18.75">
      <c r="A78" s="222"/>
      <c r="B78" s="224" t="s">
        <v>61</v>
      </c>
      <c r="C78" s="328" t="s">
        <v>14</v>
      </c>
      <c r="D78" s="190"/>
      <c r="E78" s="97"/>
      <c r="F78" s="149"/>
      <c r="G78" s="60"/>
      <c r="H78" s="60"/>
      <c r="I78" s="60"/>
      <c r="J78" s="31"/>
      <c r="K78" s="60">
        <v>61502.265</v>
      </c>
      <c r="L78" s="6">
        <v>61.425</v>
      </c>
      <c r="M78" s="6"/>
      <c r="N78" s="6"/>
      <c r="O78" s="6"/>
      <c r="P78" s="6"/>
      <c r="Q78" s="7">
        <f t="shared" si="10"/>
        <v>61563.69</v>
      </c>
      <c r="R78" s="10"/>
    </row>
    <row r="79" spans="1:18" ht="18.75">
      <c r="A79" s="222"/>
      <c r="B79" s="219" t="s">
        <v>62</v>
      </c>
      <c r="C79" s="329" t="s">
        <v>12</v>
      </c>
      <c r="D79" s="200"/>
      <c r="E79" s="102"/>
      <c r="F79" s="148"/>
      <c r="G79" s="59"/>
      <c r="H79" s="59">
        <v>0.002</v>
      </c>
      <c r="I79" s="59"/>
      <c r="J79" s="11"/>
      <c r="K79" s="59"/>
      <c r="L79" s="4"/>
      <c r="M79" s="4"/>
      <c r="N79" s="4"/>
      <c r="O79" s="4"/>
      <c r="P79" s="4"/>
      <c r="Q79" s="5">
        <f t="shared" si="10"/>
        <v>0.002</v>
      </c>
      <c r="R79" s="10"/>
    </row>
    <row r="80" spans="1:18" ht="18.75">
      <c r="A80" s="222" t="s">
        <v>13</v>
      </c>
      <c r="B80" s="223"/>
      <c r="C80" s="328" t="s">
        <v>14</v>
      </c>
      <c r="D80" s="321"/>
      <c r="E80" s="118"/>
      <c r="F80" s="149"/>
      <c r="G80" s="60"/>
      <c r="H80" s="60">
        <v>0.42</v>
      </c>
      <c r="I80" s="60"/>
      <c r="J80" s="31"/>
      <c r="K80" s="60"/>
      <c r="L80" s="6"/>
      <c r="M80" s="6"/>
      <c r="N80" s="6"/>
      <c r="O80" s="6"/>
      <c r="P80" s="6"/>
      <c r="Q80" s="7">
        <f t="shared" si="10"/>
        <v>0.42</v>
      </c>
      <c r="R80" s="10"/>
    </row>
    <row r="81" spans="1:18" ht="18.75">
      <c r="A81" s="222"/>
      <c r="B81" s="226" t="s">
        <v>16</v>
      </c>
      <c r="C81" s="329" t="s">
        <v>12</v>
      </c>
      <c r="D81" s="320">
        <v>9.1504</v>
      </c>
      <c r="E81" s="117">
        <v>11.0216</v>
      </c>
      <c r="F81" s="148"/>
      <c r="G81" s="59">
        <v>2.7166</v>
      </c>
      <c r="H81" s="59">
        <v>64.79</v>
      </c>
      <c r="I81" s="59">
        <v>0.315</v>
      </c>
      <c r="J81" s="11"/>
      <c r="K81" s="59">
        <v>1.0784</v>
      </c>
      <c r="L81" s="4">
        <v>4.6293</v>
      </c>
      <c r="M81" s="4">
        <v>2.622</v>
      </c>
      <c r="N81" s="4">
        <v>26.4501</v>
      </c>
      <c r="O81" s="4">
        <v>6.5032</v>
      </c>
      <c r="P81" s="4">
        <v>12.6504</v>
      </c>
      <c r="Q81" s="5">
        <f t="shared" si="10"/>
        <v>121.75500000000001</v>
      </c>
      <c r="R81" s="10"/>
    </row>
    <row r="82" spans="1:18" ht="18.75">
      <c r="A82" s="222"/>
      <c r="B82" s="224" t="s">
        <v>63</v>
      </c>
      <c r="C82" s="328" t="s">
        <v>14</v>
      </c>
      <c r="D82" s="190">
        <v>4513.233</v>
      </c>
      <c r="E82" s="97">
        <v>4670.441</v>
      </c>
      <c r="F82" s="149"/>
      <c r="G82" s="60">
        <v>1964.652</v>
      </c>
      <c r="H82" s="60">
        <v>19116.262</v>
      </c>
      <c r="I82" s="60">
        <v>326.095</v>
      </c>
      <c r="J82" s="31"/>
      <c r="K82" s="60">
        <v>505.421</v>
      </c>
      <c r="L82" s="6">
        <v>2755.28</v>
      </c>
      <c r="M82" s="6">
        <v>471.003</v>
      </c>
      <c r="N82" s="6">
        <v>10884.618</v>
      </c>
      <c r="O82" s="6">
        <v>3505.921</v>
      </c>
      <c r="P82" s="6">
        <v>6969.104</v>
      </c>
      <c r="Q82" s="7">
        <f t="shared" si="10"/>
        <v>46498.356</v>
      </c>
      <c r="R82" s="10"/>
    </row>
    <row r="83" spans="1:18" ht="18.75">
      <c r="A83" s="222" t="s">
        <v>19</v>
      </c>
      <c r="B83" s="227" t="s">
        <v>20</v>
      </c>
      <c r="C83" s="329" t="s">
        <v>12</v>
      </c>
      <c r="D83" s="324">
        <f>D73+D75+D77+D79+D81</f>
        <v>13.438299999999998</v>
      </c>
      <c r="E83" s="302">
        <f>E73+E75+E77+E79+E81</f>
        <v>16.5952</v>
      </c>
      <c r="F83" s="148">
        <f>D83+E83</f>
        <v>30.033499999999997</v>
      </c>
      <c r="G83" s="63">
        <f aca="true" t="shared" si="11" ref="G83:I84">G73+G75+G77+G79+G81</f>
        <v>5.2127</v>
      </c>
      <c r="H83" s="61">
        <f t="shared" si="11"/>
        <v>79.935</v>
      </c>
      <c r="I83" s="63">
        <f t="shared" si="11"/>
        <v>0.7170000000000001</v>
      </c>
      <c r="J83" s="30">
        <f>H83+I83</f>
        <v>80.652</v>
      </c>
      <c r="K83" s="63">
        <f>K73+K75+K77+K79+K81</f>
        <v>99.2291</v>
      </c>
      <c r="L83" s="4">
        <f aca="true" t="shared" si="12" ref="L83:P84">+L73+L75+L77+L79+L81</f>
        <v>6.7773</v>
      </c>
      <c r="M83" s="4">
        <f t="shared" si="12"/>
        <v>3.288</v>
      </c>
      <c r="N83" s="4">
        <f t="shared" si="12"/>
        <v>29.6758</v>
      </c>
      <c r="O83" s="4">
        <f t="shared" si="12"/>
        <v>12.5818</v>
      </c>
      <c r="P83" s="4">
        <f t="shared" si="12"/>
        <v>20.546599999999998</v>
      </c>
      <c r="Q83" s="5">
        <f t="shared" si="10"/>
        <v>287.9968</v>
      </c>
      <c r="R83" s="10"/>
    </row>
    <row r="84" spans="1:18" ht="18.75">
      <c r="A84" s="229"/>
      <c r="B84" s="230"/>
      <c r="C84" s="328" t="s">
        <v>14</v>
      </c>
      <c r="D84" s="325">
        <f>D74+D76+D78+D80+D82</f>
        <v>7826.146000000001</v>
      </c>
      <c r="E84" s="248">
        <f>E74+E76+E78+E80+E82</f>
        <v>8214.971</v>
      </c>
      <c r="F84" s="149">
        <f>D84+E84</f>
        <v>16041.117</v>
      </c>
      <c r="G84" s="62">
        <f t="shared" si="11"/>
        <v>4048.607</v>
      </c>
      <c r="H84" s="62">
        <f t="shared" si="11"/>
        <v>29126.826</v>
      </c>
      <c r="I84" s="62">
        <f t="shared" si="11"/>
        <v>685.125</v>
      </c>
      <c r="J84" s="31">
        <f>H84+I84</f>
        <v>29811.951</v>
      </c>
      <c r="K84" s="62">
        <f>K74+K76+K78+K80+K82</f>
        <v>63193.691</v>
      </c>
      <c r="L84" s="6">
        <f t="shared" si="12"/>
        <v>4402.347</v>
      </c>
      <c r="M84" s="6">
        <f t="shared" si="12"/>
        <v>800.076</v>
      </c>
      <c r="N84" s="6">
        <f t="shared" si="12"/>
        <v>12932.688</v>
      </c>
      <c r="O84" s="6">
        <f t="shared" si="12"/>
        <v>7359.742</v>
      </c>
      <c r="P84" s="6">
        <f t="shared" si="12"/>
        <v>11516.392</v>
      </c>
      <c r="Q84" s="7">
        <f t="shared" si="10"/>
        <v>150106.611</v>
      </c>
      <c r="R84" s="10"/>
    </row>
    <row r="85" spans="1:18" ht="18.75">
      <c r="A85" s="232" t="s">
        <v>64</v>
      </c>
      <c r="B85" s="233"/>
      <c r="C85" s="329" t="s">
        <v>12</v>
      </c>
      <c r="D85" s="320">
        <v>0.01</v>
      </c>
      <c r="E85" s="117">
        <v>1.7225</v>
      </c>
      <c r="F85" s="148"/>
      <c r="G85" s="59">
        <v>3.3754</v>
      </c>
      <c r="H85" s="59">
        <v>4.004</v>
      </c>
      <c r="I85" s="59">
        <v>3.566</v>
      </c>
      <c r="J85" s="11"/>
      <c r="K85" s="59">
        <v>0.5852</v>
      </c>
      <c r="L85" s="4">
        <v>1.7693</v>
      </c>
      <c r="M85" s="4">
        <v>0.15</v>
      </c>
      <c r="N85" s="4">
        <v>0.1815</v>
      </c>
      <c r="O85" s="4"/>
      <c r="P85" s="4">
        <v>0.473</v>
      </c>
      <c r="Q85" s="5">
        <f t="shared" si="10"/>
        <v>14.1044</v>
      </c>
      <c r="R85" s="10"/>
    </row>
    <row r="86" spans="1:18" ht="18.75">
      <c r="A86" s="234"/>
      <c r="B86" s="235"/>
      <c r="C86" s="328" t="s">
        <v>14</v>
      </c>
      <c r="D86" s="321">
        <v>6.3</v>
      </c>
      <c r="E86" s="118">
        <v>1603.576</v>
      </c>
      <c r="F86" s="149"/>
      <c r="G86" s="60">
        <v>2561.06</v>
      </c>
      <c r="H86" s="60">
        <v>2969.874</v>
      </c>
      <c r="I86" s="60">
        <v>3280.774</v>
      </c>
      <c r="J86" s="31"/>
      <c r="K86" s="60">
        <v>497.945</v>
      </c>
      <c r="L86" s="6">
        <v>1380.37</v>
      </c>
      <c r="M86" s="6">
        <v>33.601</v>
      </c>
      <c r="N86" s="6">
        <v>166.951</v>
      </c>
      <c r="O86" s="6"/>
      <c r="P86" s="6">
        <v>401.498</v>
      </c>
      <c r="Q86" s="7">
        <f t="shared" si="10"/>
        <v>11292.072999999997</v>
      </c>
      <c r="R86" s="10"/>
    </row>
    <row r="87" spans="1:18" ht="18.75">
      <c r="A87" s="232" t="s">
        <v>65</v>
      </c>
      <c r="B87" s="233"/>
      <c r="C87" s="329" t="s">
        <v>12</v>
      </c>
      <c r="D87" s="320"/>
      <c r="E87" s="117"/>
      <c r="F87" s="148"/>
      <c r="G87" s="59">
        <v>0.048</v>
      </c>
      <c r="H87" s="59">
        <v>0.034</v>
      </c>
      <c r="I87" s="59"/>
      <c r="J87" s="11"/>
      <c r="K87" s="59">
        <v>13.959</v>
      </c>
      <c r="L87" s="4">
        <v>0.06</v>
      </c>
      <c r="M87" s="4"/>
      <c r="N87" s="4">
        <v>0.0606</v>
      </c>
      <c r="O87" s="4"/>
      <c r="P87" s="4"/>
      <c r="Q87" s="5">
        <f t="shared" si="10"/>
        <v>14.161600000000002</v>
      </c>
      <c r="R87" s="10"/>
    </row>
    <row r="88" spans="1:18" ht="18.75">
      <c r="A88" s="234"/>
      <c r="B88" s="235"/>
      <c r="C88" s="328" t="s">
        <v>14</v>
      </c>
      <c r="D88" s="321"/>
      <c r="E88" s="118"/>
      <c r="F88" s="149"/>
      <c r="G88" s="60">
        <v>45.36</v>
      </c>
      <c r="H88" s="60">
        <v>4.641</v>
      </c>
      <c r="I88" s="60"/>
      <c r="J88" s="31"/>
      <c r="K88" s="60">
        <v>741.842</v>
      </c>
      <c r="L88" s="6">
        <v>10.343</v>
      </c>
      <c r="M88" s="6"/>
      <c r="N88" s="6">
        <v>9.966</v>
      </c>
      <c r="O88" s="6"/>
      <c r="P88" s="6"/>
      <c r="Q88" s="7">
        <f t="shared" si="10"/>
        <v>812.1519999999999</v>
      </c>
      <c r="R88" s="10"/>
    </row>
    <row r="89" spans="1:18" ht="18.75">
      <c r="A89" s="232" t="s">
        <v>66</v>
      </c>
      <c r="B89" s="233"/>
      <c r="C89" s="329" t="s">
        <v>12</v>
      </c>
      <c r="D89" s="320">
        <v>0.0038</v>
      </c>
      <c r="E89" s="117">
        <v>0.0411</v>
      </c>
      <c r="F89" s="148"/>
      <c r="G89" s="59"/>
      <c r="H89" s="59">
        <v>0.326</v>
      </c>
      <c r="I89" s="59"/>
      <c r="J89" s="11"/>
      <c r="K89" s="59"/>
      <c r="L89" s="4"/>
      <c r="M89" s="4"/>
      <c r="N89" s="4"/>
      <c r="O89" s="4"/>
      <c r="P89" s="4"/>
      <c r="Q89" s="5">
        <f t="shared" si="10"/>
        <v>0.326</v>
      </c>
      <c r="R89" s="10"/>
    </row>
    <row r="90" spans="1:18" ht="18.75">
      <c r="A90" s="234"/>
      <c r="B90" s="235"/>
      <c r="C90" s="328" t="s">
        <v>14</v>
      </c>
      <c r="D90" s="321">
        <v>8.778</v>
      </c>
      <c r="E90" s="118">
        <v>97.841</v>
      </c>
      <c r="F90" s="149"/>
      <c r="G90" s="60"/>
      <c r="H90" s="60">
        <v>464.888</v>
      </c>
      <c r="I90" s="60"/>
      <c r="J90" s="31"/>
      <c r="K90" s="60"/>
      <c r="L90" s="6"/>
      <c r="M90" s="6"/>
      <c r="N90" s="6"/>
      <c r="O90" s="6"/>
      <c r="P90" s="6"/>
      <c r="Q90" s="7">
        <f t="shared" si="10"/>
        <v>464.888</v>
      </c>
      <c r="R90" s="10"/>
    </row>
    <row r="91" spans="1:18" ht="18.75">
      <c r="A91" s="232" t="s">
        <v>67</v>
      </c>
      <c r="B91" s="233"/>
      <c r="C91" s="329" t="s">
        <v>12</v>
      </c>
      <c r="D91" s="320">
        <v>0.04</v>
      </c>
      <c r="E91" s="117">
        <v>1.0094</v>
      </c>
      <c r="F91" s="148"/>
      <c r="G91" s="59">
        <v>0.05</v>
      </c>
      <c r="H91" s="59">
        <v>18.131</v>
      </c>
      <c r="I91" s="59"/>
      <c r="J91" s="11"/>
      <c r="K91" s="59">
        <v>0.5693</v>
      </c>
      <c r="L91" s="4">
        <v>0.012</v>
      </c>
      <c r="M91" s="4">
        <v>0.132</v>
      </c>
      <c r="N91" s="4"/>
      <c r="O91" s="4"/>
      <c r="P91" s="4"/>
      <c r="Q91" s="5">
        <f t="shared" si="10"/>
        <v>18.8943</v>
      </c>
      <c r="R91" s="10"/>
    </row>
    <row r="92" spans="1:18" ht="18.75">
      <c r="A92" s="234"/>
      <c r="B92" s="235"/>
      <c r="C92" s="328" t="s">
        <v>14</v>
      </c>
      <c r="D92" s="321">
        <v>133.896</v>
      </c>
      <c r="E92" s="118">
        <v>1058.344</v>
      </c>
      <c r="F92" s="149"/>
      <c r="G92" s="60">
        <v>31.6</v>
      </c>
      <c r="H92" s="60">
        <v>35906.798</v>
      </c>
      <c r="I92" s="60"/>
      <c r="J92" s="31"/>
      <c r="K92" s="60">
        <v>245.161</v>
      </c>
      <c r="L92" s="6">
        <v>30.503</v>
      </c>
      <c r="M92" s="6">
        <v>26.462</v>
      </c>
      <c r="N92" s="6"/>
      <c r="O92" s="6"/>
      <c r="P92" s="6"/>
      <c r="Q92" s="7">
        <f t="shared" si="10"/>
        <v>36240.524</v>
      </c>
      <c r="R92" s="10"/>
    </row>
    <row r="93" spans="1:18" ht="18.75">
      <c r="A93" s="232" t="s">
        <v>68</v>
      </c>
      <c r="B93" s="233"/>
      <c r="C93" s="329" t="s">
        <v>12</v>
      </c>
      <c r="D93" s="320"/>
      <c r="E93" s="117"/>
      <c r="F93" s="148"/>
      <c r="G93" s="59">
        <v>0.0078</v>
      </c>
      <c r="H93" s="59">
        <v>0.006</v>
      </c>
      <c r="I93" s="59"/>
      <c r="J93" s="11"/>
      <c r="K93" s="59"/>
      <c r="L93" s="4"/>
      <c r="M93" s="4"/>
      <c r="N93" s="4"/>
      <c r="O93" s="4"/>
      <c r="P93" s="4"/>
      <c r="Q93" s="5">
        <f t="shared" si="10"/>
        <v>0.0138</v>
      </c>
      <c r="R93" s="10"/>
    </row>
    <row r="94" spans="1:18" ht="18.75">
      <c r="A94" s="234"/>
      <c r="B94" s="235"/>
      <c r="C94" s="328" t="s">
        <v>14</v>
      </c>
      <c r="D94" s="190"/>
      <c r="E94" s="97"/>
      <c r="F94" s="149"/>
      <c r="G94" s="60">
        <v>6.692</v>
      </c>
      <c r="H94" s="60">
        <v>2.331</v>
      </c>
      <c r="I94" s="60"/>
      <c r="J94" s="31"/>
      <c r="K94" s="60"/>
      <c r="L94" s="6"/>
      <c r="M94" s="6"/>
      <c r="N94" s="6"/>
      <c r="O94" s="6"/>
      <c r="P94" s="6"/>
      <c r="Q94" s="7">
        <f t="shared" si="10"/>
        <v>9.023</v>
      </c>
      <c r="R94" s="10"/>
    </row>
    <row r="95" spans="1:18" ht="18.75">
      <c r="A95" s="232" t="s">
        <v>69</v>
      </c>
      <c r="B95" s="233"/>
      <c r="C95" s="329" t="s">
        <v>12</v>
      </c>
      <c r="D95" s="200">
        <v>0.2678</v>
      </c>
      <c r="E95" s="102">
        <v>0.7896</v>
      </c>
      <c r="F95" s="148"/>
      <c r="G95" s="59">
        <v>0.9494</v>
      </c>
      <c r="H95" s="59">
        <v>8.039</v>
      </c>
      <c r="I95" s="59">
        <v>0.09</v>
      </c>
      <c r="J95" s="11"/>
      <c r="K95" s="59">
        <v>0.4395</v>
      </c>
      <c r="L95" s="4">
        <v>0.4568</v>
      </c>
      <c r="M95" s="4">
        <v>0.003</v>
      </c>
      <c r="N95" s="4">
        <v>3.2978</v>
      </c>
      <c r="O95" s="4">
        <v>0.6839</v>
      </c>
      <c r="P95" s="4">
        <v>4.6808</v>
      </c>
      <c r="Q95" s="5">
        <f t="shared" si="10"/>
        <v>18.6402</v>
      </c>
      <c r="R95" s="10"/>
    </row>
    <row r="96" spans="1:18" ht="18.75">
      <c r="A96" s="234"/>
      <c r="B96" s="235"/>
      <c r="C96" s="328" t="s">
        <v>14</v>
      </c>
      <c r="D96" s="190">
        <v>106.749</v>
      </c>
      <c r="E96" s="97">
        <v>374.146</v>
      </c>
      <c r="F96" s="149"/>
      <c r="G96" s="60">
        <v>790.808</v>
      </c>
      <c r="H96" s="60">
        <v>7205.013</v>
      </c>
      <c r="I96" s="60">
        <v>18.417</v>
      </c>
      <c r="J96" s="31"/>
      <c r="K96" s="60">
        <v>279.956</v>
      </c>
      <c r="L96" s="6">
        <v>343.877</v>
      </c>
      <c r="M96" s="6">
        <v>1.155</v>
      </c>
      <c r="N96" s="6">
        <v>1685.773</v>
      </c>
      <c r="O96" s="6">
        <v>642.159</v>
      </c>
      <c r="P96" s="6">
        <v>3868.615</v>
      </c>
      <c r="Q96" s="7">
        <f t="shared" si="10"/>
        <v>14835.773</v>
      </c>
      <c r="R96" s="10"/>
    </row>
    <row r="97" spans="1:18" ht="18.75">
      <c r="A97" s="232" t="s">
        <v>70</v>
      </c>
      <c r="B97" s="233"/>
      <c r="C97" s="329" t="s">
        <v>12</v>
      </c>
      <c r="D97" s="200">
        <v>5.4923</v>
      </c>
      <c r="E97" s="102">
        <v>1107.0102</v>
      </c>
      <c r="F97" s="148"/>
      <c r="G97" s="59">
        <v>346.9187</v>
      </c>
      <c r="H97" s="59">
        <v>1773.594</v>
      </c>
      <c r="I97" s="59">
        <v>1.695</v>
      </c>
      <c r="J97" s="11"/>
      <c r="K97" s="59">
        <v>36.2035</v>
      </c>
      <c r="L97" s="4">
        <v>22.0419</v>
      </c>
      <c r="M97" s="4">
        <v>0.684</v>
      </c>
      <c r="N97" s="4">
        <v>6.4623</v>
      </c>
      <c r="O97" s="4">
        <v>5.4244</v>
      </c>
      <c r="P97" s="4">
        <v>5.6996</v>
      </c>
      <c r="Q97" s="5">
        <f t="shared" si="10"/>
        <v>2198.7234000000008</v>
      </c>
      <c r="R97" s="10"/>
    </row>
    <row r="98" spans="1:18" ht="18.75">
      <c r="A98" s="234"/>
      <c r="B98" s="235"/>
      <c r="C98" s="328" t="s">
        <v>14</v>
      </c>
      <c r="D98" s="190">
        <v>10803.77</v>
      </c>
      <c r="E98" s="97">
        <v>478118.434</v>
      </c>
      <c r="F98" s="149"/>
      <c r="G98" s="60">
        <v>57965.206</v>
      </c>
      <c r="H98" s="60">
        <v>582738.059</v>
      </c>
      <c r="I98" s="60">
        <v>523.163</v>
      </c>
      <c r="J98" s="31"/>
      <c r="K98" s="60">
        <v>10766.174</v>
      </c>
      <c r="L98" s="6">
        <v>8248.634</v>
      </c>
      <c r="M98" s="6">
        <v>97.125</v>
      </c>
      <c r="N98" s="6">
        <v>2737.306</v>
      </c>
      <c r="O98" s="6">
        <v>2234.642</v>
      </c>
      <c r="P98" s="6">
        <v>3489.117</v>
      </c>
      <c r="Q98" s="7">
        <f t="shared" si="10"/>
        <v>668799.4259999999</v>
      </c>
      <c r="R98" s="10"/>
    </row>
    <row r="99" spans="1:18" ht="18.75">
      <c r="A99" s="244" t="s">
        <v>71</v>
      </c>
      <c r="B99" s="245"/>
      <c r="C99" s="329" t="s">
        <v>12</v>
      </c>
      <c r="D99" s="324">
        <f>D8+D10+D22+D28+D36+D38+D40+D42+D44+D46+D48+D50+D52+D58+D71+D83+D85+D87+D89+D91+D93+D95+D97</f>
        <v>140.3589</v>
      </c>
      <c r="E99" s="302">
        <f>E8+E10+E22+E28+E36+E38+E40+E42+E44+E46+E48+E50+E52+E58+E71+E83+E85+E87+E89+E91+E93+E95+E97</f>
        <v>1322.4304</v>
      </c>
      <c r="F99" s="148">
        <f>D99+E99</f>
        <v>1462.7893</v>
      </c>
      <c r="G99" s="61">
        <f aca="true" t="shared" si="13" ref="G99:I100">G8+G10+G22+G28+G36+G38+G40+G42+G44+G46+G48+G50+G52+G58+G71+G83+G85+G87+G89+G91+G93+G95+G97</f>
        <v>7360.473600000001</v>
      </c>
      <c r="H99" s="63">
        <f t="shared" si="13"/>
        <v>10546.148999999998</v>
      </c>
      <c r="I99" s="61">
        <f t="shared" si="13"/>
        <v>6.068</v>
      </c>
      <c r="J99" s="30">
        <f>H99+I99</f>
        <v>10552.216999999997</v>
      </c>
      <c r="K99" s="61">
        <f>K8+K10+K22+K28+K36+K38+K40+K42+K44+K46+K48+K50+K52+K58+K71+K83+K85+K87+K89+K91+K93+K95+K97</f>
        <v>4474.832600000001</v>
      </c>
      <c r="L99" s="4">
        <f aca="true" t="shared" si="14" ref="L99:P100">+L8+L10+L22+L28+L36+L38+L40+L42+L44+L46+L48+L50+L52+L58+L71+L83+L85+L87+L89+L91+L93+L95+L97</f>
        <v>137.92940000000002</v>
      </c>
      <c r="M99" s="4">
        <f t="shared" si="14"/>
        <v>4.571</v>
      </c>
      <c r="N99" s="4">
        <f t="shared" si="14"/>
        <v>40.7614</v>
      </c>
      <c r="O99" s="4">
        <f t="shared" si="14"/>
        <v>19.0295</v>
      </c>
      <c r="P99" s="4">
        <f t="shared" si="14"/>
        <v>31.399999999999995</v>
      </c>
      <c r="Q99" s="5">
        <f t="shared" si="10"/>
        <v>24084.003800000002</v>
      </c>
      <c r="R99" s="10"/>
    </row>
    <row r="100" spans="1:18" ht="18.75">
      <c r="A100" s="246"/>
      <c r="B100" s="247"/>
      <c r="C100" s="328" t="s">
        <v>14</v>
      </c>
      <c r="D100" s="325">
        <f>D9+D11+D23+D29+D37+D39+D41+D43+D45+D47+D49+D51+D53+D59+D72+D84+D86+D88+D90+D92+D94+D96+D98</f>
        <v>119366.653</v>
      </c>
      <c r="E100" s="248">
        <f>E9+E11+E23+E29+E37+E39+E41+E43+E45+E47+E49+E51+E53+E59+E72+E84+E86+E88+E90+E92+E94+E96+E98</f>
        <v>604844.71</v>
      </c>
      <c r="F100" s="149">
        <f>D100+E100</f>
        <v>724211.363</v>
      </c>
      <c r="G100" s="64">
        <f t="shared" si="13"/>
        <v>1777584.6430000006</v>
      </c>
      <c r="H100" s="62">
        <f t="shared" si="13"/>
        <v>1585892.659</v>
      </c>
      <c r="I100" s="64">
        <f t="shared" si="13"/>
        <v>4507.478999999999</v>
      </c>
      <c r="J100" s="31">
        <f>H100+I100</f>
        <v>1590400.138</v>
      </c>
      <c r="K100" s="64">
        <f>K9+K11+K23+K29+K37+K39+K41+K43+K45+K47+K49+K51+K53+K59+K72+K84+K86+K88+K90+K92+K94+K96+K98</f>
        <v>935697.4379999998</v>
      </c>
      <c r="L100" s="6">
        <f t="shared" si="14"/>
        <v>61808.061</v>
      </c>
      <c r="M100" s="6">
        <f t="shared" si="14"/>
        <v>1016.222</v>
      </c>
      <c r="N100" s="6">
        <f t="shared" si="14"/>
        <v>17944.318</v>
      </c>
      <c r="O100" s="6">
        <f t="shared" si="14"/>
        <v>10570.361</v>
      </c>
      <c r="P100" s="6">
        <f t="shared" si="14"/>
        <v>19275.622</v>
      </c>
      <c r="Q100" s="7">
        <f t="shared" si="10"/>
        <v>5138508.166</v>
      </c>
      <c r="R100" s="10"/>
    </row>
    <row r="101" spans="1:18" ht="18.75">
      <c r="A101" s="218" t="s">
        <v>0</v>
      </c>
      <c r="B101" s="219" t="s">
        <v>72</v>
      </c>
      <c r="C101" s="329" t="s">
        <v>12</v>
      </c>
      <c r="D101" s="320"/>
      <c r="E101" s="117">
        <v>0.0277</v>
      </c>
      <c r="F101" s="143"/>
      <c r="G101" s="59"/>
      <c r="H101" s="59">
        <v>1.156</v>
      </c>
      <c r="I101" s="59"/>
      <c r="J101" s="11"/>
      <c r="K101" s="59">
        <v>0.1205</v>
      </c>
      <c r="L101" s="4"/>
      <c r="M101" s="4"/>
      <c r="N101" s="4"/>
      <c r="O101" s="4">
        <v>0.4207</v>
      </c>
      <c r="P101" s="4"/>
      <c r="Q101" s="5">
        <f t="shared" si="10"/>
        <v>1.6972</v>
      </c>
      <c r="R101" s="10"/>
    </row>
    <row r="102" spans="1:18" ht="18.75">
      <c r="A102" s="218" t="s">
        <v>0</v>
      </c>
      <c r="B102" s="223"/>
      <c r="C102" s="328" t="s">
        <v>14</v>
      </c>
      <c r="D102" s="321"/>
      <c r="E102" s="118">
        <v>29.085</v>
      </c>
      <c r="F102" s="142"/>
      <c r="G102" s="60"/>
      <c r="H102" s="60">
        <v>3355.497</v>
      </c>
      <c r="I102" s="60"/>
      <c r="J102" s="31"/>
      <c r="K102" s="60">
        <v>408.294</v>
      </c>
      <c r="L102" s="6"/>
      <c r="M102" s="6"/>
      <c r="N102" s="6"/>
      <c r="O102" s="6">
        <v>1229.025</v>
      </c>
      <c r="P102" s="6"/>
      <c r="Q102" s="7">
        <f t="shared" si="10"/>
        <v>4992.816</v>
      </c>
      <c r="R102" s="10"/>
    </row>
    <row r="103" spans="1:18" ht="18.75">
      <c r="A103" s="222" t="s">
        <v>73</v>
      </c>
      <c r="B103" s="219" t="s">
        <v>74</v>
      </c>
      <c r="C103" s="329" t="s">
        <v>12</v>
      </c>
      <c r="D103" s="320">
        <v>4.6599</v>
      </c>
      <c r="E103" s="117">
        <v>5.2714</v>
      </c>
      <c r="F103" s="148"/>
      <c r="G103" s="59">
        <v>20.6098</v>
      </c>
      <c r="H103" s="59">
        <v>109.304</v>
      </c>
      <c r="I103" s="59">
        <v>1.964</v>
      </c>
      <c r="J103" s="11"/>
      <c r="K103" s="59">
        <v>8.7845</v>
      </c>
      <c r="L103" s="4">
        <v>55.4069</v>
      </c>
      <c r="M103" s="4">
        <v>0.652</v>
      </c>
      <c r="N103" s="4">
        <v>1.3096</v>
      </c>
      <c r="O103" s="4">
        <v>9.561</v>
      </c>
      <c r="P103" s="4">
        <v>0.1502</v>
      </c>
      <c r="Q103" s="5">
        <f t="shared" si="10"/>
        <v>207.74200000000002</v>
      </c>
      <c r="R103" s="10"/>
    </row>
    <row r="104" spans="1:18" ht="18.75">
      <c r="A104" s="222" t="s">
        <v>0</v>
      </c>
      <c r="B104" s="223"/>
      <c r="C104" s="328" t="s">
        <v>14</v>
      </c>
      <c r="D104" s="190">
        <v>1460.138</v>
      </c>
      <c r="E104" s="97">
        <v>1599.387</v>
      </c>
      <c r="F104" s="149"/>
      <c r="G104" s="60">
        <v>7448.935</v>
      </c>
      <c r="H104" s="60">
        <v>21965.123</v>
      </c>
      <c r="I104" s="60">
        <v>798.481</v>
      </c>
      <c r="J104" s="31"/>
      <c r="K104" s="60">
        <v>2576.735</v>
      </c>
      <c r="L104" s="6">
        <v>17687.7</v>
      </c>
      <c r="M104" s="6">
        <v>106.68</v>
      </c>
      <c r="N104" s="6">
        <v>305.239</v>
      </c>
      <c r="O104" s="6">
        <v>2366.104</v>
      </c>
      <c r="P104" s="6">
        <v>41.331</v>
      </c>
      <c r="Q104" s="7">
        <f t="shared" si="10"/>
        <v>53296.328</v>
      </c>
      <c r="R104" s="10"/>
    </row>
    <row r="105" spans="1:18" ht="18.75">
      <c r="A105" s="222" t="s">
        <v>0</v>
      </c>
      <c r="B105" s="219" t="s">
        <v>75</v>
      </c>
      <c r="C105" s="329" t="s">
        <v>12</v>
      </c>
      <c r="D105" s="200">
        <v>0.7894</v>
      </c>
      <c r="E105" s="102">
        <v>4.3742</v>
      </c>
      <c r="F105" s="148"/>
      <c r="G105" s="59">
        <v>80.1731</v>
      </c>
      <c r="H105" s="59">
        <v>4067.523</v>
      </c>
      <c r="I105" s="59"/>
      <c r="J105" s="11"/>
      <c r="K105" s="59">
        <v>341.443</v>
      </c>
      <c r="L105" s="4">
        <v>2.0734</v>
      </c>
      <c r="M105" s="4">
        <v>0.506</v>
      </c>
      <c r="N105" s="4">
        <v>0.028</v>
      </c>
      <c r="O105" s="4"/>
      <c r="P105" s="4"/>
      <c r="Q105" s="5">
        <f t="shared" si="10"/>
        <v>4491.746500000001</v>
      </c>
      <c r="R105" s="10"/>
    </row>
    <row r="106" spans="1:18" ht="18.75">
      <c r="A106" s="222"/>
      <c r="B106" s="223"/>
      <c r="C106" s="328" t="s">
        <v>14</v>
      </c>
      <c r="D106" s="190">
        <v>171.784</v>
      </c>
      <c r="E106" s="97">
        <v>1503.654</v>
      </c>
      <c r="F106" s="149"/>
      <c r="G106" s="60">
        <v>13795.031</v>
      </c>
      <c r="H106" s="60">
        <v>704832.909</v>
      </c>
      <c r="I106" s="60"/>
      <c r="J106" s="31"/>
      <c r="K106" s="60">
        <v>57985.966</v>
      </c>
      <c r="L106" s="6">
        <v>453.486</v>
      </c>
      <c r="M106" s="6">
        <v>134.864</v>
      </c>
      <c r="N106" s="6">
        <v>10.549</v>
      </c>
      <c r="O106" s="6"/>
      <c r="P106" s="6"/>
      <c r="Q106" s="7">
        <f t="shared" si="10"/>
        <v>777212.8049999999</v>
      </c>
      <c r="R106" s="10"/>
    </row>
    <row r="107" spans="1:18" ht="18.75">
      <c r="A107" s="222" t="s">
        <v>76</v>
      </c>
      <c r="B107" s="219" t="s">
        <v>77</v>
      </c>
      <c r="C107" s="329" t="s">
        <v>12</v>
      </c>
      <c r="D107" s="200"/>
      <c r="E107" s="102">
        <v>0.4258</v>
      </c>
      <c r="F107" s="148"/>
      <c r="G107" s="59">
        <v>0.066</v>
      </c>
      <c r="H107" s="59">
        <v>28.172</v>
      </c>
      <c r="I107" s="59">
        <v>2.608</v>
      </c>
      <c r="J107" s="11"/>
      <c r="K107" s="59">
        <v>0.1886</v>
      </c>
      <c r="L107" s="4">
        <v>0.0313</v>
      </c>
      <c r="M107" s="4">
        <v>0.084</v>
      </c>
      <c r="N107" s="4">
        <v>3.45429</v>
      </c>
      <c r="O107" s="4">
        <v>0.1665</v>
      </c>
      <c r="P107" s="4">
        <v>1.0761</v>
      </c>
      <c r="Q107" s="5">
        <f t="shared" si="10"/>
        <v>35.84679</v>
      </c>
      <c r="R107" s="10"/>
    </row>
    <row r="108" spans="1:18" ht="18.75">
      <c r="A108" s="222"/>
      <c r="B108" s="223"/>
      <c r="C108" s="328" t="s">
        <v>14</v>
      </c>
      <c r="D108" s="321"/>
      <c r="E108" s="118">
        <v>606.55</v>
      </c>
      <c r="F108" s="149"/>
      <c r="G108" s="60">
        <v>79.284</v>
      </c>
      <c r="H108" s="60">
        <v>35494.787</v>
      </c>
      <c r="I108" s="60">
        <v>3200.335</v>
      </c>
      <c r="J108" s="31"/>
      <c r="K108" s="60">
        <v>246.725</v>
      </c>
      <c r="L108" s="6">
        <v>29.742</v>
      </c>
      <c r="M108" s="6">
        <v>59.85</v>
      </c>
      <c r="N108" s="6">
        <v>5414.047</v>
      </c>
      <c r="O108" s="6">
        <v>129.113</v>
      </c>
      <c r="P108" s="6">
        <v>1711.298</v>
      </c>
      <c r="Q108" s="7">
        <f t="shared" si="10"/>
        <v>46365.18099999999</v>
      </c>
      <c r="R108" s="10"/>
    </row>
    <row r="109" spans="1:18" ht="18.75">
      <c r="A109" s="222"/>
      <c r="B109" s="219" t="s">
        <v>78</v>
      </c>
      <c r="C109" s="329" t="s">
        <v>12</v>
      </c>
      <c r="D109" s="320">
        <v>0.769</v>
      </c>
      <c r="E109" s="117">
        <v>0.1529</v>
      </c>
      <c r="F109" s="148"/>
      <c r="G109" s="59">
        <v>3.2658</v>
      </c>
      <c r="H109" s="59">
        <v>13.763</v>
      </c>
      <c r="I109" s="59"/>
      <c r="J109" s="11"/>
      <c r="K109" s="59">
        <v>0.3273</v>
      </c>
      <c r="L109" s="4">
        <v>0.896</v>
      </c>
      <c r="M109" s="4">
        <v>0.095</v>
      </c>
      <c r="N109" s="4">
        <v>0.5529</v>
      </c>
      <c r="O109" s="4"/>
      <c r="P109" s="4"/>
      <c r="Q109" s="5">
        <f t="shared" si="10"/>
        <v>18.900000000000002</v>
      </c>
      <c r="R109" s="10"/>
    </row>
    <row r="110" spans="1:18" ht="18.75">
      <c r="A110" s="222"/>
      <c r="B110" s="223"/>
      <c r="C110" s="328" t="s">
        <v>14</v>
      </c>
      <c r="D110" s="190">
        <v>846.93</v>
      </c>
      <c r="E110" s="97">
        <v>100.779</v>
      </c>
      <c r="F110" s="149"/>
      <c r="G110" s="60">
        <v>2563.79</v>
      </c>
      <c r="H110" s="60">
        <v>6799.116</v>
      </c>
      <c r="I110" s="60"/>
      <c r="J110" s="31"/>
      <c r="K110" s="60">
        <v>97.599</v>
      </c>
      <c r="L110" s="6">
        <v>431.951</v>
      </c>
      <c r="M110" s="6">
        <v>53.235</v>
      </c>
      <c r="N110" s="6">
        <v>424.847</v>
      </c>
      <c r="O110" s="6"/>
      <c r="P110" s="6"/>
      <c r="Q110" s="7">
        <f t="shared" si="10"/>
        <v>10370.537999999999</v>
      </c>
      <c r="R110" s="10"/>
    </row>
    <row r="111" spans="1:18" ht="18.75">
      <c r="A111" s="222" t="s">
        <v>79</v>
      </c>
      <c r="B111" s="219" t="s">
        <v>80</v>
      </c>
      <c r="C111" s="329" t="s">
        <v>12</v>
      </c>
      <c r="D111" s="200"/>
      <c r="E111" s="102"/>
      <c r="F111" s="143"/>
      <c r="G111" s="59"/>
      <c r="H111" s="59"/>
      <c r="I111" s="59"/>
      <c r="J111" s="11"/>
      <c r="K111" s="59"/>
      <c r="L111" s="4"/>
      <c r="M111" s="4"/>
      <c r="N111" s="4"/>
      <c r="O111" s="4"/>
      <c r="P111" s="4"/>
      <c r="Q111" s="5">
        <f t="shared" si="10"/>
        <v>0</v>
      </c>
      <c r="R111" s="10"/>
    </row>
    <row r="112" spans="1:18" ht="18.75">
      <c r="A112" s="222"/>
      <c r="B112" s="223"/>
      <c r="C112" s="328" t="s">
        <v>14</v>
      </c>
      <c r="D112" s="321"/>
      <c r="E112" s="118"/>
      <c r="F112" s="142"/>
      <c r="G112" s="60"/>
      <c r="H112" s="60"/>
      <c r="I112" s="60"/>
      <c r="J112" s="31"/>
      <c r="K112" s="60"/>
      <c r="L112" s="6"/>
      <c r="M112" s="6"/>
      <c r="N112" s="6"/>
      <c r="O112" s="6"/>
      <c r="P112" s="6"/>
      <c r="Q112" s="7">
        <f t="shared" si="10"/>
        <v>0</v>
      </c>
      <c r="R112" s="10"/>
    </row>
    <row r="113" spans="1:18" ht="18.75">
      <c r="A113" s="222"/>
      <c r="B113" s="219" t="s">
        <v>81</v>
      </c>
      <c r="C113" s="329" t="s">
        <v>12</v>
      </c>
      <c r="D113" s="320">
        <v>0.014</v>
      </c>
      <c r="E113" s="117">
        <v>0.1265</v>
      </c>
      <c r="F113" s="148"/>
      <c r="G113" s="59"/>
      <c r="H113" s="59"/>
      <c r="I113" s="59"/>
      <c r="J113" s="11"/>
      <c r="K113" s="59"/>
      <c r="L113" s="4"/>
      <c r="M113" s="4"/>
      <c r="N113" s="4"/>
      <c r="O113" s="4"/>
      <c r="P113" s="4"/>
      <c r="Q113" s="5">
        <f t="shared" si="10"/>
        <v>0</v>
      </c>
      <c r="R113" s="10"/>
    </row>
    <row r="114" spans="1:18" ht="18.75">
      <c r="A114" s="222"/>
      <c r="B114" s="223"/>
      <c r="C114" s="328" t="s">
        <v>14</v>
      </c>
      <c r="D114" s="190">
        <v>17.01</v>
      </c>
      <c r="E114" s="97">
        <v>74.95</v>
      </c>
      <c r="F114" s="149"/>
      <c r="G114" s="60"/>
      <c r="H114" s="60"/>
      <c r="I114" s="60"/>
      <c r="J114" s="31"/>
      <c r="K114" s="60"/>
      <c r="L114" s="6"/>
      <c r="M114" s="6"/>
      <c r="N114" s="6"/>
      <c r="O114" s="6"/>
      <c r="P114" s="6"/>
      <c r="Q114" s="7">
        <f t="shared" si="10"/>
        <v>0</v>
      </c>
      <c r="R114" s="10"/>
    </row>
    <row r="115" spans="1:18" ht="18.75">
      <c r="A115" s="222" t="s">
        <v>82</v>
      </c>
      <c r="B115" s="219" t="s">
        <v>83</v>
      </c>
      <c r="C115" s="329" t="s">
        <v>12</v>
      </c>
      <c r="D115" s="200">
        <v>0.5959</v>
      </c>
      <c r="E115" s="102">
        <v>0.023</v>
      </c>
      <c r="F115" s="148"/>
      <c r="G115" s="59"/>
      <c r="H115" s="59">
        <v>0.062</v>
      </c>
      <c r="I115" s="59"/>
      <c r="J115" s="11"/>
      <c r="K115" s="59"/>
      <c r="L115" s="4">
        <v>0.012</v>
      </c>
      <c r="M115" s="4"/>
      <c r="N115" s="4"/>
      <c r="O115" s="4"/>
      <c r="P115" s="4"/>
      <c r="Q115" s="5">
        <f t="shared" si="10"/>
        <v>0.074</v>
      </c>
      <c r="R115" s="10"/>
    </row>
    <row r="116" spans="1:18" ht="18.75">
      <c r="A116" s="222"/>
      <c r="B116" s="223"/>
      <c r="C116" s="328" t="s">
        <v>14</v>
      </c>
      <c r="D116" s="190">
        <v>428.285</v>
      </c>
      <c r="E116" s="97">
        <v>10.894</v>
      </c>
      <c r="F116" s="149"/>
      <c r="G116" s="60"/>
      <c r="H116" s="60">
        <v>163.118</v>
      </c>
      <c r="I116" s="60"/>
      <c r="J116" s="31"/>
      <c r="K116" s="60"/>
      <c r="L116" s="6">
        <v>1.26</v>
      </c>
      <c r="M116" s="6"/>
      <c r="N116" s="6"/>
      <c r="O116" s="6"/>
      <c r="P116" s="6"/>
      <c r="Q116" s="7">
        <f t="shared" si="10"/>
        <v>164.378</v>
      </c>
      <c r="R116" s="10"/>
    </row>
    <row r="117" spans="1:18" ht="18.75">
      <c r="A117" s="222"/>
      <c r="B117" s="219" t="s">
        <v>84</v>
      </c>
      <c r="C117" s="329" t="s">
        <v>12</v>
      </c>
      <c r="D117" s="200">
        <v>1.8842</v>
      </c>
      <c r="E117" s="102">
        <v>3.1124</v>
      </c>
      <c r="F117" s="148"/>
      <c r="G117" s="59">
        <v>5.8743</v>
      </c>
      <c r="H117" s="59">
        <v>13.439</v>
      </c>
      <c r="I117" s="59"/>
      <c r="J117" s="11"/>
      <c r="K117" s="59">
        <v>0.721</v>
      </c>
      <c r="L117" s="4">
        <v>3.0035</v>
      </c>
      <c r="M117" s="4">
        <v>10.717</v>
      </c>
      <c r="N117" s="4">
        <v>0.1652</v>
      </c>
      <c r="O117" s="4"/>
      <c r="P117" s="4">
        <v>0.8942</v>
      </c>
      <c r="Q117" s="5">
        <f t="shared" si="10"/>
        <v>34.81419999999999</v>
      </c>
      <c r="R117" s="10"/>
    </row>
    <row r="118" spans="1:18" ht="18.75">
      <c r="A118" s="222"/>
      <c r="B118" s="223"/>
      <c r="C118" s="328" t="s">
        <v>14</v>
      </c>
      <c r="D118" s="190">
        <v>1207.059</v>
      </c>
      <c r="E118" s="97">
        <v>2224.911</v>
      </c>
      <c r="F118" s="149"/>
      <c r="G118" s="60">
        <v>5032.588</v>
      </c>
      <c r="H118" s="60">
        <v>10748.301</v>
      </c>
      <c r="I118" s="60"/>
      <c r="J118" s="31"/>
      <c r="K118" s="60">
        <v>501.35</v>
      </c>
      <c r="L118" s="6">
        <v>779.879</v>
      </c>
      <c r="M118" s="6">
        <v>7408.464</v>
      </c>
      <c r="N118" s="6">
        <v>264.367</v>
      </c>
      <c r="O118" s="6"/>
      <c r="P118" s="6">
        <v>6278.503</v>
      </c>
      <c r="Q118" s="7">
        <f t="shared" si="10"/>
        <v>31013.451999999997</v>
      </c>
      <c r="R118" s="10"/>
    </row>
    <row r="119" spans="1:18" ht="18.75">
      <c r="A119" s="222" t="s">
        <v>19</v>
      </c>
      <c r="B119" s="219" t="s">
        <v>85</v>
      </c>
      <c r="C119" s="329" t="s">
        <v>12</v>
      </c>
      <c r="D119" s="200">
        <v>3.2939</v>
      </c>
      <c r="E119" s="102">
        <v>2.3423</v>
      </c>
      <c r="F119" s="148"/>
      <c r="G119" s="59">
        <v>1.408</v>
      </c>
      <c r="H119" s="59">
        <v>4.145</v>
      </c>
      <c r="I119" s="59">
        <v>0.002</v>
      </c>
      <c r="J119" s="11"/>
      <c r="K119" s="59">
        <v>0.3081</v>
      </c>
      <c r="L119" s="4">
        <v>0.6266</v>
      </c>
      <c r="M119" s="4">
        <v>0.412</v>
      </c>
      <c r="N119" s="4">
        <v>0.0911</v>
      </c>
      <c r="O119" s="4">
        <v>0.124</v>
      </c>
      <c r="P119" s="4">
        <v>0.546</v>
      </c>
      <c r="Q119" s="5">
        <f t="shared" si="10"/>
        <v>7.662799999999998</v>
      </c>
      <c r="R119" s="10"/>
    </row>
    <row r="120" spans="1:18" ht="18.75">
      <c r="A120" s="10"/>
      <c r="B120" s="223"/>
      <c r="C120" s="328" t="s">
        <v>14</v>
      </c>
      <c r="D120" s="190">
        <v>1208.179</v>
      </c>
      <c r="E120" s="97">
        <v>663.679</v>
      </c>
      <c r="F120" s="149"/>
      <c r="G120" s="60">
        <v>390.065</v>
      </c>
      <c r="H120" s="60">
        <v>6856.053</v>
      </c>
      <c r="I120" s="60">
        <v>1.05</v>
      </c>
      <c r="J120" s="31"/>
      <c r="K120" s="60">
        <v>66.588</v>
      </c>
      <c r="L120" s="6">
        <v>151.89</v>
      </c>
      <c r="M120" s="6">
        <v>100.811</v>
      </c>
      <c r="N120" s="6">
        <v>26.499</v>
      </c>
      <c r="O120" s="6">
        <v>16.738</v>
      </c>
      <c r="P120" s="6">
        <v>167.781</v>
      </c>
      <c r="Q120" s="7">
        <f t="shared" si="10"/>
        <v>7777.474999999999</v>
      </c>
      <c r="R120" s="10"/>
    </row>
    <row r="121" spans="1:18" ht="18.75">
      <c r="A121" s="10"/>
      <c r="B121" s="226" t="s">
        <v>16</v>
      </c>
      <c r="C121" s="329" t="s">
        <v>12</v>
      </c>
      <c r="D121" s="200">
        <v>0.0596</v>
      </c>
      <c r="E121" s="102">
        <v>0.64635</v>
      </c>
      <c r="F121" s="148"/>
      <c r="G121" s="59">
        <v>18.2065</v>
      </c>
      <c r="H121" s="59">
        <v>16.464</v>
      </c>
      <c r="I121" s="59"/>
      <c r="J121" s="11"/>
      <c r="K121" s="59"/>
      <c r="L121" s="4">
        <v>8.6511</v>
      </c>
      <c r="M121" s="4"/>
      <c r="N121" s="4"/>
      <c r="O121" s="4"/>
      <c r="P121" s="4">
        <v>3.5198</v>
      </c>
      <c r="Q121" s="5">
        <f t="shared" si="10"/>
        <v>46.84139999999999</v>
      </c>
      <c r="R121" s="10"/>
    </row>
    <row r="122" spans="1:18" ht="18.75">
      <c r="A122" s="10"/>
      <c r="B122" s="224" t="s">
        <v>86</v>
      </c>
      <c r="C122" s="328" t="s">
        <v>14</v>
      </c>
      <c r="D122" s="190">
        <v>32.38</v>
      </c>
      <c r="E122" s="97">
        <v>1388.314</v>
      </c>
      <c r="F122" s="149"/>
      <c r="G122" s="60">
        <v>4367.767</v>
      </c>
      <c r="H122" s="60">
        <v>14913.549</v>
      </c>
      <c r="I122" s="60"/>
      <c r="J122" s="31"/>
      <c r="K122" s="60"/>
      <c r="L122" s="6">
        <v>785.24</v>
      </c>
      <c r="M122" s="6"/>
      <c r="N122" s="6"/>
      <c r="O122" s="6"/>
      <c r="P122" s="6">
        <v>6606.424</v>
      </c>
      <c r="Q122" s="7">
        <f t="shared" si="10"/>
        <v>26672.98</v>
      </c>
      <c r="R122" s="10"/>
    </row>
    <row r="123" spans="1:18" ht="18.75">
      <c r="A123" s="10"/>
      <c r="B123" s="227" t="s">
        <v>20</v>
      </c>
      <c r="C123" s="329" t="s">
        <v>12</v>
      </c>
      <c r="D123" s="324">
        <f>D101+D103+D105+D107+D109+D111+D113+D115+D117+D119+D121</f>
        <v>12.0659</v>
      </c>
      <c r="E123" s="302">
        <f>E101+E103+E105+E107+E109+E111+E113+E115+E117+E119+E121</f>
        <v>16.502550000000003</v>
      </c>
      <c r="F123" s="148">
        <f>D123+E123</f>
        <v>28.568450000000002</v>
      </c>
      <c r="G123" s="63">
        <f aca="true" t="shared" si="15" ref="G123:I124">G101+G103+G105+G107+G109+G111+G113+G115+G117+G119+G121</f>
        <v>129.60350000000003</v>
      </c>
      <c r="H123" s="61">
        <f t="shared" si="15"/>
        <v>4254.028</v>
      </c>
      <c r="I123" s="63">
        <f t="shared" si="15"/>
        <v>4.574</v>
      </c>
      <c r="J123" s="11">
        <f>H123+I123</f>
        <v>4258.602</v>
      </c>
      <c r="K123" s="63">
        <f>K101+K103+K105+K107+K109+K111+K113+K115+K117+K119+K121</f>
        <v>351.893</v>
      </c>
      <c r="L123" s="4">
        <f aca="true" t="shared" si="16" ref="L123:P124">+L101+L103+L105+L107+L109+L111+L113+L115+L117+L119+L121</f>
        <v>70.70080000000002</v>
      </c>
      <c r="M123" s="4">
        <f t="shared" si="16"/>
        <v>12.466000000000001</v>
      </c>
      <c r="N123" s="4">
        <f t="shared" si="16"/>
        <v>5.60109</v>
      </c>
      <c r="O123" s="4">
        <f t="shared" si="16"/>
        <v>10.2722</v>
      </c>
      <c r="P123" s="4">
        <f t="shared" si="16"/>
        <v>6.1863</v>
      </c>
      <c r="Q123" s="43">
        <f t="shared" si="10"/>
        <v>4873.8933400000005</v>
      </c>
      <c r="R123" s="10"/>
    </row>
    <row r="124" spans="1:18" ht="18.75">
      <c r="A124" s="229"/>
      <c r="B124" s="230"/>
      <c r="C124" s="328" t="s">
        <v>14</v>
      </c>
      <c r="D124" s="325">
        <f>D102+D104+D106+D108+D110+D112+D114+D116+D118+D120+D122</f>
        <v>5371.765</v>
      </c>
      <c r="E124" s="248">
        <f>E102+E104+E106+E108+E110+E112+E114+E116+E118+E120+E122</f>
        <v>8202.203</v>
      </c>
      <c r="F124" s="149">
        <f>D124+E124</f>
        <v>13573.968</v>
      </c>
      <c r="G124" s="62">
        <f t="shared" si="15"/>
        <v>33677.46</v>
      </c>
      <c r="H124" s="64">
        <f t="shared" si="15"/>
        <v>805128.453</v>
      </c>
      <c r="I124" s="62">
        <f t="shared" si="15"/>
        <v>3999.866</v>
      </c>
      <c r="J124" s="31">
        <f>H124+I124</f>
        <v>809128.319</v>
      </c>
      <c r="K124" s="64">
        <f>K102+K104+K106+K108+K110+K112+K114+K116+K118+K120+K122</f>
        <v>61883.257000000005</v>
      </c>
      <c r="L124" s="6">
        <f t="shared" si="16"/>
        <v>20321.148</v>
      </c>
      <c r="M124" s="6">
        <f t="shared" si="16"/>
        <v>7863.9039999999995</v>
      </c>
      <c r="N124" s="6">
        <f t="shared" si="16"/>
        <v>6445.547999999999</v>
      </c>
      <c r="O124" s="6">
        <f t="shared" si="16"/>
        <v>3740.9799999999996</v>
      </c>
      <c r="P124" s="6">
        <f t="shared" si="16"/>
        <v>14805.337</v>
      </c>
      <c r="Q124" s="7">
        <f t="shared" si="10"/>
        <v>971439.9209999999</v>
      </c>
      <c r="R124" s="10"/>
    </row>
    <row r="125" spans="1:18" ht="18.75">
      <c r="A125" s="218" t="s">
        <v>0</v>
      </c>
      <c r="B125" s="219" t="s">
        <v>87</v>
      </c>
      <c r="C125" s="329" t="s">
        <v>12</v>
      </c>
      <c r="D125" s="320"/>
      <c r="E125" s="117"/>
      <c r="F125" s="148"/>
      <c r="G125" s="59"/>
      <c r="H125" s="59"/>
      <c r="I125" s="59"/>
      <c r="J125" s="11"/>
      <c r="K125" s="59"/>
      <c r="L125" s="4"/>
      <c r="M125" s="4"/>
      <c r="N125" s="4"/>
      <c r="O125" s="4"/>
      <c r="P125" s="4"/>
      <c r="Q125" s="5">
        <f t="shared" si="10"/>
        <v>0</v>
      </c>
      <c r="R125" s="10"/>
    </row>
    <row r="126" spans="1:18" ht="18.75">
      <c r="A126" s="218" t="s">
        <v>0</v>
      </c>
      <c r="B126" s="223"/>
      <c r="C126" s="328" t="s">
        <v>14</v>
      </c>
      <c r="D126" s="321"/>
      <c r="E126" s="118"/>
      <c r="F126" s="149"/>
      <c r="G126" s="60"/>
      <c r="H126" s="60"/>
      <c r="I126" s="60"/>
      <c r="J126" s="31"/>
      <c r="K126" s="60"/>
      <c r="L126" s="6"/>
      <c r="M126" s="6"/>
      <c r="N126" s="6"/>
      <c r="O126" s="6"/>
      <c r="P126" s="6"/>
      <c r="Q126" s="7">
        <f t="shared" si="10"/>
        <v>0</v>
      </c>
      <c r="R126" s="10"/>
    </row>
    <row r="127" spans="1:18" ht="18.75">
      <c r="A127" s="222" t="s">
        <v>88</v>
      </c>
      <c r="B127" s="219" t="s">
        <v>89</v>
      </c>
      <c r="C127" s="329" t="s">
        <v>12</v>
      </c>
      <c r="D127" s="320"/>
      <c r="E127" s="117">
        <v>0.005</v>
      </c>
      <c r="F127" s="148"/>
      <c r="G127" s="59">
        <v>0.4858</v>
      </c>
      <c r="H127" s="59"/>
      <c r="I127" s="59"/>
      <c r="J127" s="11"/>
      <c r="K127" s="59"/>
      <c r="L127" s="4"/>
      <c r="M127" s="4"/>
      <c r="N127" s="4"/>
      <c r="O127" s="4"/>
      <c r="P127" s="4"/>
      <c r="Q127" s="5">
        <f t="shared" si="10"/>
        <v>0.4858</v>
      </c>
      <c r="R127" s="10"/>
    </row>
    <row r="128" spans="1:18" ht="18.75">
      <c r="A128" s="222"/>
      <c r="B128" s="223"/>
      <c r="C128" s="328" t="s">
        <v>14</v>
      </c>
      <c r="D128" s="321"/>
      <c r="E128" s="118">
        <v>6.825</v>
      </c>
      <c r="F128" s="149"/>
      <c r="G128" s="60">
        <v>248.761</v>
      </c>
      <c r="H128" s="60"/>
      <c r="I128" s="60"/>
      <c r="J128" s="31"/>
      <c r="K128" s="60"/>
      <c r="L128" s="6"/>
      <c r="M128" s="6"/>
      <c r="N128" s="6"/>
      <c r="O128" s="6"/>
      <c r="P128" s="6"/>
      <c r="Q128" s="7">
        <f t="shared" si="10"/>
        <v>248.761</v>
      </c>
      <c r="R128" s="10"/>
    </row>
    <row r="129" spans="1:18" ht="18.75">
      <c r="A129" s="222" t="s">
        <v>90</v>
      </c>
      <c r="B129" s="226" t="s">
        <v>16</v>
      </c>
      <c r="C129" s="335" t="s">
        <v>12</v>
      </c>
      <c r="D129" s="332"/>
      <c r="E129" s="199"/>
      <c r="F129" s="204"/>
      <c r="G129" s="65">
        <v>0.0572</v>
      </c>
      <c r="H129" s="65">
        <v>0.07</v>
      </c>
      <c r="I129" s="65"/>
      <c r="J129" s="42"/>
      <c r="K129" s="65">
        <v>0.004</v>
      </c>
      <c r="L129" s="13">
        <v>0.0148</v>
      </c>
      <c r="M129" s="13"/>
      <c r="N129" s="13"/>
      <c r="O129" s="13"/>
      <c r="P129" s="13"/>
      <c r="Q129" s="14">
        <f t="shared" si="10"/>
        <v>0.14600000000000002</v>
      </c>
      <c r="R129" s="10"/>
    </row>
    <row r="130" spans="1:18" ht="18.75">
      <c r="A130" s="222"/>
      <c r="B130" s="226" t="s">
        <v>91</v>
      </c>
      <c r="C130" s="329" t="s">
        <v>92</v>
      </c>
      <c r="D130" s="320"/>
      <c r="E130" s="117"/>
      <c r="F130" s="143"/>
      <c r="G130" s="59"/>
      <c r="H130" s="59"/>
      <c r="I130" s="59"/>
      <c r="J130" s="30"/>
      <c r="K130" s="59"/>
      <c r="L130" s="4"/>
      <c r="M130" s="30"/>
      <c r="N130" s="49"/>
      <c r="O130" s="4"/>
      <c r="P130" s="49"/>
      <c r="Q130" s="5">
        <f t="shared" si="10"/>
        <v>0</v>
      </c>
      <c r="R130" s="10"/>
    </row>
    <row r="131" spans="1:18" ht="18.75">
      <c r="A131" s="222" t="s">
        <v>19</v>
      </c>
      <c r="B131" s="6"/>
      <c r="C131" s="328" t="s">
        <v>14</v>
      </c>
      <c r="D131" s="190"/>
      <c r="E131" s="97"/>
      <c r="F131" s="149"/>
      <c r="G131" s="60">
        <v>41.306</v>
      </c>
      <c r="H131" s="145">
        <v>45.15</v>
      </c>
      <c r="I131" s="60"/>
      <c r="J131" s="41"/>
      <c r="K131" s="145">
        <v>6.825</v>
      </c>
      <c r="L131" s="6">
        <v>15.162</v>
      </c>
      <c r="M131" s="6"/>
      <c r="N131" s="6"/>
      <c r="O131" s="6"/>
      <c r="P131" s="6"/>
      <c r="Q131" s="7">
        <f t="shared" si="10"/>
        <v>108.443</v>
      </c>
      <c r="R131" s="10"/>
    </row>
    <row r="132" spans="1:18" ht="18.75">
      <c r="A132" s="10"/>
      <c r="B132" s="252" t="s">
        <v>0</v>
      </c>
      <c r="C132" s="335" t="s">
        <v>12</v>
      </c>
      <c r="D132" s="333">
        <f>D125+D127+D129</f>
        <v>0</v>
      </c>
      <c r="E132" s="303">
        <f>E125+E127+E129</f>
        <v>0.005</v>
      </c>
      <c r="F132" s="45">
        <f aca="true" t="shared" si="17" ref="F132:K132">F125+F127+F129</f>
        <v>0</v>
      </c>
      <c r="G132" s="131">
        <f t="shared" si="17"/>
        <v>0.543</v>
      </c>
      <c r="H132" s="131">
        <f t="shared" si="17"/>
        <v>0.07</v>
      </c>
      <c r="I132" s="131">
        <f t="shared" si="17"/>
        <v>0</v>
      </c>
      <c r="J132" s="45">
        <f t="shared" si="17"/>
        <v>0</v>
      </c>
      <c r="K132" s="131">
        <f t="shared" si="17"/>
        <v>0.004</v>
      </c>
      <c r="L132" s="13">
        <f>+L125+L127+L129</f>
        <v>0.0148</v>
      </c>
      <c r="M132" s="45">
        <f>+M125+M127+M129</f>
        <v>0</v>
      </c>
      <c r="N132" s="45">
        <f>N125+N127+N129</f>
        <v>0</v>
      </c>
      <c r="O132" s="13">
        <f>+O125+O127+O129</f>
        <v>0</v>
      </c>
      <c r="P132" s="13">
        <f>P125+P127+P129</f>
        <v>0</v>
      </c>
      <c r="Q132" s="14">
        <f t="shared" si="10"/>
        <v>0.6318</v>
      </c>
      <c r="R132" s="10"/>
    </row>
    <row r="133" spans="1:18" ht="18.75">
      <c r="A133" s="10"/>
      <c r="B133" s="253" t="s">
        <v>20</v>
      </c>
      <c r="C133" s="329" t="s">
        <v>92</v>
      </c>
      <c r="D133" s="326">
        <f>D130</f>
        <v>0</v>
      </c>
      <c r="E133" s="66">
        <f>E130</f>
        <v>0</v>
      </c>
      <c r="F133" s="46">
        <f aca="true" t="shared" si="18" ref="F133:L133">F130</f>
        <v>0</v>
      </c>
      <c r="G133" s="63">
        <f t="shared" si="18"/>
        <v>0</v>
      </c>
      <c r="H133" s="63">
        <f t="shared" si="18"/>
        <v>0</v>
      </c>
      <c r="I133" s="63">
        <f t="shared" si="18"/>
        <v>0</v>
      </c>
      <c r="J133" s="46">
        <f t="shared" si="18"/>
        <v>0</v>
      </c>
      <c r="K133" s="63">
        <f t="shared" si="18"/>
        <v>0</v>
      </c>
      <c r="L133" s="4">
        <f t="shared" si="18"/>
        <v>0</v>
      </c>
      <c r="M133" s="46">
        <f>+M130</f>
        <v>0</v>
      </c>
      <c r="N133" s="46">
        <f>+N130</f>
        <v>0</v>
      </c>
      <c r="O133" s="4">
        <f>O130</f>
        <v>0</v>
      </c>
      <c r="P133" s="4">
        <f>+P130</f>
        <v>0</v>
      </c>
      <c r="Q133" s="5">
        <f t="shared" si="10"/>
        <v>0</v>
      </c>
      <c r="R133" s="10"/>
    </row>
    <row r="134" spans="1:18" ht="18.75">
      <c r="A134" s="229"/>
      <c r="B134" s="6"/>
      <c r="C134" s="328" t="s">
        <v>14</v>
      </c>
      <c r="D134" s="325">
        <f>D126+D128+D131</f>
        <v>0</v>
      </c>
      <c r="E134" s="248">
        <f>E126+E128+E131</f>
        <v>6.825</v>
      </c>
      <c r="F134" s="47">
        <f aca="true" t="shared" si="19" ref="F134:K134">F126+F128+F131</f>
        <v>0</v>
      </c>
      <c r="G134" s="62">
        <f t="shared" si="19"/>
        <v>290.067</v>
      </c>
      <c r="H134" s="62">
        <f t="shared" si="19"/>
        <v>45.15</v>
      </c>
      <c r="I134" s="62">
        <f t="shared" si="19"/>
        <v>0</v>
      </c>
      <c r="J134" s="47">
        <f t="shared" si="19"/>
        <v>0</v>
      </c>
      <c r="K134" s="62">
        <f t="shared" si="19"/>
        <v>6.825</v>
      </c>
      <c r="L134" s="6">
        <f>+L126+L128+L131</f>
        <v>15.162</v>
      </c>
      <c r="M134" s="47">
        <f>+M126+M128+M131</f>
        <v>0</v>
      </c>
      <c r="N134" s="47">
        <f>N126+N128+N131</f>
        <v>0</v>
      </c>
      <c r="O134" s="6">
        <f>+O126+O128+O131</f>
        <v>0</v>
      </c>
      <c r="P134" s="6">
        <f>+P126+P128+P131</f>
        <v>0</v>
      </c>
      <c r="Q134" s="7">
        <f t="shared" si="10"/>
        <v>357.20399999999995</v>
      </c>
      <c r="R134" s="10"/>
    </row>
    <row r="135" spans="1:18" ht="18.75">
      <c r="A135" s="254"/>
      <c r="B135" s="255" t="s">
        <v>0</v>
      </c>
      <c r="C135" s="336" t="s">
        <v>12</v>
      </c>
      <c r="D135" s="334">
        <f>D132+D123+D99</f>
        <v>152.4248</v>
      </c>
      <c r="E135" s="3">
        <f>E132+E123+E99</f>
        <v>1338.93795</v>
      </c>
      <c r="F135" s="45">
        <f aca="true" t="shared" si="20" ref="F135:P135">F132+F123+F99</f>
        <v>1491.35775</v>
      </c>
      <c r="G135" s="78">
        <f t="shared" si="20"/>
        <v>7490.620100000001</v>
      </c>
      <c r="H135" s="131">
        <f t="shared" si="20"/>
        <v>14800.246999999998</v>
      </c>
      <c r="I135" s="78">
        <f t="shared" si="20"/>
        <v>10.642</v>
      </c>
      <c r="J135" s="45">
        <f t="shared" si="20"/>
        <v>14810.818999999996</v>
      </c>
      <c r="K135" s="78">
        <f t="shared" si="20"/>
        <v>4826.729600000001</v>
      </c>
      <c r="L135" s="15">
        <f t="shared" si="20"/>
        <v>208.64500000000004</v>
      </c>
      <c r="M135" s="45">
        <f t="shared" si="20"/>
        <v>17.037</v>
      </c>
      <c r="N135" s="45">
        <f t="shared" si="20"/>
        <v>46.36249</v>
      </c>
      <c r="O135" s="15">
        <f t="shared" si="20"/>
        <v>29.301699999999997</v>
      </c>
      <c r="P135" s="15">
        <f t="shared" si="20"/>
        <v>37.586299999999994</v>
      </c>
      <c r="Q135" s="16">
        <f>+F135+G135+H135+I135+K135+L135+M135+N135+O135+P135</f>
        <v>28958.528939999997</v>
      </c>
      <c r="R135" s="10"/>
    </row>
    <row r="136" spans="1:18" ht="18.75">
      <c r="A136" s="254"/>
      <c r="B136" s="257" t="s">
        <v>93</v>
      </c>
      <c r="C136" s="337" t="s">
        <v>92</v>
      </c>
      <c r="D136" s="66">
        <f>D133</f>
        <v>0</v>
      </c>
      <c r="E136" s="46">
        <f>E133</f>
        <v>0</v>
      </c>
      <c r="F136" s="46">
        <f aca="true" t="shared" si="21" ref="F136:M136">F133</f>
        <v>0</v>
      </c>
      <c r="G136" s="61">
        <f t="shared" si="21"/>
        <v>0</v>
      </c>
      <c r="H136" s="63">
        <f t="shared" si="21"/>
        <v>0</v>
      </c>
      <c r="I136" s="63">
        <f t="shared" si="21"/>
        <v>0</v>
      </c>
      <c r="J136" s="46">
        <f t="shared" si="21"/>
        <v>0</v>
      </c>
      <c r="K136" s="61">
        <f t="shared" si="21"/>
        <v>0</v>
      </c>
      <c r="L136" s="17">
        <f t="shared" si="21"/>
        <v>0</v>
      </c>
      <c r="M136" s="46">
        <f t="shared" si="21"/>
        <v>0</v>
      </c>
      <c r="N136" s="46">
        <f>N133</f>
        <v>0</v>
      </c>
      <c r="O136" s="17">
        <f>O133</f>
        <v>0</v>
      </c>
      <c r="P136" s="17">
        <f>+P130</f>
        <v>0</v>
      </c>
      <c r="Q136" s="44">
        <f>+F136+G136+H136+I136+K136+L136+M136+N136+O136+P136</f>
        <v>0</v>
      </c>
      <c r="R136" s="10"/>
    </row>
    <row r="137" spans="1:18" ht="19.5" thickBot="1">
      <c r="A137" s="259"/>
      <c r="B137" s="29"/>
      <c r="C137" s="338" t="s">
        <v>14</v>
      </c>
      <c r="D137" s="241">
        <f>D134+D124+D100</f>
        <v>124738.418</v>
      </c>
      <c r="E137" s="178">
        <f>E134+E124+E100</f>
        <v>613053.738</v>
      </c>
      <c r="F137" s="178">
        <f aca="true" t="shared" si="22" ref="F137:P137">F134+F124+F100</f>
        <v>737785.331</v>
      </c>
      <c r="G137" s="261">
        <f t="shared" si="22"/>
        <v>1811552.1700000006</v>
      </c>
      <c r="H137" s="262">
        <f t="shared" si="22"/>
        <v>2391066.262</v>
      </c>
      <c r="I137" s="177">
        <f t="shared" si="22"/>
        <v>8507.345</v>
      </c>
      <c r="J137" s="178">
        <f t="shared" si="22"/>
        <v>2399528.457</v>
      </c>
      <c r="K137" s="177">
        <f t="shared" si="22"/>
        <v>997587.5199999999</v>
      </c>
      <c r="L137" s="18">
        <f t="shared" si="22"/>
        <v>82144.371</v>
      </c>
      <c r="M137" s="178">
        <f t="shared" si="22"/>
        <v>8880.126</v>
      </c>
      <c r="N137" s="178">
        <f t="shared" si="22"/>
        <v>24389.865999999998</v>
      </c>
      <c r="O137" s="18">
        <f t="shared" si="22"/>
        <v>14311.341</v>
      </c>
      <c r="P137" s="18">
        <f t="shared" si="22"/>
        <v>34080.959</v>
      </c>
      <c r="Q137" s="19">
        <f>+F137+G137+H137+I137+K137+L137+M137+N137+O137+P137</f>
        <v>6110305.291</v>
      </c>
      <c r="R137" s="10"/>
    </row>
    <row r="138" spans="15:17" ht="18.75">
      <c r="O138" s="263"/>
      <c r="Q138" s="264" t="s">
        <v>103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255" man="1"/>
  </rowBreaks>
  <colBreaks count="1" manualBreakCount="1">
    <brk id="17" max="137" man="1"/>
  </colBreaks>
  <ignoredErrors>
    <ignoredError sqref="J8:J69 F8:F130 J71:J1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138"/>
  <sheetViews>
    <sheetView zoomScale="70" zoomScaleNormal="70" zoomScalePageLayoutView="0" workbookViewId="0" topLeftCell="A1">
      <pane xSplit="3" ySplit="3" topLeftCell="D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71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219" t="s">
        <v>11</v>
      </c>
      <c r="C4" s="220" t="s">
        <v>12</v>
      </c>
      <c r="D4" s="50"/>
      <c r="E4" s="186"/>
      <c r="F4" s="57"/>
      <c r="G4" s="59">
        <v>2.9496</v>
      </c>
      <c r="H4" s="141">
        <v>37.03</v>
      </c>
      <c r="I4" s="167"/>
      <c r="J4" s="11"/>
      <c r="K4" s="143">
        <v>2.5442</v>
      </c>
      <c r="L4" s="4">
        <v>0.1551</v>
      </c>
      <c r="M4" s="4"/>
      <c r="N4" s="4">
        <v>0.048</v>
      </c>
      <c r="O4" s="4"/>
      <c r="P4" s="4"/>
      <c r="Q4" s="5">
        <f aca="true" t="shared" si="0" ref="Q4:Q67">+F4+G4+H4+I4+K4+L4+M4+N4+O4+P4</f>
        <v>42.72690000000001</v>
      </c>
      <c r="R4" s="3"/>
    </row>
    <row r="5" spans="1:18" ht="18.75">
      <c r="A5" s="222" t="s">
        <v>13</v>
      </c>
      <c r="B5" s="223"/>
      <c r="C5" s="224" t="s">
        <v>14</v>
      </c>
      <c r="D5" s="267"/>
      <c r="E5" s="184"/>
      <c r="F5" s="58"/>
      <c r="G5" s="60">
        <v>308.566</v>
      </c>
      <c r="H5" s="142">
        <v>15362.337</v>
      </c>
      <c r="I5" s="60"/>
      <c r="J5" s="31"/>
      <c r="K5" s="142">
        <v>139.3</v>
      </c>
      <c r="L5" s="6">
        <v>32.746</v>
      </c>
      <c r="M5" s="6"/>
      <c r="N5" s="6">
        <v>37.772</v>
      </c>
      <c r="O5" s="6"/>
      <c r="P5" s="6"/>
      <c r="Q5" s="7">
        <f t="shared" si="0"/>
        <v>15880.721</v>
      </c>
      <c r="R5" s="3"/>
    </row>
    <row r="6" spans="1:18" ht="18.75">
      <c r="A6" s="222" t="s">
        <v>15</v>
      </c>
      <c r="B6" s="226" t="s">
        <v>16</v>
      </c>
      <c r="C6" s="220" t="s">
        <v>12</v>
      </c>
      <c r="D6" s="50"/>
      <c r="E6" s="183">
        <v>2.455</v>
      </c>
      <c r="F6" s="57"/>
      <c r="G6" s="59">
        <v>527.4246</v>
      </c>
      <c r="H6" s="143">
        <v>1587.025</v>
      </c>
      <c r="I6" s="59"/>
      <c r="J6" s="30"/>
      <c r="K6" s="143">
        <v>1424.9918</v>
      </c>
      <c r="L6" s="4">
        <v>13.595</v>
      </c>
      <c r="M6" s="4"/>
      <c r="N6" s="4"/>
      <c r="O6" s="4"/>
      <c r="P6" s="4"/>
      <c r="Q6" s="5">
        <f t="shared" si="0"/>
        <v>3553.0363999999995</v>
      </c>
      <c r="R6" s="3"/>
    </row>
    <row r="7" spans="1:18" ht="18.75">
      <c r="A7" s="222" t="s">
        <v>17</v>
      </c>
      <c r="B7" s="224" t="s">
        <v>18</v>
      </c>
      <c r="C7" s="224" t="s">
        <v>14</v>
      </c>
      <c r="D7" s="51"/>
      <c r="E7" s="184">
        <v>668.591</v>
      </c>
      <c r="F7" s="58"/>
      <c r="G7" s="60">
        <v>15275.163</v>
      </c>
      <c r="H7" s="142">
        <v>47623.706</v>
      </c>
      <c r="I7" s="60"/>
      <c r="J7" s="31"/>
      <c r="K7" s="142">
        <v>42370.091</v>
      </c>
      <c r="L7" s="6">
        <v>313.357</v>
      </c>
      <c r="M7" s="6"/>
      <c r="N7" s="6"/>
      <c r="O7" s="6"/>
      <c r="P7" s="6"/>
      <c r="Q7" s="7">
        <f t="shared" si="0"/>
        <v>105582.317</v>
      </c>
      <c r="R7" s="3"/>
    </row>
    <row r="8" spans="1:18" ht="18.75">
      <c r="A8" s="222" t="s">
        <v>19</v>
      </c>
      <c r="B8" s="227" t="s">
        <v>20</v>
      </c>
      <c r="C8" s="220" t="s">
        <v>12</v>
      </c>
      <c r="D8" s="228">
        <f>D4+D6</f>
        <v>0</v>
      </c>
      <c r="E8" s="166">
        <f>E4+E6</f>
        <v>2.455</v>
      </c>
      <c r="F8" s="201">
        <f>D8+E8</f>
        <v>2.455</v>
      </c>
      <c r="G8" s="202">
        <f aca="true" t="shared" si="1" ref="G8:I9">G4+G6</f>
        <v>530.3742000000001</v>
      </c>
      <c r="H8" s="206">
        <f t="shared" si="1"/>
        <v>1624.055</v>
      </c>
      <c r="I8" s="63">
        <f t="shared" si="1"/>
        <v>0</v>
      </c>
      <c r="J8" s="30">
        <f>H8+I8</f>
        <v>1624.055</v>
      </c>
      <c r="K8" s="206">
        <f>K4+K6</f>
        <v>1427.536</v>
      </c>
      <c r="L8" s="4">
        <f aca="true" t="shared" si="2" ref="L8:O9">+L4+L6</f>
        <v>13.7501</v>
      </c>
      <c r="M8" s="4">
        <f t="shared" si="2"/>
        <v>0</v>
      </c>
      <c r="N8" s="4">
        <f t="shared" si="2"/>
        <v>0.048</v>
      </c>
      <c r="O8" s="4">
        <f t="shared" si="2"/>
        <v>0</v>
      </c>
      <c r="P8" s="4">
        <f>P4+P6</f>
        <v>0</v>
      </c>
      <c r="Q8" s="5">
        <f t="shared" si="0"/>
        <v>3598.2183000000005</v>
      </c>
      <c r="R8" s="3"/>
    </row>
    <row r="9" spans="1:18" ht="18.75">
      <c r="A9" s="229"/>
      <c r="B9" s="230"/>
      <c r="C9" s="224" t="s">
        <v>14</v>
      </c>
      <c r="D9" s="231">
        <f>D5+D7</f>
        <v>0</v>
      </c>
      <c r="E9" s="175">
        <f>E5+E7</f>
        <v>668.591</v>
      </c>
      <c r="F9" s="58">
        <f>D9+E9</f>
        <v>668.591</v>
      </c>
      <c r="G9" s="62">
        <f t="shared" si="1"/>
        <v>15583.729000000001</v>
      </c>
      <c r="H9" s="149">
        <f t="shared" si="1"/>
        <v>62986.043</v>
      </c>
      <c r="I9" s="62">
        <f t="shared" si="1"/>
        <v>0</v>
      </c>
      <c r="J9" s="31">
        <f>H9+I9</f>
        <v>62986.043</v>
      </c>
      <c r="K9" s="149">
        <f>K5+K7</f>
        <v>42509.391</v>
      </c>
      <c r="L9" s="6">
        <f t="shared" si="2"/>
        <v>346.103</v>
      </c>
      <c r="M9" s="6">
        <f t="shared" si="2"/>
        <v>0</v>
      </c>
      <c r="N9" s="6">
        <f t="shared" si="2"/>
        <v>37.772</v>
      </c>
      <c r="O9" s="6">
        <f t="shared" si="2"/>
        <v>0</v>
      </c>
      <c r="P9" s="6">
        <f>P5+P7</f>
        <v>0</v>
      </c>
      <c r="Q9" s="7">
        <f t="shared" si="0"/>
        <v>122131.629</v>
      </c>
      <c r="R9" s="3"/>
    </row>
    <row r="10" spans="1:18" ht="18.75">
      <c r="A10" s="232" t="s">
        <v>21</v>
      </c>
      <c r="B10" s="233"/>
      <c r="C10" s="220" t="s">
        <v>12</v>
      </c>
      <c r="D10" s="50">
        <v>144.3673</v>
      </c>
      <c r="E10" s="183">
        <v>8.6275</v>
      </c>
      <c r="F10" s="57"/>
      <c r="G10" s="59">
        <v>10976.0821</v>
      </c>
      <c r="H10" s="143">
        <v>10060.46</v>
      </c>
      <c r="I10" s="59"/>
      <c r="J10" s="30"/>
      <c r="K10" s="143">
        <v>1043.519</v>
      </c>
      <c r="L10" s="4">
        <v>1.3087</v>
      </c>
      <c r="M10" s="4"/>
      <c r="N10" s="4"/>
      <c r="O10" s="4"/>
      <c r="P10" s="4"/>
      <c r="Q10" s="5">
        <f t="shared" si="0"/>
        <v>22081.3698</v>
      </c>
      <c r="R10" s="3"/>
    </row>
    <row r="11" spans="1:18" ht="18.75">
      <c r="A11" s="234"/>
      <c r="B11" s="235"/>
      <c r="C11" s="224" t="s">
        <v>14</v>
      </c>
      <c r="D11" s="267">
        <v>28499.72475</v>
      </c>
      <c r="E11" s="184">
        <v>3870.329</v>
      </c>
      <c r="F11" s="58"/>
      <c r="G11" s="60">
        <v>2027805.53</v>
      </c>
      <c r="H11" s="142">
        <v>1516048.828</v>
      </c>
      <c r="I11" s="60"/>
      <c r="J11" s="31"/>
      <c r="K11" s="142">
        <v>143429.853</v>
      </c>
      <c r="L11" s="6">
        <v>626.024</v>
      </c>
      <c r="M11" s="6"/>
      <c r="N11" s="6"/>
      <c r="O11" s="6"/>
      <c r="P11" s="6"/>
      <c r="Q11" s="7">
        <f t="shared" si="0"/>
        <v>3687910.2350000003</v>
      </c>
      <c r="R11" s="3"/>
    </row>
    <row r="12" spans="1:18" ht="18.75">
      <c r="A12" s="10"/>
      <c r="B12" s="219" t="s">
        <v>22</v>
      </c>
      <c r="C12" s="220" t="s">
        <v>12</v>
      </c>
      <c r="D12" s="50">
        <v>7.862</v>
      </c>
      <c r="E12" s="183">
        <v>9.8619</v>
      </c>
      <c r="F12" s="57"/>
      <c r="G12" s="59">
        <v>2.9342</v>
      </c>
      <c r="H12" s="143">
        <v>1.12</v>
      </c>
      <c r="I12" s="59"/>
      <c r="J12" s="30"/>
      <c r="K12" s="143">
        <v>0.763</v>
      </c>
      <c r="L12" s="4"/>
      <c r="M12" s="4"/>
      <c r="N12" s="4"/>
      <c r="O12" s="4"/>
      <c r="P12" s="4"/>
      <c r="Q12" s="5">
        <f t="shared" si="0"/>
        <v>4.8172</v>
      </c>
      <c r="R12" s="3"/>
    </row>
    <row r="13" spans="1:18" ht="18.75">
      <c r="A13" s="218" t="s">
        <v>0</v>
      </c>
      <c r="B13" s="223"/>
      <c r="C13" s="224" t="s">
        <v>14</v>
      </c>
      <c r="D13" s="267">
        <v>17231.1825</v>
      </c>
      <c r="E13" s="184">
        <v>23730.571</v>
      </c>
      <c r="F13" s="58"/>
      <c r="G13" s="60">
        <v>5215.484</v>
      </c>
      <c r="H13" s="142">
        <v>2776.679</v>
      </c>
      <c r="I13" s="60"/>
      <c r="J13" s="31"/>
      <c r="K13" s="142">
        <v>1621.983</v>
      </c>
      <c r="L13" s="6"/>
      <c r="M13" s="6"/>
      <c r="N13" s="6"/>
      <c r="O13" s="6"/>
      <c r="P13" s="6"/>
      <c r="Q13" s="7">
        <f t="shared" si="0"/>
        <v>9614.146</v>
      </c>
      <c r="R13" s="3"/>
    </row>
    <row r="14" spans="1:18" ht="18.75">
      <c r="A14" s="222" t="s">
        <v>23</v>
      </c>
      <c r="B14" s="219" t="s">
        <v>24</v>
      </c>
      <c r="C14" s="220" t="s">
        <v>12</v>
      </c>
      <c r="D14" s="50">
        <v>2.8148</v>
      </c>
      <c r="E14" s="183">
        <v>0.0058</v>
      </c>
      <c r="F14" s="57"/>
      <c r="G14" s="59">
        <v>3.1896</v>
      </c>
      <c r="H14" s="143">
        <v>67.89</v>
      </c>
      <c r="I14" s="59"/>
      <c r="J14" s="30"/>
      <c r="K14" s="143">
        <v>22.929</v>
      </c>
      <c r="L14" s="4">
        <v>0.0948</v>
      </c>
      <c r="M14" s="4"/>
      <c r="N14" s="4"/>
      <c r="O14" s="4"/>
      <c r="P14" s="4"/>
      <c r="Q14" s="5">
        <f t="shared" si="0"/>
        <v>94.10340000000001</v>
      </c>
      <c r="R14" s="3"/>
    </row>
    <row r="15" spans="1:18" ht="18.75">
      <c r="A15" s="222" t="s">
        <v>0</v>
      </c>
      <c r="B15" s="223"/>
      <c r="C15" s="224" t="s">
        <v>14</v>
      </c>
      <c r="D15" s="267">
        <v>1510.9353</v>
      </c>
      <c r="E15" s="184">
        <v>3.045</v>
      </c>
      <c r="F15" s="58"/>
      <c r="G15" s="60">
        <v>3350.662</v>
      </c>
      <c r="H15" s="142">
        <v>43690.809</v>
      </c>
      <c r="I15" s="60"/>
      <c r="J15" s="31"/>
      <c r="K15" s="142">
        <v>33388.568</v>
      </c>
      <c r="L15" s="6">
        <v>134.217</v>
      </c>
      <c r="M15" s="6"/>
      <c r="N15" s="6"/>
      <c r="O15" s="6"/>
      <c r="P15" s="6"/>
      <c r="Q15" s="7">
        <f t="shared" si="0"/>
        <v>80564.256</v>
      </c>
      <c r="R15" s="3"/>
    </row>
    <row r="16" spans="1:18" ht="18.75">
      <c r="A16" s="222" t="s">
        <v>25</v>
      </c>
      <c r="B16" s="219" t="s">
        <v>26</v>
      </c>
      <c r="C16" s="220" t="s">
        <v>12</v>
      </c>
      <c r="D16" s="50">
        <v>39.2362</v>
      </c>
      <c r="E16" s="183">
        <v>14.3628</v>
      </c>
      <c r="F16" s="57"/>
      <c r="G16" s="59">
        <v>366.3144</v>
      </c>
      <c r="H16" s="143">
        <v>57.648</v>
      </c>
      <c r="I16" s="59"/>
      <c r="J16" s="30"/>
      <c r="K16" s="143">
        <v>5.772</v>
      </c>
      <c r="L16" s="4">
        <v>0.4018</v>
      </c>
      <c r="M16" s="4"/>
      <c r="N16" s="4"/>
      <c r="O16" s="4"/>
      <c r="P16" s="4"/>
      <c r="Q16" s="5">
        <f t="shared" si="0"/>
        <v>430.1362</v>
      </c>
      <c r="R16" s="3"/>
    </row>
    <row r="17" spans="1:18" ht="18.75">
      <c r="A17" s="222"/>
      <c r="B17" s="223"/>
      <c r="C17" s="224" t="s">
        <v>14</v>
      </c>
      <c r="D17" s="267">
        <v>50259.75780000001</v>
      </c>
      <c r="E17" s="184">
        <v>19556.18</v>
      </c>
      <c r="F17" s="58"/>
      <c r="G17" s="60">
        <v>191972.575</v>
      </c>
      <c r="H17" s="142">
        <v>18981.235</v>
      </c>
      <c r="I17" s="60"/>
      <c r="J17" s="31"/>
      <c r="K17" s="142">
        <v>994.591</v>
      </c>
      <c r="L17" s="6">
        <v>810.907</v>
      </c>
      <c r="M17" s="6"/>
      <c r="N17" s="6"/>
      <c r="O17" s="6"/>
      <c r="P17" s="6"/>
      <c r="Q17" s="7">
        <f t="shared" si="0"/>
        <v>212759.308</v>
      </c>
      <c r="R17" s="3"/>
    </row>
    <row r="18" spans="1:18" ht="18.75">
      <c r="A18" s="222" t="s">
        <v>27</v>
      </c>
      <c r="B18" s="226" t="s">
        <v>28</v>
      </c>
      <c r="C18" s="220" t="s">
        <v>12</v>
      </c>
      <c r="D18" s="50">
        <v>119.6702</v>
      </c>
      <c r="E18" s="183">
        <v>21.8026</v>
      </c>
      <c r="F18" s="57"/>
      <c r="G18" s="59">
        <v>85.1207</v>
      </c>
      <c r="H18" s="143">
        <v>71.626</v>
      </c>
      <c r="I18" s="59"/>
      <c r="J18" s="30"/>
      <c r="K18" s="143">
        <v>5.959</v>
      </c>
      <c r="L18" s="4">
        <v>0.001</v>
      </c>
      <c r="M18" s="4"/>
      <c r="N18" s="4"/>
      <c r="O18" s="4"/>
      <c r="P18" s="4"/>
      <c r="Q18" s="5">
        <f t="shared" si="0"/>
        <v>162.7067</v>
      </c>
      <c r="R18" s="3"/>
    </row>
    <row r="19" spans="1:18" ht="18.75">
      <c r="A19" s="222"/>
      <c r="B19" s="224" t="s">
        <v>29</v>
      </c>
      <c r="C19" s="224" t="s">
        <v>14</v>
      </c>
      <c r="D19" s="267">
        <v>91773.5847</v>
      </c>
      <c r="E19" s="184">
        <v>11039.198</v>
      </c>
      <c r="F19" s="58"/>
      <c r="G19" s="60">
        <v>48499.781</v>
      </c>
      <c r="H19" s="142">
        <v>35292.062</v>
      </c>
      <c r="I19" s="60"/>
      <c r="J19" s="31"/>
      <c r="K19" s="142">
        <v>2007.637</v>
      </c>
      <c r="L19" s="6">
        <v>12.734</v>
      </c>
      <c r="M19" s="6"/>
      <c r="N19" s="6"/>
      <c r="O19" s="6"/>
      <c r="P19" s="6"/>
      <c r="Q19" s="7">
        <f t="shared" si="0"/>
        <v>85812.21399999999</v>
      </c>
      <c r="R19" s="3"/>
    </row>
    <row r="20" spans="1:18" ht="18.75">
      <c r="A20" s="222" t="s">
        <v>19</v>
      </c>
      <c r="B20" s="219" t="s">
        <v>30</v>
      </c>
      <c r="C20" s="220" t="s">
        <v>12</v>
      </c>
      <c r="D20" s="50">
        <v>22.4706</v>
      </c>
      <c r="E20" s="183">
        <v>34.385</v>
      </c>
      <c r="F20" s="57"/>
      <c r="G20" s="59">
        <v>2155.149</v>
      </c>
      <c r="H20" s="143">
        <v>120.092</v>
      </c>
      <c r="I20" s="59"/>
      <c r="J20" s="30"/>
      <c r="K20" s="143">
        <v>0.605</v>
      </c>
      <c r="L20" s="4">
        <v>0.0452</v>
      </c>
      <c r="M20" s="4"/>
      <c r="N20" s="4"/>
      <c r="O20" s="4"/>
      <c r="P20" s="4"/>
      <c r="Q20" s="5">
        <f t="shared" si="0"/>
        <v>2275.8912</v>
      </c>
      <c r="R20" s="3"/>
    </row>
    <row r="21" spans="1:18" ht="18.75">
      <c r="A21" s="10"/>
      <c r="B21" s="223"/>
      <c r="C21" s="224" t="s">
        <v>14</v>
      </c>
      <c r="D21" s="267">
        <v>7128.534</v>
      </c>
      <c r="E21" s="184">
        <v>11577.2</v>
      </c>
      <c r="F21" s="58"/>
      <c r="G21" s="60">
        <v>554231.939</v>
      </c>
      <c r="H21" s="142">
        <v>38050.224</v>
      </c>
      <c r="I21" s="60"/>
      <c r="J21" s="31"/>
      <c r="K21" s="142">
        <v>103.557</v>
      </c>
      <c r="L21" s="6">
        <v>30.173</v>
      </c>
      <c r="M21" s="6"/>
      <c r="N21" s="6"/>
      <c r="O21" s="6"/>
      <c r="P21" s="6"/>
      <c r="Q21" s="7">
        <f t="shared" si="0"/>
        <v>592415.893</v>
      </c>
      <c r="R21" s="3"/>
    </row>
    <row r="22" spans="1:18" ht="18.75">
      <c r="A22" s="10"/>
      <c r="B22" s="227" t="s">
        <v>20</v>
      </c>
      <c r="C22" s="220" t="s">
        <v>12</v>
      </c>
      <c r="D22" s="46">
        <f>D12+D14+D16+D18+D20</f>
        <v>192.05379999999997</v>
      </c>
      <c r="E22" s="187">
        <f>E12+E14+E16+E18+E20</f>
        <v>80.41810000000001</v>
      </c>
      <c r="F22" s="57">
        <f>D22+E22</f>
        <v>272.4719</v>
      </c>
      <c r="G22" s="63">
        <f aca="true" t="shared" si="3" ref="G22:I23">G12+G14+G16+G18+G20</f>
        <v>2612.7079</v>
      </c>
      <c r="H22" s="148">
        <f t="shared" si="3"/>
        <v>318.37600000000003</v>
      </c>
      <c r="I22" s="63">
        <f t="shared" si="3"/>
        <v>0</v>
      </c>
      <c r="J22" s="30">
        <f aca="true" t="shared" si="4" ref="J22:J29">H22+I22</f>
        <v>318.37600000000003</v>
      </c>
      <c r="K22" s="148">
        <f>K12+K14+K16+K18+K20</f>
        <v>36.028</v>
      </c>
      <c r="L22" s="4">
        <f aca="true" t="shared" si="5" ref="L22:O23">+L12+L14+L16+L18+L20</f>
        <v>0.5428</v>
      </c>
      <c r="M22" s="4">
        <f t="shared" si="5"/>
        <v>0</v>
      </c>
      <c r="N22" s="4">
        <f t="shared" si="5"/>
        <v>0</v>
      </c>
      <c r="O22" s="4">
        <f t="shared" si="5"/>
        <v>0</v>
      </c>
      <c r="P22" s="4">
        <f>P12+P14+P16+P18+P20</f>
        <v>0</v>
      </c>
      <c r="Q22" s="5">
        <f t="shared" si="0"/>
        <v>3240.1266</v>
      </c>
      <c r="R22" s="3"/>
    </row>
    <row r="23" spans="1:18" ht="18.75">
      <c r="A23" s="229"/>
      <c r="B23" s="230"/>
      <c r="C23" s="224" t="s">
        <v>14</v>
      </c>
      <c r="D23" s="47">
        <f>D13+D15+D17+D19+D21</f>
        <v>167903.99430000002</v>
      </c>
      <c r="E23" s="188">
        <f>E13+E15+E17+E19+E21</f>
        <v>65906.194</v>
      </c>
      <c r="F23" s="58">
        <f>D23+E23</f>
        <v>233810.18830000004</v>
      </c>
      <c r="G23" s="62">
        <f t="shared" si="3"/>
        <v>803270.4410000001</v>
      </c>
      <c r="H23" s="149">
        <f t="shared" si="3"/>
        <v>138791.00900000002</v>
      </c>
      <c r="I23" s="62">
        <f t="shared" si="3"/>
        <v>0</v>
      </c>
      <c r="J23" s="31">
        <f t="shared" si="4"/>
        <v>138791.00900000002</v>
      </c>
      <c r="K23" s="149">
        <f>K13+K15+K17+K19+K21</f>
        <v>38116.336</v>
      </c>
      <c r="L23" s="6">
        <f t="shared" si="5"/>
        <v>988.0310000000001</v>
      </c>
      <c r="M23" s="6">
        <f t="shared" si="5"/>
        <v>0</v>
      </c>
      <c r="N23" s="6">
        <f t="shared" si="5"/>
        <v>0</v>
      </c>
      <c r="O23" s="6">
        <f t="shared" si="5"/>
        <v>0</v>
      </c>
      <c r="P23" s="6">
        <f>P13+P15+P17+P19+P21</f>
        <v>0</v>
      </c>
      <c r="Q23" s="7">
        <f t="shared" si="0"/>
        <v>1214976.0053</v>
      </c>
      <c r="R23" s="3"/>
    </row>
    <row r="24" spans="1:18" ht="18.75">
      <c r="A24" s="218" t="s">
        <v>0</v>
      </c>
      <c r="B24" s="219" t="s">
        <v>31</v>
      </c>
      <c r="C24" s="220" t="s">
        <v>12</v>
      </c>
      <c r="D24" s="50">
        <v>0.745</v>
      </c>
      <c r="E24" s="183">
        <v>1.1464</v>
      </c>
      <c r="F24" s="57"/>
      <c r="G24" s="59">
        <v>190.3421</v>
      </c>
      <c r="H24" s="143"/>
      <c r="I24" s="59"/>
      <c r="J24" s="30"/>
      <c r="K24" s="143"/>
      <c r="L24" s="4">
        <v>0.0171</v>
      </c>
      <c r="M24" s="4"/>
      <c r="N24" s="4"/>
      <c r="O24" s="4"/>
      <c r="P24" s="4"/>
      <c r="Q24" s="5">
        <f t="shared" si="0"/>
        <v>190.3592</v>
      </c>
      <c r="R24" s="3"/>
    </row>
    <row r="25" spans="1:18" ht="18.75">
      <c r="A25" s="222" t="s">
        <v>32</v>
      </c>
      <c r="B25" s="223"/>
      <c r="C25" s="224" t="s">
        <v>14</v>
      </c>
      <c r="D25" s="267">
        <v>388.815</v>
      </c>
      <c r="E25" s="184">
        <v>1029.955</v>
      </c>
      <c r="F25" s="58"/>
      <c r="G25" s="60">
        <v>191638.239</v>
      </c>
      <c r="H25" s="142"/>
      <c r="I25" s="60"/>
      <c r="J25" s="31"/>
      <c r="K25" s="142"/>
      <c r="L25" s="6">
        <v>22.22</v>
      </c>
      <c r="M25" s="6"/>
      <c r="N25" s="6"/>
      <c r="O25" s="6"/>
      <c r="P25" s="6"/>
      <c r="Q25" s="7">
        <f t="shared" si="0"/>
        <v>191660.459</v>
      </c>
      <c r="R25" s="3"/>
    </row>
    <row r="26" spans="1:18" ht="18.75">
      <c r="A26" s="222" t="s">
        <v>33</v>
      </c>
      <c r="B26" s="226" t="s">
        <v>16</v>
      </c>
      <c r="C26" s="220" t="s">
        <v>12</v>
      </c>
      <c r="D26" s="50">
        <v>5.326</v>
      </c>
      <c r="E26" s="183">
        <v>11.209</v>
      </c>
      <c r="F26" s="57"/>
      <c r="G26" s="59">
        <v>145.0872</v>
      </c>
      <c r="H26" s="143">
        <v>2.593</v>
      </c>
      <c r="I26" s="59"/>
      <c r="J26" s="30"/>
      <c r="K26" s="143">
        <v>0.068</v>
      </c>
      <c r="L26" s="4"/>
      <c r="M26" s="4"/>
      <c r="N26" s="4"/>
      <c r="O26" s="4"/>
      <c r="P26" s="4"/>
      <c r="Q26" s="5">
        <f t="shared" si="0"/>
        <v>147.7482</v>
      </c>
      <c r="R26" s="3"/>
    </row>
    <row r="27" spans="1:18" ht="18.75">
      <c r="A27" s="222" t="s">
        <v>34</v>
      </c>
      <c r="B27" s="224" t="s">
        <v>35</v>
      </c>
      <c r="C27" s="224" t="s">
        <v>14</v>
      </c>
      <c r="D27" s="267">
        <v>1036.98</v>
      </c>
      <c r="E27" s="184">
        <v>2067.995</v>
      </c>
      <c r="F27" s="58"/>
      <c r="G27" s="60">
        <v>48821.507</v>
      </c>
      <c r="H27" s="142">
        <v>149.155</v>
      </c>
      <c r="I27" s="60"/>
      <c r="J27" s="31"/>
      <c r="K27" s="142">
        <v>7.14</v>
      </c>
      <c r="L27" s="6"/>
      <c r="M27" s="6"/>
      <c r="N27" s="6"/>
      <c r="O27" s="6"/>
      <c r="P27" s="6"/>
      <c r="Q27" s="7">
        <f t="shared" si="0"/>
        <v>48977.801999999996</v>
      </c>
      <c r="R27" s="3"/>
    </row>
    <row r="28" spans="1:18" ht="18.75">
      <c r="A28" s="222" t="s">
        <v>19</v>
      </c>
      <c r="B28" s="227" t="s">
        <v>20</v>
      </c>
      <c r="C28" s="220" t="s">
        <v>12</v>
      </c>
      <c r="D28" s="46">
        <f>D24+D26</f>
        <v>6.071</v>
      </c>
      <c r="E28" s="187">
        <f>E24+E26</f>
        <v>12.3554</v>
      </c>
      <c r="F28" s="57">
        <f>D28+E28</f>
        <v>18.4264</v>
      </c>
      <c r="G28" s="202">
        <f>G26+G24</f>
        <v>335.4293</v>
      </c>
      <c r="H28" s="236">
        <f>H24+H26</f>
        <v>2.593</v>
      </c>
      <c r="I28" s="61">
        <f>I24+I26</f>
        <v>0</v>
      </c>
      <c r="J28" s="30">
        <f t="shared" si="4"/>
        <v>2.593</v>
      </c>
      <c r="K28" s="304">
        <f>K26+K24</f>
        <v>0.068</v>
      </c>
      <c r="L28" s="4">
        <f>+L24+L26</f>
        <v>0.0171</v>
      </c>
      <c r="M28" s="11">
        <f>+M24+M26</f>
        <v>0</v>
      </c>
      <c r="N28" s="4">
        <f aca="true" t="shared" si="6" ref="N28:P29">N24+N26</f>
        <v>0</v>
      </c>
      <c r="O28" s="4">
        <f t="shared" si="6"/>
        <v>0</v>
      </c>
      <c r="P28" s="4">
        <f t="shared" si="6"/>
        <v>0</v>
      </c>
      <c r="Q28" s="5">
        <f t="shared" si="0"/>
        <v>356.53380000000004</v>
      </c>
      <c r="R28" s="3"/>
    </row>
    <row r="29" spans="1:18" ht="18.75">
      <c r="A29" s="229"/>
      <c r="B29" s="230"/>
      <c r="C29" s="224" t="s">
        <v>14</v>
      </c>
      <c r="D29" s="47">
        <f>D25+D27</f>
        <v>1425.795</v>
      </c>
      <c r="E29" s="188">
        <f>E25+E27</f>
        <v>3097.95</v>
      </c>
      <c r="F29" s="58">
        <f>D29+E29</f>
        <v>4523.745</v>
      </c>
      <c r="G29" s="62">
        <f>G27+G25</f>
        <v>240459.74599999998</v>
      </c>
      <c r="H29" s="147">
        <f>H25+H27</f>
        <v>149.155</v>
      </c>
      <c r="I29" s="64">
        <f>I25+I27</f>
        <v>0</v>
      </c>
      <c r="J29" s="31">
        <f t="shared" si="4"/>
        <v>149.155</v>
      </c>
      <c r="K29" s="292">
        <f>K27+K25</f>
        <v>7.14</v>
      </c>
      <c r="L29" s="6">
        <f>+L25+L27</f>
        <v>22.22</v>
      </c>
      <c r="M29" s="31">
        <f>+M25+M27</f>
        <v>0</v>
      </c>
      <c r="N29" s="6">
        <f t="shared" si="6"/>
        <v>0</v>
      </c>
      <c r="O29" s="6">
        <f t="shared" si="6"/>
        <v>0</v>
      </c>
      <c r="P29" s="6">
        <f t="shared" si="6"/>
        <v>0</v>
      </c>
      <c r="Q29" s="7">
        <f t="shared" si="0"/>
        <v>245162.006</v>
      </c>
      <c r="R29" s="3"/>
    </row>
    <row r="30" spans="1:18" ht="18.75">
      <c r="A30" s="218" t="s">
        <v>0</v>
      </c>
      <c r="B30" s="219" t="s">
        <v>36</v>
      </c>
      <c r="C30" s="220" t="s">
        <v>12</v>
      </c>
      <c r="D30" s="50"/>
      <c r="E30" s="183">
        <v>0.0662</v>
      </c>
      <c r="F30" s="57"/>
      <c r="G30" s="59">
        <v>1.7425</v>
      </c>
      <c r="H30" s="143">
        <v>125.356</v>
      </c>
      <c r="I30" s="59"/>
      <c r="J30" s="30"/>
      <c r="K30" s="143">
        <v>4.3324</v>
      </c>
      <c r="L30" s="4"/>
      <c r="M30" s="4"/>
      <c r="N30" s="4"/>
      <c r="O30" s="4"/>
      <c r="P30" s="4"/>
      <c r="Q30" s="5">
        <f t="shared" si="0"/>
        <v>131.4309</v>
      </c>
      <c r="R30" s="3"/>
    </row>
    <row r="31" spans="1:18" ht="18.75">
      <c r="A31" s="222" t="s">
        <v>37</v>
      </c>
      <c r="B31" s="223"/>
      <c r="C31" s="224" t="s">
        <v>14</v>
      </c>
      <c r="D31" s="51"/>
      <c r="E31" s="184">
        <v>16.383</v>
      </c>
      <c r="F31" s="58"/>
      <c r="G31" s="60">
        <v>48.714</v>
      </c>
      <c r="H31" s="142">
        <v>39876.282</v>
      </c>
      <c r="I31" s="60"/>
      <c r="J31" s="31"/>
      <c r="K31" s="142">
        <v>1191.788</v>
      </c>
      <c r="L31" s="6"/>
      <c r="M31" s="6"/>
      <c r="N31" s="6"/>
      <c r="O31" s="6"/>
      <c r="P31" s="6"/>
      <c r="Q31" s="7">
        <f t="shared" si="0"/>
        <v>41116.784</v>
      </c>
      <c r="R31" s="3"/>
    </row>
    <row r="32" spans="1:18" ht="18.75">
      <c r="A32" s="222" t="s">
        <v>0</v>
      </c>
      <c r="B32" s="219" t="s">
        <v>38</v>
      </c>
      <c r="C32" s="220" t="s">
        <v>12</v>
      </c>
      <c r="D32" s="50"/>
      <c r="E32" s="183"/>
      <c r="F32" s="57"/>
      <c r="G32" s="59">
        <v>0.0016</v>
      </c>
      <c r="H32" s="143">
        <v>7.531</v>
      </c>
      <c r="I32" s="59"/>
      <c r="J32" s="30"/>
      <c r="K32" s="143">
        <v>0.042</v>
      </c>
      <c r="L32" s="4"/>
      <c r="M32" s="4"/>
      <c r="N32" s="4"/>
      <c r="O32" s="4"/>
      <c r="P32" s="4"/>
      <c r="Q32" s="5">
        <f t="shared" si="0"/>
        <v>7.574599999999999</v>
      </c>
      <c r="R32" s="3"/>
    </row>
    <row r="33" spans="1:18" ht="18.75">
      <c r="A33" s="222" t="s">
        <v>39</v>
      </c>
      <c r="B33" s="223"/>
      <c r="C33" s="224" t="s">
        <v>14</v>
      </c>
      <c r="D33" s="51"/>
      <c r="E33" s="184"/>
      <c r="F33" s="58"/>
      <c r="G33" s="60">
        <v>0.252</v>
      </c>
      <c r="H33" s="142">
        <v>1603.423</v>
      </c>
      <c r="I33" s="60"/>
      <c r="J33" s="31"/>
      <c r="K33" s="142">
        <v>1.323</v>
      </c>
      <c r="L33" s="6"/>
      <c r="M33" s="6"/>
      <c r="N33" s="6"/>
      <c r="O33" s="6"/>
      <c r="P33" s="6"/>
      <c r="Q33" s="7">
        <f t="shared" si="0"/>
        <v>1604.998</v>
      </c>
      <c r="R33" s="3"/>
    </row>
    <row r="34" spans="1:18" ht="18.75">
      <c r="A34" s="222"/>
      <c r="B34" s="226" t="s">
        <v>16</v>
      </c>
      <c r="C34" s="220" t="s">
        <v>12</v>
      </c>
      <c r="D34" s="50"/>
      <c r="E34" s="183"/>
      <c r="F34" s="57"/>
      <c r="G34" s="59"/>
      <c r="H34" s="143">
        <v>23.028</v>
      </c>
      <c r="I34" s="59"/>
      <c r="J34" s="30"/>
      <c r="K34" s="143"/>
      <c r="L34" s="4"/>
      <c r="M34" s="4"/>
      <c r="N34" s="4">
        <v>0.1542</v>
      </c>
      <c r="O34" s="4"/>
      <c r="P34" s="4"/>
      <c r="Q34" s="5">
        <f t="shared" si="0"/>
        <v>23.182199999999998</v>
      </c>
      <c r="R34" s="3"/>
    </row>
    <row r="35" spans="1:18" ht="18.75">
      <c r="A35" s="222" t="s">
        <v>19</v>
      </c>
      <c r="B35" s="224" t="s">
        <v>40</v>
      </c>
      <c r="C35" s="224" t="s">
        <v>14</v>
      </c>
      <c r="D35" s="51"/>
      <c r="E35" s="184"/>
      <c r="F35" s="58"/>
      <c r="G35" s="60"/>
      <c r="H35" s="142">
        <v>1023.538</v>
      </c>
      <c r="I35" s="60"/>
      <c r="J35" s="31"/>
      <c r="K35" s="142"/>
      <c r="L35" s="6"/>
      <c r="M35" s="6"/>
      <c r="N35" s="6">
        <v>20.821</v>
      </c>
      <c r="O35" s="6"/>
      <c r="P35" s="6"/>
      <c r="Q35" s="7">
        <f t="shared" si="0"/>
        <v>1044.359</v>
      </c>
      <c r="R35" s="3"/>
    </row>
    <row r="36" spans="1:18" ht="18.75">
      <c r="A36" s="10"/>
      <c r="B36" s="227" t="s">
        <v>20</v>
      </c>
      <c r="C36" s="220" t="s">
        <v>12</v>
      </c>
      <c r="D36" s="46">
        <f>D30+D32+D34</f>
        <v>0</v>
      </c>
      <c r="E36" s="187">
        <f>E30+E32+E34</f>
        <v>0.0662</v>
      </c>
      <c r="F36" s="205">
        <f>D36+E36</f>
        <v>0.0662</v>
      </c>
      <c r="G36" s="63">
        <f aca="true" t="shared" si="7" ref="G36:I37">G30+G32+G34</f>
        <v>1.7441</v>
      </c>
      <c r="H36" s="148">
        <f t="shared" si="7"/>
        <v>155.915</v>
      </c>
      <c r="I36" s="63">
        <f t="shared" si="7"/>
        <v>0</v>
      </c>
      <c r="J36" s="30">
        <f>H36+I36</f>
        <v>155.915</v>
      </c>
      <c r="K36" s="148">
        <f>K30+K32+K34</f>
        <v>4.3744</v>
      </c>
      <c r="L36" s="4">
        <f aca="true" t="shared" si="8" ref="L36:O37">+L30+L32+L34</f>
        <v>0</v>
      </c>
      <c r="M36" s="4">
        <f t="shared" si="8"/>
        <v>0</v>
      </c>
      <c r="N36" s="4">
        <f t="shared" si="8"/>
        <v>0.1542</v>
      </c>
      <c r="O36" s="4">
        <f t="shared" si="8"/>
        <v>0</v>
      </c>
      <c r="P36" s="4">
        <f>P30+P32+P34</f>
        <v>0</v>
      </c>
      <c r="Q36" s="5">
        <f t="shared" si="0"/>
        <v>162.25390000000002</v>
      </c>
      <c r="R36" s="3"/>
    </row>
    <row r="37" spans="1:18" ht="18.75">
      <c r="A37" s="229"/>
      <c r="B37" s="230"/>
      <c r="C37" s="224" t="s">
        <v>14</v>
      </c>
      <c r="D37" s="47">
        <f>D31+D33+D35</f>
        <v>0</v>
      </c>
      <c r="E37" s="188">
        <f>E31+E33+E35</f>
        <v>16.383</v>
      </c>
      <c r="F37" s="67">
        <f>D37+E37</f>
        <v>16.383</v>
      </c>
      <c r="G37" s="62">
        <f t="shared" si="7"/>
        <v>48.966</v>
      </c>
      <c r="H37" s="149">
        <f t="shared" si="7"/>
        <v>42503.243</v>
      </c>
      <c r="I37" s="62">
        <f t="shared" si="7"/>
        <v>0</v>
      </c>
      <c r="J37" s="31">
        <f>H37+I37</f>
        <v>42503.243</v>
      </c>
      <c r="K37" s="149">
        <f>K31+K33+K35</f>
        <v>1193.111</v>
      </c>
      <c r="L37" s="6">
        <f t="shared" si="8"/>
        <v>0</v>
      </c>
      <c r="M37" s="6">
        <f t="shared" si="8"/>
        <v>0</v>
      </c>
      <c r="N37" s="6">
        <f t="shared" si="8"/>
        <v>20.821</v>
      </c>
      <c r="O37" s="6">
        <f t="shared" si="8"/>
        <v>0</v>
      </c>
      <c r="P37" s="6">
        <f>P31+P33+P35</f>
        <v>0</v>
      </c>
      <c r="Q37" s="7">
        <f t="shared" si="0"/>
        <v>43782.524000000005</v>
      </c>
      <c r="R37" s="3"/>
    </row>
    <row r="38" spans="1:18" ht="18.75">
      <c r="A38" s="232" t="s">
        <v>41</v>
      </c>
      <c r="B38" s="233"/>
      <c r="C38" s="220" t="s">
        <v>12</v>
      </c>
      <c r="D38" s="50">
        <v>0.2276</v>
      </c>
      <c r="E38" s="183">
        <v>0.9536</v>
      </c>
      <c r="F38" s="57"/>
      <c r="G38" s="59">
        <v>1.4718</v>
      </c>
      <c r="H38" s="143">
        <v>37.433</v>
      </c>
      <c r="I38" s="59"/>
      <c r="J38" s="30"/>
      <c r="K38" s="143">
        <v>30.1072</v>
      </c>
      <c r="L38" s="4">
        <v>0.0518</v>
      </c>
      <c r="M38" s="4">
        <v>0.332</v>
      </c>
      <c r="N38" s="4">
        <v>0.4638</v>
      </c>
      <c r="O38" s="4"/>
      <c r="P38" s="4"/>
      <c r="Q38" s="5">
        <f t="shared" si="0"/>
        <v>69.8596</v>
      </c>
      <c r="R38" s="3"/>
    </row>
    <row r="39" spans="1:18" ht="18.75">
      <c r="A39" s="234"/>
      <c r="B39" s="235"/>
      <c r="C39" s="224" t="s">
        <v>14</v>
      </c>
      <c r="D39" s="267">
        <v>51.2883</v>
      </c>
      <c r="E39" s="184">
        <v>305.605</v>
      </c>
      <c r="F39" s="58"/>
      <c r="G39" s="60">
        <v>398.373</v>
      </c>
      <c r="H39" s="142">
        <v>11404.096</v>
      </c>
      <c r="I39" s="60"/>
      <c r="J39" s="31"/>
      <c r="K39" s="142">
        <v>13988.361</v>
      </c>
      <c r="L39" s="6">
        <v>40.394</v>
      </c>
      <c r="M39" s="6">
        <v>77.385</v>
      </c>
      <c r="N39" s="6">
        <v>125.535</v>
      </c>
      <c r="O39" s="6"/>
      <c r="P39" s="6"/>
      <c r="Q39" s="7">
        <f t="shared" si="0"/>
        <v>26034.144</v>
      </c>
      <c r="R39" s="3"/>
    </row>
    <row r="40" spans="1:18" ht="18.75">
      <c r="A40" s="232" t="s">
        <v>42</v>
      </c>
      <c r="B40" s="233"/>
      <c r="C40" s="220" t="s">
        <v>12</v>
      </c>
      <c r="D40" s="50">
        <v>0.4641</v>
      </c>
      <c r="E40" s="183">
        <v>0.3278</v>
      </c>
      <c r="F40" s="57"/>
      <c r="G40" s="59">
        <v>5.0422</v>
      </c>
      <c r="H40" s="143">
        <v>62.209</v>
      </c>
      <c r="I40" s="59"/>
      <c r="J40" s="30"/>
      <c r="K40" s="143">
        <v>19.5662</v>
      </c>
      <c r="L40" s="4">
        <v>10.2209</v>
      </c>
      <c r="M40" s="4">
        <v>0.118</v>
      </c>
      <c r="N40" s="4">
        <v>0.2085</v>
      </c>
      <c r="O40" s="4">
        <v>0.041</v>
      </c>
      <c r="P40" s="4"/>
      <c r="Q40" s="5">
        <f t="shared" si="0"/>
        <v>97.40579999999999</v>
      </c>
      <c r="R40" s="3"/>
    </row>
    <row r="41" spans="1:18" ht="18.75">
      <c r="A41" s="234"/>
      <c r="B41" s="235"/>
      <c r="C41" s="224" t="s">
        <v>14</v>
      </c>
      <c r="D41" s="267">
        <v>279.31575</v>
      </c>
      <c r="E41" s="184">
        <v>217.637</v>
      </c>
      <c r="F41" s="58"/>
      <c r="G41" s="60">
        <v>1898.601</v>
      </c>
      <c r="H41" s="142">
        <v>22256.15</v>
      </c>
      <c r="I41" s="60"/>
      <c r="J41" s="31"/>
      <c r="K41" s="142">
        <v>6413.213</v>
      </c>
      <c r="L41" s="6">
        <v>1879.786</v>
      </c>
      <c r="M41" s="6">
        <v>30.87</v>
      </c>
      <c r="N41" s="6">
        <v>55.001</v>
      </c>
      <c r="O41" s="6">
        <v>20.849</v>
      </c>
      <c r="P41" s="6"/>
      <c r="Q41" s="7">
        <f t="shared" si="0"/>
        <v>32554.469999999998</v>
      </c>
      <c r="R41" s="3"/>
    </row>
    <row r="42" spans="1:18" ht="18.75">
      <c r="A42" s="232" t="s">
        <v>43</v>
      </c>
      <c r="B42" s="233"/>
      <c r="C42" s="220" t="s">
        <v>12</v>
      </c>
      <c r="D42" s="50">
        <v>0.0075</v>
      </c>
      <c r="E42" s="183"/>
      <c r="F42" s="57"/>
      <c r="G42" s="59"/>
      <c r="H42" s="143">
        <v>0.096</v>
      </c>
      <c r="I42" s="59"/>
      <c r="J42" s="30"/>
      <c r="K42" s="143"/>
      <c r="L42" s="4"/>
      <c r="M42" s="4"/>
      <c r="N42" s="4"/>
      <c r="O42" s="4"/>
      <c r="P42" s="4"/>
      <c r="Q42" s="5">
        <f t="shared" si="0"/>
        <v>0.096</v>
      </c>
      <c r="R42" s="3"/>
    </row>
    <row r="43" spans="1:18" ht="18.75">
      <c r="A43" s="234"/>
      <c r="B43" s="235"/>
      <c r="C43" s="224" t="s">
        <v>14</v>
      </c>
      <c r="D43" s="51">
        <v>14.175</v>
      </c>
      <c r="E43" s="184"/>
      <c r="F43" s="58"/>
      <c r="G43" s="60"/>
      <c r="H43" s="142">
        <v>109.956</v>
      </c>
      <c r="I43" s="60"/>
      <c r="J43" s="31"/>
      <c r="K43" s="142"/>
      <c r="L43" s="6"/>
      <c r="M43" s="6"/>
      <c r="N43" s="6"/>
      <c r="O43" s="6"/>
      <c r="P43" s="6"/>
      <c r="Q43" s="7">
        <f t="shared" si="0"/>
        <v>109.956</v>
      </c>
      <c r="R43" s="3"/>
    </row>
    <row r="44" spans="1:18" ht="18.75">
      <c r="A44" s="232" t="s">
        <v>44</v>
      </c>
      <c r="B44" s="233"/>
      <c r="C44" s="220" t="s">
        <v>12</v>
      </c>
      <c r="D44" s="50">
        <v>0.021</v>
      </c>
      <c r="E44" s="183">
        <v>0.06</v>
      </c>
      <c r="F44" s="57"/>
      <c r="G44" s="59">
        <v>0</v>
      </c>
      <c r="H44" s="143">
        <v>0.112</v>
      </c>
      <c r="I44" s="59"/>
      <c r="J44" s="30"/>
      <c r="K44" s="143"/>
      <c r="L44" s="4"/>
      <c r="M44" s="4"/>
      <c r="N44" s="4"/>
      <c r="O44" s="4"/>
      <c r="P44" s="4"/>
      <c r="Q44" s="5">
        <f t="shared" si="0"/>
        <v>0.112</v>
      </c>
      <c r="R44" s="3"/>
    </row>
    <row r="45" spans="1:18" ht="18.75">
      <c r="A45" s="234"/>
      <c r="B45" s="235"/>
      <c r="C45" s="224" t="s">
        <v>14</v>
      </c>
      <c r="D45" s="267">
        <v>4.62</v>
      </c>
      <c r="E45" s="184">
        <v>13.23</v>
      </c>
      <c r="F45" s="58"/>
      <c r="G45" s="60">
        <v>0.105</v>
      </c>
      <c r="H45" s="142">
        <v>36.351</v>
      </c>
      <c r="I45" s="60"/>
      <c r="J45" s="31"/>
      <c r="K45" s="142"/>
      <c r="L45" s="6"/>
      <c r="M45" s="6"/>
      <c r="N45" s="6"/>
      <c r="O45" s="6"/>
      <c r="P45" s="6"/>
      <c r="Q45" s="7">
        <f t="shared" si="0"/>
        <v>36.455999999999996</v>
      </c>
      <c r="R45" s="3"/>
    </row>
    <row r="46" spans="1:18" ht="18.75">
      <c r="A46" s="232" t="s">
        <v>45</v>
      </c>
      <c r="B46" s="233"/>
      <c r="C46" s="220" t="s">
        <v>12</v>
      </c>
      <c r="D46" s="50"/>
      <c r="E46" s="183">
        <v>0.016</v>
      </c>
      <c r="F46" s="57"/>
      <c r="G46" s="59"/>
      <c r="H46" s="143">
        <v>1.098</v>
      </c>
      <c r="I46" s="59"/>
      <c r="J46" s="30"/>
      <c r="K46" s="143">
        <v>0.001</v>
      </c>
      <c r="L46" s="4"/>
      <c r="M46" s="4"/>
      <c r="N46" s="4"/>
      <c r="O46" s="4"/>
      <c r="P46" s="4"/>
      <c r="Q46" s="5">
        <f t="shared" si="0"/>
        <v>1.099</v>
      </c>
      <c r="R46" s="3"/>
    </row>
    <row r="47" spans="1:18" ht="18.75">
      <c r="A47" s="234"/>
      <c r="B47" s="235"/>
      <c r="C47" s="224" t="s">
        <v>14</v>
      </c>
      <c r="D47" s="51"/>
      <c r="E47" s="184">
        <v>6.169</v>
      </c>
      <c r="F47" s="58"/>
      <c r="G47" s="60"/>
      <c r="H47" s="142">
        <v>100.458</v>
      </c>
      <c r="I47" s="60"/>
      <c r="J47" s="31"/>
      <c r="K47" s="142">
        <v>0.42</v>
      </c>
      <c r="L47" s="6"/>
      <c r="M47" s="6"/>
      <c r="N47" s="6"/>
      <c r="O47" s="6"/>
      <c r="P47" s="6"/>
      <c r="Q47" s="7">
        <f t="shared" si="0"/>
        <v>100.878</v>
      </c>
      <c r="R47" s="3"/>
    </row>
    <row r="48" spans="1:18" ht="18.75">
      <c r="A48" s="232" t="s">
        <v>46</v>
      </c>
      <c r="B48" s="233"/>
      <c r="C48" s="220" t="s">
        <v>12</v>
      </c>
      <c r="D48" s="50">
        <v>1.0365</v>
      </c>
      <c r="E48" s="183">
        <v>0.8776</v>
      </c>
      <c r="F48" s="57"/>
      <c r="G48" s="59">
        <v>391.4545</v>
      </c>
      <c r="H48" s="143">
        <v>2786.783</v>
      </c>
      <c r="I48" s="59"/>
      <c r="J48" s="30"/>
      <c r="K48" s="143">
        <v>1123.8505</v>
      </c>
      <c r="L48" s="4">
        <v>7.8587</v>
      </c>
      <c r="M48" s="4">
        <v>0.062</v>
      </c>
      <c r="N48" s="4">
        <v>0.0781</v>
      </c>
      <c r="O48" s="4">
        <v>4.1943</v>
      </c>
      <c r="P48" s="4"/>
      <c r="Q48" s="5">
        <f t="shared" si="0"/>
        <v>4314.281099999999</v>
      </c>
      <c r="R48" s="3"/>
    </row>
    <row r="49" spans="1:18" ht="18.75">
      <c r="A49" s="234"/>
      <c r="B49" s="235"/>
      <c r="C49" s="224" t="s">
        <v>14</v>
      </c>
      <c r="D49" s="267">
        <v>108.12795000000001</v>
      </c>
      <c r="E49" s="184">
        <v>115.962</v>
      </c>
      <c r="F49" s="58"/>
      <c r="G49" s="60">
        <v>26272.863</v>
      </c>
      <c r="H49" s="142">
        <v>255347.162</v>
      </c>
      <c r="I49" s="60"/>
      <c r="J49" s="31"/>
      <c r="K49" s="142">
        <v>88702.559</v>
      </c>
      <c r="L49" s="6">
        <v>522.763</v>
      </c>
      <c r="M49" s="6">
        <v>11.078</v>
      </c>
      <c r="N49" s="6">
        <v>11.192</v>
      </c>
      <c r="O49" s="6">
        <v>452.61</v>
      </c>
      <c r="P49" s="6"/>
      <c r="Q49" s="7">
        <f t="shared" si="0"/>
        <v>371320.22699999996</v>
      </c>
      <c r="R49" s="3"/>
    </row>
    <row r="50" spans="1:18" ht="18.75">
      <c r="A50" s="232" t="s">
        <v>47</v>
      </c>
      <c r="B50" s="233"/>
      <c r="C50" s="220" t="s">
        <v>12</v>
      </c>
      <c r="D50" s="50">
        <v>0.02</v>
      </c>
      <c r="E50" s="183">
        <v>0.301</v>
      </c>
      <c r="F50" s="57"/>
      <c r="G50" s="59">
        <v>0.1362</v>
      </c>
      <c r="H50" s="143">
        <v>0.322</v>
      </c>
      <c r="I50" s="59"/>
      <c r="J50" s="30"/>
      <c r="K50" s="143">
        <v>4.8</v>
      </c>
      <c r="L50" s="4"/>
      <c r="M50" s="4"/>
      <c r="N50" s="4"/>
      <c r="O50" s="4"/>
      <c r="P50" s="4"/>
      <c r="Q50" s="5">
        <f t="shared" si="0"/>
        <v>5.2581999999999995</v>
      </c>
      <c r="R50" s="3"/>
    </row>
    <row r="51" spans="1:18" ht="18.75">
      <c r="A51" s="234"/>
      <c r="B51" s="235"/>
      <c r="C51" s="224" t="s">
        <v>14</v>
      </c>
      <c r="D51" s="267">
        <v>24.108</v>
      </c>
      <c r="E51" s="184">
        <v>288.015</v>
      </c>
      <c r="F51" s="58"/>
      <c r="G51" s="60">
        <v>3.427</v>
      </c>
      <c r="H51" s="142">
        <v>316.26</v>
      </c>
      <c r="I51" s="60"/>
      <c r="J51" s="31"/>
      <c r="K51" s="142">
        <v>362.88</v>
      </c>
      <c r="L51" s="6"/>
      <c r="M51" s="6"/>
      <c r="N51" s="6"/>
      <c r="O51" s="6"/>
      <c r="P51" s="6"/>
      <c r="Q51" s="7">
        <f t="shared" si="0"/>
        <v>682.567</v>
      </c>
      <c r="R51" s="3"/>
    </row>
    <row r="52" spans="1:18" ht="18.75">
      <c r="A52" s="232" t="s">
        <v>48</v>
      </c>
      <c r="B52" s="233"/>
      <c r="C52" s="220" t="s">
        <v>12</v>
      </c>
      <c r="D52" s="50"/>
      <c r="E52" s="183">
        <v>0.052</v>
      </c>
      <c r="F52" s="57"/>
      <c r="G52" s="59">
        <v>0.8068</v>
      </c>
      <c r="H52" s="143">
        <v>0.527</v>
      </c>
      <c r="I52" s="59"/>
      <c r="J52" s="30"/>
      <c r="K52" s="143">
        <v>2634.7661</v>
      </c>
      <c r="L52" s="4">
        <v>142.9265</v>
      </c>
      <c r="M52" s="4"/>
      <c r="N52" s="4">
        <v>0.0078</v>
      </c>
      <c r="O52" s="4"/>
      <c r="P52" s="4"/>
      <c r="Q52" s="5">
        <f t="shared" si="0"/>
        <v>2779.0341999999996</v>
      </c>
      <c r="R52" s="3"/>
    </row>
    <row r="53" spans="1:18" ht="18.75">
      <c r="A53" s="234"/>
      <c r="B53" s="235"/>
      <c r="C53" s="224" t="s">
        <v>14</v>
      </c>
      <c r="D53" s="267"/>
      <c r="E53" s="184">
        <v>75.705</v>
      </c>
      <c r="F53" s="58"/>
      <c r="G53" s="60">
        <v>606.127</v>
      </c>
      <c r="H53" s="142">
        <v>267.449</v>
      </c>
      <c r="I53" s="60"/>
      <c r="J53" s="31"/>
      <c r="K53" s="142">
        <v>1069848.219</v>
      </c>
      <c r="L53" s="6">
        <v>56378.187</v>
      </c>
      <c r="M53" s="6"/>
      <c r="N53" s="6">
        <v>3.435</v>
      </c>
      <c r="O53" s="6"/>
      <c r="P53" s="6"/>
      <c r="Q53" s="7">
        <f t="shared" si="0"/>
        <v>1127103.417</v>
      </c>
      <c r="R53" s="3"/>
    </row>
    <row r="54" spans="1:18" ht="18.75">
      <c r="A54" s="218" t="s">
        <v>0</v>
      </c>
      <c r="B54" s="219" t="s">
        <v>49</v>
      </c>
      <c r="C54" s="220" t="s">
        <v>12</v>
      </c>
      <c r="D54" s="50">
        <v>0.2409</v>
      </c>
      <c r="E54" s="183"/>
      <c r="F54" s="57"/>
      <c r="G54" s="59">
        <v>0.0225</v>
      </c>
      <c r="H54" s="143">
        <v>2.25</v>
      </c>
      <c r="I54" s="59">
        <v>0.002</v>
      </c>
      <c r="J54" s="30"/>
      <c r="K54" s="143">
        <v>0.82</v>
      </c>
      <c r="L54" s="4">
        <v>0.0897</v>
      </c>
      <c r="M54" s="4">
        <v>0.011</v>
      </c>
      <c r="N54" s="4">
        <v>0.0244</v>
      </c>
      <c r="O54" s="4">
        <v>0.1155</v>
      </c>
      <c r="P54" s="4"/>
      <c r="Q54" s="5">
        <f t="shared" si="0"/>
        <v>3.3350999999999997</v>
      </c>
      <c r="R54" s="3"/>
    </row>
    <row r="55" spans="1:18" ht="18.75">
      <c r="A55" s="222" t="s">
        <v>37</v>
      </c>
      <c r="B55" s="223"/>
      <c r="C55" s="224" t="s">
        <v>14</v>
      </c>
      <c r="D55" s="267">
        <v>207.10725</v>
      </c>
      <c r="E55" s="184"/>
      <c r="F55" s="58"/>
      <c r="G55" s="60">
        <v>85.641</v>
      </c>
      <c r="H55" s="142">
        <v>1830.343</v>
      </c>
      <c r="I55" s="60">
        <v>1.638</v>
      </c>
      <c r="J55" s="31"/>
      <c r="K55" s="142">
        <v>516.909</v>
      </c>
      <c r="L55" s="6">
        <v>102.389</v>
      </c>
      <c r="M55" s="6">
        <v>4.41</v>
      </c>
      <c r="N55" s="6">
        <v>30.42</v>
      </c>
      <c r="O55" s="6">
        <v>47.901</v>
      </c>
      <c r="P55" s="6"/>
      <c r="Q55" s="7">
        <f t="shared" si="0"/>
        <v>2619.651</v>
      </c>
      <c r="R55" s="3"/>
    </row>
    <row r="56" spans="1:18" ht="18.75">
      <c r="A56" s="222" t="s">
        <v>13</v>
      </c>
      <c r="B56" s="226" t="s">
        <v>16</v>
      </c>
      <c r="C56" s="220" t="s">
        <v>12</v>
      </c>
      <c r="D56" s="50">
        <v>0.9892</v>
      </c>
      <c r="E56" s="183">
        <v>0.3108</v>
      </c>
      <c r="F56" s="57"/>
      <c r="G56" s="59">
        <v>0.5884</v>
      </c>
      <c r="H56" s="143">
        <v>0.98</v>
      </c>
      <c r="I56" s="59">
        <v>0.003</v>
      </c>
      <c r="J56" s="30"/>
      <c r="K56" s="143">
        <v>2.7264</v>
      </c>
      <c r="L56" s="4">
        <v>0.0281</v>
      </c>
      <c r="M56" s="4">
        <v>0.037</v>
      </c>
      <c r="N56" s="4">
        <v>0.313</v>
      </c>
      <c r="O56" s="4">
        <v>0.2104</v>
      </c>
      <c r="P56" s="4"/>
      <c r="Q56" s="5">
        <f t="shared" si="0"/>
        <v>4.886299999999999</v>
      </c>
      <c r="R56" s="3"/>
    </row>
    <row r="57" spans="1:18" ht="18.75">
      <c r="A57" s="222" t="s">
        <v>19</v>
      </c>
      <c r="B57" s="224" t="s">
        <v>50</v>
      </c>
      <c r="C57" s="224" t="s">
        <v>14</v>
      </c>
      <c r="D57" s="267">
        <v>135.75135</v>
      </c>
      <c r="E57" s="184">
        <v>150.692</v>
      </c>
      <c r="F57" s="58"/>
      <c r="G57" s="60">
        <v>317.138</v>
      </c>
      <c r="H57" s="142">
        <v>797.721</v>
      </c>
      <c r="I57" s="60">
        <v>2.268</v>
      </c>
      <c r="J57" s="31"/>
      <c r="K57" s="142">
        <v>1743.658</v>
      </c>
      <c r="L57" s="6">
        <v>26.345</v>
      </c>
      <c r="M57" s="6">
        <v>10.5</v>
      </c>
      <c r="N57" s="6">
        <v>182.907</v>
      </c>
      <c r="O57" s="6">
        <v>41.844</v>
      </c>
      <c r="P57" s="6"/>
      <c r="Q57" s="7">
        <f t="shared" si="0"/>
        <v>3122.381</v>
      </c>
      <c r="R57" s="3"/>
    </row>
    <row r="58" spans="1:18" ht="18.75">
      <c r="A58" s="10"/>
      <c r="B58" s="227" t="s">
        <v>20</v>
      </c>
      <c r="C58" s="220" t="s">
        <v>12</v>
      </c>
      <c r="D58" s="46">
        <f>D54+D56</f>
        <v>1.2301</v>
      </c>
      <c r="E58" s="187">
        <f>E54+E56</f>
        <v>0.3108</v>
      </c>
      <c r="F58" s="57">
        <f>D58+E58</f>
        <v>1.5409</v>
      </c>
      <c r="G58" s="63">
        <f aca="true" t="shared" si="9" ref="G58:I59">G54+G56</f>
        <v>0.6109</v>
      </c>
      <c r="H58" s="148">
        <f t="shared" si="9"/>
        <v>3.23</v>
      </c>
      <c r="I58" s="63">
        <f t="shared" si="9"/>
        <v>0.005</v>
      </c>
      <c r="J58" s="30">
        <f>H58+I58</f>
        <v>3.235</v>
      </c>
      <c r="K58" s="148">
        <f>K54+K56</f>
        <v>3.5463999999999998</v>
      </c>
      <c r="L58" s="4">
        <f aca="true" t="shared" si="10" ref="L58:O59">+L54+L56</f>
        <v>0.1178</v>
      </c>
      <c r="M58" s="4">
        <f t="shared" si="10"/>
        <v>0.048</v>
      </c>
      <c r="N58" s="4">
        <f t="shared" si="10"/>
        <v>0.3374</v>
      </c>
      <c r="O58" s="4">
        <f t="shared" si="10"/>
        <v>0.3259</v>
      </c>
      <c r="P58" s="4">
        <f>P54+P56</f>
        <v>0</v>
      </c>
      <c r="Q58" s="5">
        <f t="shared" si="0"/>
        <v>9.762300000000002</v>
      </c>
      <c r="R58" s="3"/>
    </row>
    <row r="59" spans="1:18" ht="18.75">
      <c r="A59" s="229"/>
      <c r="B59" s="230"/>
      <c r="C59" s="224" t="s">
        <v>14</v>
      </c>
      <c r="D59" s="47">
        <f>D55+D57</f>
        <v>342.8586</v>
      </c>
      <c r="E59" s="188">
        <f>E55+E57</f>
        <v>150.692</v>
      </c>
      <c r="F59" s="58">
        <f>D59+E59</f>
        <v>493.55060000000003</v>
      </c>
      <c r="G59" s="62">
        <f t="shared" si="9"/>
        <v>402.779</v>
      </c>
      <c r="H59" s="149">
        <f t="shared" si="9"/>
        <v>2628.0640000000003</v>
      </c>
      <c r="I59" s="62">
        <f t="shared" si="9"/>
        <v>3.9059999999999997</v>
      </c>
      <c r="J59" s="31">
        <f>H59+I59</f>
        <v>2631.9700000000003</v>
      </c>
      <c r="K59" s="149">
        <f>K55+K57</f>
        <v>2260.567</v>
      </c>
      <c r="L59" s="6">
        <f t="shared" si="10"/>
        <v>128.73399999999998</v>
      </c>
      <c r="M59" s="6">
        <f t="shared" si="10"/>
        <v>14.91</v>
      </c>
      <c r="N59" s="6">
        <f t="shared" si="10"/>
        <v>213.327</v>
      </c>
      <c r="O59" s="6">
        <f t="shared" si="10"/>
        <v>89.745</v>
      </c>
      <c r="P59" s="6">
        <f>P55+P57</f>
        <v>0</v>
      </c>
      <c r="Q59" s="7">
        <f t="shared" si="0"/>
        <v>6235.582600000001</v>
      </c>
      <c r="R59" s="3"/>
    </row>
    <row r="60" spans="1:18" ht="18.75">
      <c r="A60" s="218" t="s">
        <v>0</v>
      </c>
      <c r="B60" s="219" t="s">
        <v>51</v>
      </c>
      <c r="C60" s="220" t="s">
        <v>12</v>
      </c>
      <c r="D60" s="50">
        <v>0.4915</v>
      </c>
      <c r="E60" s="183">
        <v>0.002</v>
      </c>
      <c r="F60" s="57"/>
      <c r="G60" s="59">
        <v>0.03</v>
      </c>
      <c r="H60" s="143">
        <v>0.467</v>
      </c>
      <c r="I60" s="59"/>
      <c r="J60" s="11"/>
      <c r="K60" s="143"/>
      <c r="L60" s="4"/>
      <c r="M60" s="4"/>
      <c r="N60" s="4"/>
      <c r="O60" s="4"/>
      <c r="P60" s="4"/>
      <c r="Q60" s="5">
        <f t="shared" si="0"/>
        <v>0.497</v>
      </c>
      <c r="R60" s="3"/>
    </row>
    <row r="61" spans="1:18" ht="18.75">
      <c r="A61" s="222" t="s">
        <v>52</v>
      </c>
      <c r="B61" s="223"/>
      <c r="C61" s="224" t="s">
        <v>14</v>
      </c>
      <c r="D61" s="267">
        <v>36.12525</v>
      </c>
      <c r="E61" s="184">
        <v>1.26</v>
      </c>
      <c r="F61" s="58"/>
      <c r="G61" s="60">
        <v>1.612</v>
      </c>
      <c r="H61" s="142">
        <v>9.917</v>
      </c>
      <c r="I61" s="60"/>
      <c r="J61" s="31"/>
      <c r="K61" s="142"/>
      <c r="L61" s="6"/>
      <c r="M61" s="6"/>
      <c r="N61" s="6"/>
      <c r="O61" s="6"/>
      <c r="P61" s="6"/>
      <c r="Q61" s="7">
        <f t="shared" si="0"/>
        <v>11.529</v>
      </c>
      <c r="R61" s="3"/>
    </row>
    <row r="62" spans="1:18" ht="18.75">
      <c r="A62" s="222" t="s">
        <v>0</v>
      </c>
      <c r="B62" s="226" t="s">
        <v>53</v>
      </c>
      <c r="C62" s="220" t="s">
        <v>12</v>
      </c>
      <c r="D62" s="50"/>
      <c r="E62" s="183">
        <v>3.435</v>
      </c>
      <c r="F62" s="57"/>
      <c r="G62" s="59">
        <v>1357.78</v>
      </c>
      <c r="H62" s="143">
        <v>0</v>
      </c>
      <c r="I62" s="59"/>
      <c r="J62" s="30"/>
      <c r="K62" s="143"/>
      <c r="L62" s="4"/>
      <c r="M62" s="4"/>
      <c r="N62" s="4"/>
      <c r="O62" s="4"/>
      <c r="P62" s="4"/>
      <c r="Q62" s="5">
        <f t="shared" si="0"/>
        <v>1357.78</v>
      </c>
      <c r="R62" s="3"/>
    </row>
    <row r="63" spans="1:18" ht="18.75">
      <c r="A63" s="222" t="s">
        <v>54</v>
      </c>
      <c r="B63" s="224" t="s">
        <v>55</v>
      </c>
      <c r="C63" s="224" t="s">
        <v>14</v>
      </c>
      <c r="D63" s="51"/>
      <c r="E63" s="184">
        <v>378.84</v>
      </c>
      <c r="F63" s="58"/>
      <c r="G63" s="60">
        <v>209463.58</v>
      </c>
      <c r="H63" s="142">
        <v>0.42</v>
      </c>
      <c r="I63" s="60"/>
      <c r="J63" s="31"/>
      <c r="K63" s="142"/>
      <c r="L63" s="6"/>
      <c r="M63" s="6"/>
      <c r="N63" s="6"/>
      <c r="O63" s="6"/>
      <c r="P63" s="6"/>
      <c r="Q63" s="7">
        <f t="shared" si="0"/>
        <v>209464</v>
      </c>
      <c r="R63" s="3"/>
    </row>
    <row r="64" spans="1:18" ht="18.75">
      <c r="A64" s="222" t="s">
        <v>0</v>
      </c>
      <c r="B64" s="219" t="s">
        <v>56</v>
      </c>
      <c r="C64" s="220" t="s">
        <v>12</v>
      </c>
      <c r="D64" s="50"/>
      <c r="E64" s="183"/>
      <c r="F64" s="57"/>
      <c r="G64" s="59">
        <v>220.954</v>
      </c>
      <c r="H64" s="143"/>
      <c r="I64" s="59"/>
      <c r="J64" s="30"/>
      <c r="K64" s="143"/>
      <c r="L64" s="4"/>
      <c r="M64" s="4"/>
      <c r="N64" s="4"/>
      <c r="O64" s="4"/>
      <c r="P64" s="4"/>
      <c r="Q64" s="5">
        <f t="shared" si="0"/>
        <v>220.954</v>
      </c>
      <c r="R64" s="3"/>
    </row>
    <row r="65" spans="1:18" ht="18.75">
      <c r="A65" s="222" t="s">
        <v>19</v>
      </c>
      <c r="B65" s="223"/>
      <c r="C65" s="224" t="s">
        <v>14</v>
      </c>
      <c r="D65" s="51"/>
      <c r="E65" s="184"/>
      <c r="F65" s="58"/>
      <c r="G65" s="60">
        <v>27114.668</v>
      </c>
      <c r="H65" s="142"/>
      <c r="I65" s="60"/>
      <c r="J65" s="31"/>
      <c r="K65" s="142"/>
      <c r="L65" s="6"/>
      <c r="M65" s="6"/>
      <c r="N65" s="6"/>
      <c r="O65" s="6"/>
      <c r="P65" s="6"/>
      <c r="Q65" s="7">
        <f t="shared" si="0"/>
        <v>27114.668</v>
      </c>
      <c r="R65" s="3"/>
    </row>
    <row r="66" spans="1:18" ht="18.75">
      <c r="A66" s="10"/>
      <c r="B66" s="226" t="s">
        <v>16</v>
      </c>
      <c r="C66" s="220" t="s">
        <v>12</v>
      </c>
      <c r="D66" s="50"/>
      <c r="E66" s="183"/>
      <c r="F66" s="57"/>
      <c r="G66" s="59">
        <v>154.4582</v>
      </c>
      <c r="H66" s="143"/>
      <c r="I66" s="59"/>
      <c r="J66" s="30"/>
      <c r="K66" s="143">
        <v>0.0115</v>
      </c>
      <c r="L66" s="4">
        <v>0.041</v>
      </c>
      <c r="M66" s="4">
        <v>0.006</v>
      </c>
      <c r="N66" s="4"/>
      <c r="O66" s="4"/>
      <c r="P66" s="4"/>
      <c r="Q66" s="5">
        <f t="shared" si="0"/>
        <v>154.51670000000001</v>
      </c>
      <c r="R66" s="3"/>
    </row>
    <row r="67" spans="1:18" ht="19.5" thickBot="1">
      <c r="A67" s="237" t="s">
        <v>0</v>
      </c>
      <c r="B67" s="238" t="s">
        <v>55</v>
      </c>
      <c r="C67" s="238" t="s">
        <v>14</v>
      </c>
      <c r="D67" s="305"/>
      <c r="E67" s="185"/>
      <c r="F67" s="203"/>
      <c r="G67" s="129">
        <v>18689.327</v>
      </c>
      <c r="H67" s="144"/>
      <c r="I67" s="129"/>
      <c r="J67" s="32"/>
      <c r="K67" s="144">
        <v>3.859</v>
      </c>
      <c r="L67" s="8">
        <v>0.83</v>
      </c>
      <c r="M67" s="8">
        <v>0.735</v>
      </c>
      <c r="N67" s="8"/>
      <c r="O67" s="8"/>
      <c r="P67" s="8"/>
      <c r="Q67" s="9">
        <f t="shared" si="0"/>
        <v>18694.751000000004</v>
      </c>
      <c r="R67" s="3"/>
    </row>
    <row r="68" spans="4:17" ht="18.75">
      <c r="D68" s="3"/>
      <c r="E68" s="3"/>
      <c r="F68" s="240"/>
      <c r="G68" s="240"/>
      <c r="H68" s="240"/>
      <c r="I68" s="240"/>
      <c r="K68" s="240"/>
      <c r="Q68" s="1"/>
    </row>
    <row r="69" spans="1:17" ht="19.5" thickBot="1">
      <c r="A69" s="2"/>
      <c r="B69" s="212" t="s">
        <v>127</v>
      </c>
      <c r="C69" s="2"/>
      <c r="D69" s="241"/>
      <c r="E69" s="241"/>
      <c r="F69" s="242"/>
      <c r="G69" s="242"/>
      <c r="H69" s="242"/>
      <c r="I69" s="242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9"/>
      <c r="B70" s="26"/>
      <c r="C70" s="26"/>
      <c r="D70" s="37" t="s">
        <v>1</v>
      </c>
      <c r="E70" s="37" t="s">
        <v>2</v>
      </c>
      <c r="F70" s="271" t="s">
        <v>3</v>
      </c>
      <c r="G70" s="216" t="s">
        <v>100</v>
      </c>
      <c r="H70" s="39" t="s">
        <v>4</v>
      </c>
      <c r="I70" s="37" t="s">
        <v>5</v>
      </c>
      <c r="J70" s="37" t="s">
        <v>121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2" t="s">
        <v>52</v>
      </c>
      <c r="B71" s="227" t="s">
        <v>20</v>
      </c>
      <c r="C71" s="220" t="s">
        <v>12</v>
      </c>
      <c r="D71" s="46">
        <f>D60+D62+D64+D66</f>
        <v>0.4915</v>
      </c>
      <c r="E71" s="46">
        <f>E60+E62+E64+E66</f>
        <v>3.437</v>
      </c>
      <c r="F71" s="148">
        <f>D71+E71</f>
        <v>3.9284999999999997</v>
      </c>
      <c r="G71" s="243">
        <f aca="true" t="shared" si="11" ref="G71:I72">G60+G62+G64+G66</f>
        <v>1733.2222</v>
      </c>
      <c r="H71" s="63">
        <f t="shared" si="11"/>
        <v>0.467</v>
      </c>
      <c r="I71" s="63">
        <f t="shared" si="11"/>
        <v>0</v>
      </c>
      <c r="J71" s="11">
        <f>H71+I71</f>
        <v>0.467</v>
      </c>
      <c r="K71" s="63">
        <f>K60+K62+K64+K66</f>
        <v>0.0115</v>
      </c>
      <c r="L71" s="4">
        <f>+L60+L62+L64+L66</f>
        <v>0.041</v>
      </c>
      <c r="M71" s="4">
        <f>+M60+M62+M64+M66</f>
        <v>0.006</v>
      </c>
      <c r="N71" s="4">
        <f aca="true" t="shared" si="12" ref="N71:P72">N60+N62+N64+N66</f>
        <v>0</v>
      </c>
      <c r="O71" s="4">
        <f t="shared" si="12"/>
        <v>0</v>
      </c>
      <c r="P71" s="4">
        <f t="shared" si="12"/>
        <v>0</v>
      </c>
      <c r="Q71" s="5">
        <f aca="true" t="shared" si="13" ref="Q71:Q134">+F71+G71+H71+I71+K71+L71+M71+N71+O71+P71</f>
        <v>1737.6762</v>
      </c>
      <c r="R71" s="10"/>
    </row>
    <row r="72" spans="1:18" ht="18.75">
      <c r="A72" s="213" t="s">
        <v>54</v>
      </c>
      <c r="B72" s="230"/>
      <c r="C72" s="224" t="s">
        <v>14</v>
      </c>
      <c r="D72" s="47">
        <f>D61+D63+D65+D67</f>
        <v>36.12525</v>
      </c>
      <c r="E72" s="47">
        <f>E61+E63+E65+E67</f>
        <v>380.09999999999997</v>
      </c>
      <c r="F72" s="149">
        <f>D72+E72</f>
        <v>416.22524999999996</v>
      </c>
      <c r="G72" s="62">
        <f t="shared" si="11"/>
        <v>255269.18699999998</v>
      </c>
      <c r="H72" s="62">
        <f t="shared" si="11"/>
        <v>10.337</v>
      </c>
      <c r="I72" s="62">
        <f t="shared" si="11"/>
        <v>0</v>
      </c>
      <c r="J72" s="31">
        <f>H72+I72</f>
        <v>10.337</v>
      </c>
      <c r="K72" s="62">
        <f>K61+K63+K65+K67</f>
        <v>3.859</v>
      </c>
      <c r="L72" s="6">
        <f>+L61+L63+L65+L67</f>
        <v>0.83</v>
      </c>
      <c r="M72" s="6">
        <f>+M61+M63+M65+M67</f>
        <v>0.735</v>
      </c>
      <c r="N72" s="6">
        <f t="shared" si="12"/>
        <v>0</v>
      </c>
      <c r="O72" s="6">
        <f t="shared" si="12"/>
        <v>0</v>
      </c>
      <c r="P72" s="6">
        <f t="shared" si="12"/>
        <v>0</v>
      </c>
      <c r="Q72" s="7">
        <f t="shared" si="13"/>
        <v>255701.17324999993</v>
      </c>
      <c r="R72" s="10"/>
    </row>
    <row r="73" spans="1:18" ht="18.75">
      <c r="A73" s="222" t="s">
        <v>0</v>
      </c>
      <c r="B73" s="219" t="s">
        <v>57</v>
      </c>
      <c r="C73" s="220" t="s">
        <v>12</v>
      </c>
      <c r="D73" s="50">
        <v>5.6395</v>
      </c>
      <c r="E73" s="50">
        <v>5.3805</v>
      </c>
      <c r="F73" s="148"/>
      <c r="G73" s="59">
        <v>0.8966</v>
      </c>
      <c r="H73" s="59">
        <v>10.782</v>
      </c>
      <c r="I73" s="59">
        <v>0.235</v>
      </c>
      <c r="J73" s="11"/>
      <c r="K73" s="59">
        <v>1.8495</v>
      </c>
      <c r="L73" s="4">
        <v>2.3854</v>
      </c>
      <c r="M73" s="4">
        <v>0.685</v>
      </c>
      <c r="N73" s="4">
        <v>2.1777</v>
      </c>
      <c r="O73" s="4">
        <v>9.1668</v>
      </c>
      <c r="P73" s="4">
        <v>2.6241</v>
      </c>
      <c r="Q73" s="5">
        <f t="shared" si="13"/>
        <v>30.802099999999996</v>
      </c>
      <c r="R73" s="10"/>
    </row>
    <row r="74" spans="1:18" ht="18.75">
      <c r="A74" s="222" t="s">
        <v>32</v>
      </c>
      <c r="B74" s="223"/>
      <c r="C74" s="224" t="s">
        <v>14</v>
      </c>
      <c r="D74" s="267">
        <v>5784.83535</v>
      </c>
      <c r="E74" s="51">
        <v>4892.625</v>
      </c>
      <c r="F74" s="149"/>
      <c r="G74" s="60">
        <v>1254.081</v>
      </c>
      <c r="H74" s="60">
        <v>8084.758</v>
      </c>
      <c r="I74" s="60">
        <v>210.779</v>
      </c>
      <c r="J74" s="31"/>
      <c r="K74" s="60">
        <v>1202.929</v>
      </c>
      <c r="L74" s="6">
        <v>1751.529</v>
      </c>
      <c r="M74" s="6">
        <v>288.068</v>
      </c>
      <c r="N74" s="6">
        <v>1612.986</v>
      </c>
      <c r="O74" s="6">
        <v>6962.626</v>
      </c>
      <c r="P74" s="6">
        <v>2431.862</v>
      </c>
      <c r="Q74" s="7">
        <f t="shared" si="13"/>
        <v>23799.618000000002</v>
      </c>
      <c r="R74" s="10"/>
    </row>
    <row r="75" spans="1:18" ht="18.75">
      <c r="A75" s="222" t="s">
        <v>0</v>
      </c>
      <c r="B75" s="219" t="s">
        <v>58</v>
      </c>
      <c r="C75" s="220" t="s">
        <v>12</v>
      </c>
      <c r="D75" s="50"/>
      <c r="E75" s="50">
        <v>0.033</v>
      </c>
      <c r="F75" s="148"/>
      <c r="G75" s="59">
        <v>0.0036</v>
      </c>
      <c r="H75" s="59">
        <v>0.033</v>
      </c>
      <c r="I75" s="59"/>
      <c r="J75" s="11"/>
      <c r="K75" s="59"/>
      <c r="L75" s="4"/>
      <c r="M75" s="4"/>
      <c r="N75" s="4"/>
      <c r="O75" s="4"/>
      <c r="P75" s="4"/>
      <c r="Q75" s="5">
        <f t="shared" si="13"/>
        <v>0.0366</v>
      </c>
      <c r="R75" s="10"/>
    </row>
    <row r="76" spans="1:18" ht="18.75">
      <c r="A76" s="222" t="s">
        <v>0</v>
      </c>
      <c r="B76" s="223"/>
      <c r="C76" s="224" t="s">
        <v>14</v>
      </c>
      <c r="D76" s="51"/>
      <c r="E76" s="51">
        <v>4.253</v>
      </c>
      <c r="F76" s="149"/>
      <c r="G76" s="60">
        <v>1.898</v>
      </c>
      <c r="H76" s="60">
        <v>6.847</v>
      </c>
      <c r="I76" s="60"/>
      <c r="J76" s="31"/>
      <c r="K76" s="60"/>
      <c r="L76" s="6"/>
      <c r="M76" s="6"/>
      <c r="N76" s="6"/>
      <c r="O76" s="6"/>
      <c r="P76" s="6"/>
      <c r="Q76" s="7">
        <f t="shared" si="13"/>
        <v>8.745000000000001</v>
      </c>
      <c r="R76" s="10"/>
    </row>
    <row r="77" spans="1:18" ht="18.75">
      <c r="A77" s="222" t="s">
        <v>59</v>
      </c>
      <c r="B77" s="226" t="s">
        <v>60</v>
      </c>
      <c r="C77" s="220" t="s">
        <v>12</v>
      </c>
      <c r="D77" s="50"/>
      <c r="E77" s="50"/>
      <c r="F77" s="148"/>
      <c r="G77" s="59"/>
      <c r="H77" s="59"/>
      <c r="I77" s="59"/>
      <c r="J77" s="11"/>
      <c r="K77" s="59"/>
      <c r="L77" s="4">
        <v>0.03</v>
      </c>
      <c r="M77" s="4"/>
      <c r="N77" s="4"/>
      <c r="O77" s="4"/>
      <c r="P77" s="4"/>
      <c r="Q77" s="5">
        <f t="shared" si="13"/>
        <v>0.03</v>
      </c>
      <c r="R77" s="10"/>
    </row>
    <row r="78" spans="1:18" ht="18.75">
      <c r="A78" s="222"/>
      <c r="B78" s="224" t="s">
        <v>61</v>
      </c>
      <c r="C78" s="224" t="s">
        <v>14</v>
      </c>
      <c r="D78" s="51"/>
      <c r="E78" s="51"/>
      <c r="F78" s="149"/>
      <c r="G78" s="60"/>
      <c r="H78" s="60"/>
      <c r="I78" s="60"/>
      <c r="J78" s="31"/>
      <c r="K78" s="60"/>
      <c r="L78" s="6">
        <v>40.95</v>
      </c>
      <c r="M78" s="6"/>
      <c r="N78" s="6"/>
      <c r="O78" s="6"/>
      <c r="P78" s="6"/>
      <c r="Q78" s="7">
        <f t="shared" si="13"/>
        <v>40.95</v>
      </c>
      <c r="R78" s="10"/>
    </row>
    <row r="79" spans="1:18" ht="18.75">
      <c r="A79" s="222"/>
      <c r="B79" s="219" t="s">
        <v>62</v>
      </c>
      <c r="C79" s="220" t="s">
        <v>12</v>
      </c>
      <c r="D79" s="50"/>
      <c r="E79" s="50"/>
      <c r="F79" s="148"/>
      <c r="G79" s="59"/>
      <c r="H79" s="59"/>
      <c r="I79" s="59"/>
      <c r="J79" s="11"/>
      <c r="K79" s="59"/>
      <c r="L79" s="4"/>
      <c r="M79" s="4"/>
      <c r="N79" s="4"/>
      <c r="O79" s="4"/>
      <c r="P79" s="4"/>
      <c r="Q79" s="5">
        <f t="shared" si="13"/>
        <v>0</v>
      </c>
      <c r="R79" s="10"/>
    </row>
    <row r="80" spans="1:18" ht="18.75">
      <c r="A80" s="222" t="s">
        <v>13</v>
      </c>
      <c r="B80" s="223"/>
      <c r="C80" s="224" t="s">
        <v>14</v>
      </c>
      <c r="D80" s="51"/>
      <c r="E80" s="51"/>
      <c r="F80" s="149"/>
      <c r="G80" s="60"/>
      <c r="H80" s="60"/>
      <c r="I80" s="60"/>
      <c r="J80" s="31"/>
      <c r="K80" s="60"/>
      <c r="L80" s="6"/>
      <c r="M80" s="6"/>
      <c r="N80" s="6"/>
      <c r="O80" s="6"/>
      <c r="P80" s="6"/>
      <c r="Q80" s="7">
        <f t="shared" si="13"/>
        <v>0</v>
      </c>
      <c r="R80" s="10"/>
    </row>
    <row r="81" spans="1:18" ht="18.75">
      <c r="A81" s="222"/>
      <c r="B81" s="226" t="s">
        <v>16</v>
      </c>
      <c r="C81" s="220" t="s">
        <v>12</v>
      </c>
      <c r="D81" s="50">
        <v>5.3234</v>
      </c>
      <c r="E81" s="50">
        <v>9.812</v>
      </c>
      <c r="F81" s="148"/>
      <c r="G81" s="59">
        <v>1.1163</v>
      </c>
      <c r="H81" s="59">
        <v>25.328</v>
      </c>
      <c r="I81" s="59">
        <v>0.392</v>
      </c>
      <c r="J81" s="11"/>
      <c r="K81" s="59">
        <v>0.793</v>
      </c>
      <c r="L81" s="4">
        <v>2.7695</v>
      </c>
      <c r="M81" s="4">
        <v>1.768</v>
      </c>
      <c r="N81" s="4">
        <v>34.6121</v>
      </c>
      <c r="O81" s="4">
        <v>6.285</v>
      </c>
      <c r="P81" s="4">
        <v>6.0402</v>
      </c>
      <c r="Q81" s="5">
        <f t="shared" si="13"/>
        <v>79.10409999999999</v>
      </c>
      <c r="R81" s="10"/>
    </row>
    <row r="82" spans="1:18" ht="18.75">
      <c r="A82" s="222"/>
      <c r="B82" s="224" t="s">
        <v>63</v>
      </c>
      <c r="C82" s="224" t="s">
        <v>14</v>
      </c>
      <c r="D82" s="267">
        <v>3724.7364000000002</v>
      </c>
      <c r="E82" s="51">
        <v>4897.461</v>
      </c>
      <c r="F82" s="149"/>
      <c r="G82" s="60">
        <v>1665.626</v>
      </c>
      <c r="H82" s="60">
        <v>12649.702</v>
      </c>
      <c r="I82" s="60">
        <v>442.922</v>
      </c>
      <c r="J82" s="31"/>
      <c r="K82" s="60">
        <v>497.32</v>
      </c>
      <c r="L82" s="6">
        <v>2445.956</v>
      </c>
      <c r="M82" s="6">
        <v>300.729</v>
      </c>
      <c r="N82" s="6">
        <v>17765.099</v>
      </c>
      <c r="O82" s="6">
        <v>5129.826</v>
      </c>
      <c r="P82" s="6">
        <v>6034.275</v>
      </c>
      <c r="Q82" s="7">
        <f t="shared" si="13"/>
        <v>46931.454999999994</v>
      </c>
      <c r="R82" s="10"/>
    </row>
    <row r="83" spans="1:18" ht="18.75">
      <c r="A83" s="222" t="s">
        <v>19</v>
      </c>
      <c r="B83" s="227" t="s">
        <v>20</v>
      </c>
      <c r="C83" s="220" t="s">
        <v>12</v>
      </c>
      <c r="D83" s="46">
        <f>D73+D75+D77+D79+D81</f>
        <v>10.962900000000001</v>
      </c>
      <c r="E83" s="46">
        <f>E73+E75+E77+E79+E81</f>
        <v>15.2255</v>
      </c>
      <c r="F83" s="148">
        <f>D83+E83</f>
        <v>26.1884</v>
      </c>
      <c r="G83" s="63">
        <f aca="true" t="shared" si="14" ref="G83:I84">G73+G75+G77+G79+G81</f>
        <v>2.0165</v>
      </c>
      <c r="H83" s="61">
        <f t="shared" si="14"/>
        <v>36.143</v>
      </c>
      <c r="I83" s="63">
        <f t="shared" si="14"/>
        <v>0.627</v>
      </c>
      <c r="J83" s="30">
        <f>H83+I83</f>
        <v>36.77</v>
      </c>
      <c r="K83" s="63">
        <f>K73+K75+K77+K79+K81</f>
        <v>2.6425</v>
      </c>
      <c r="L83" s="4">
        <f aca="true" t="shared" si="15" ref="L83:P84">+L73+L75+L77+L79+L81</f>
        <v>5.1849</v>
      </c>
      <c r="M83" s="4">
        <f t="shared" si="15"/>
        <v>2.4530000000000003</v>
      </c>
      <c r="N83" s="4">
        <f t="shared" si="15"/>
        <v>36.7898</v>
      </c>
      <c r="O83" s="4">
        <f t="shared" si="15"/>
        <v>15.4518</v>
      </c>
      <c r="P83" s="4">
        <f t="shared" si="15"/>
        <v>8.664299999999999</v>
      </c>
      <c r="Q83" s="5">
        <f t="shared" si="13"/>
        <v>136.1612</v>
      </c>
      <c r="R83" s="10"/>
    </row>
    <row r="84" spans="1:18" ht="18.75">
      <c r="A84" s="229"/>
      <c r="B84" s="230"/>
      <c r="C84" s="224" t="s">
        <v>14</v>
      </c>
      <c r="D84" s="47">
        <f>D74+D76+D78+D80+D82</f>
        <v>9509.571750000001</v>
      </c>
      <c r="E84" s="47">
        <f>E74+E76+E78+E80+E82</f>
        <v>9794.339</v>
      </c>
      <c r="F84" s="149">
        <f>D84+E84</f>
        <v>19303.910750000003</v>
      </c>
      <c r="G84" s="62">
        <f t="shared" si="14"/>
        <v>2921.6049999999996</v>
      </c>
      <c r="H84" s="62">
        <f t="shared" si="14"/>
        <v>20741.307</v>
      </c>
      <c r="I84" s="62">
        <f t="shared" si="14"/>
        <v>653.701</v>
      </c>
      <c r="J84" s="31">
        <f>H84+I84</f>
        <v>21395.008</v>
      </c>
      <c r="K84" s="62">
        <f>K74+K76+K78+K80+K82</f>
        <v>1700.249</v>
      </c>
      <c r="L84" s="6">
        <f t="shared" si="15"/>
        <v>4238.435</v>
      </c>
      <c r="M84" s="6">
        <f t="shared" si="15"/>
        <v>588.797</v>
      </c>
      <c r="N84" s="6">
        <f t="shared" si="15"/>
        <v>19378.085</v>
      </c>
      <c r="O84" s="6">
        <f t="shared" si="15"/>
        <v>12092.452000000001</v>
      </c>
      <c r="P84" s="6">
        <f t="shared" si="15"/>
        <v>8466.136999999999</v>
      </c>
      <c r="Q84" s="7">
        <f t="shared" si="13"/>
        <v>90084.67875000002</v>
      </c>
      <c r="R84" s="10"/>
    </row>
    <row r="85" spans="1:18" ht="18.75">
      <c r="A85" s="232" t="s">
        <v>64</v>
      </c>
      <c r="B85" s="233"/>
      <c r="C85" s="220" t="s">
        <v>12</v>
      </c>
      <c r="D85" s="50"/>
      <c r="E85" s="50">
        <v>1.2514</v>
      </c>
      <c r="F85" s="148"/>
      <c r="G85" s="59">
        <v>5.3355</v>
      </c>
      <c r="H85" s="59">
        <v>4.72</v>
      </c>
      <c r="I85" s="59">
        <v>1.704</v>
      </c>
      <c r="J85" s="11"/>
      <c r="K85" s="59">
        <v>0.8129</v>
      </c>
      <c r="L85" s="4">
        <v>6.2826</v>
      </c>
      <c r="M85" s="4">
        <v>0.005</v>
      </c>
      <c r="N85" s="4">
        <v>0.2422</v>
      </c>
      <c r="O85" s="4"/>
      <c r="P85" s="4">
        <v>0.7487</v>
      </c>
      <c r="Q85" s="5">
        <f t="shared" si="13"/>
        <v>19.850899999999996</v>
      </c>
      <c r="R85" s="10"/>
    </row>
    <row r="86" spans="1:18" ht="18.75">
      <c r="A86" s="234"/>
      <c r="B86" s="235"/>
      <c r="C86" s="224" t="s">
        <v>14</v>
      </c>
      <c r="D86" s="267"/>
      <c r="E86" s="51">
        <v>1069.943</v>
      </c>
      <c r="F86" s="149"/>
      <c r="G86" s="60">
        <v>3702.494</v>
      </c>
      <c r="H86" s="60">
        <v>4290.311</v>
      </c>
      <c r="I86" s="60">
        <v>1688.799</v>
      </c>
      <c r="J86" s="31"/>
      <c r="K86" s="60">
        <v>632.474</v>
      </c>
      <c r="L86" s="6">
        <v>5066.327</v>
      </c>
      <c r="M86" s="6">
        <v>2.1</v>
      </c>
      <c r="N86" s="6">
        <v>307.711</v>
      </c>
      <c r="O86" s="6"/>
      <c r="P86" s="6">
        <v>649.525</v>
      </c>
      <c r="Q86" s="7">
        <f t="shared" si="13"/>
        <v>16339.740999999998</v>
      </c>
      <c r="R86" s="10"/>
    </row>
    <row r="87" spans="1:18" ht="18.75">
      <c r="A87" s="232" t="s">
        <v>65</v>
      </c>
      <c r="B87" s="233"/>
      <c r="C87" s="220" t="s">
        <v>12</v>
      </c>
      <c r="D87" s="50"/>
      <c r="E87" s="50"/>
      <c r="F87" s="148"/>
      <c r="G87" s="59">
        <v>0.14</v>
      </c>
      <c r="H87" s="59"/>
      <c r="I87" s="59"/>
      <c r="J87" s="11"/>
      <c r="K87" s="59"/>
      <c r="L87" s="4"/>
      <c r="M87" s="4"/>
      <c r="N87" s="4">
        <v>0.0027</v>
      </c>
      <c r="O87" s="4"/>
      <c r="P87" s="4"/>
      <c r="Q87" s="5">
        <f t="shared" si="13"/>
        <v>0.14270000000000002</v>
      </c>
      <c r="R87" s="10"/>
    </row>
    <row r="88" spans="1:18" ht="18.75">
      <c r="A88" s="234"/>
      <c r="B88" s="235"/>
      <c r="C88" s="224" t="s">
        <v>14</v>
      </c>
      <c r="D88" s="51"/>
      <c r="E88" s="51"/>
      <c r="F88" s="149"/>
      <c r="G88" s="60">
        <v>37.066</v>
      </c>
      <c r="H88" s="60"/>
      <c r="I88" s="60"/>
      <c r="J88" s="31"/>
      <c r="K88" s="60"/>
      <c r="L88" s="6"/>
      <c r="M88" s="6"/>
      <c r="N88" s="6">
        <v>0.284</v>
      </c>
      <c r="O88" s="6"/>
      <c r="P88" s="6"/>
      <c r="Q88" s="7">
        <f t="shared" si="13"/>
        <v>37.35</v>
      </c>
      <c r="R88" s="10"/>
    </row>
    <row r="89" spans="1:18" ht="18.75">
      <c r="A89" s="232" t="s">
        <v>66</v>
      </c>
      <c r="B89" s="233"/>
      <c r="C89" s="220" t="s">
        <v>12</v>
      </c>
      <c r="D89" s="50"/>
      <c r="E89" s="50">
        <v>0.0074</v>
      </c>
      <c r="F89" s="148"/>
      <c r="G89" s="59"/>
      <c r="H89" s="59">
        <v>0.207</v>
      </c>
      <c r="I89" s="59"/>
      <c r="J89" s="11"/>
      <c r="K89" s="59"/>
      <c r="L89" s="4"/>
      <c r="M89" s="4"/>
      <c r="N89" s="4"/>
      <c r="O89" s="4"/>
      <c r="P89" s="4"/>
      <c r="Q89" s="5">
        <f t="shared" si="13"/>
        <v>0.207</v>
      </c>
      <c r="R89" s="10"/>
    </row>
    <row r="90" spans="1:18" ht="18.75">
      <c r="A90" s="234"/>
      <c r="B90" s="235"/>
      <c r="C90" s="224" t="s">
        <v>14</v>
      </c>
      <c r="D90" s="51"/>
      <c r="E90" s="51">
        <v>13.986</v>
      </c>
      <c r="F90" s="149"/>
      <c r="G90" s="60"/>
      <c r="H90" s="60">
        <v>195.185</v>
      </c>
      <c r="I90" s="60"/>
      <c r="J90" s="31"/>
      <c r="K90" s="60"/>
      <c r="L90" s="6"/>
      <c r="M90" s="6"/>
      <c r="N90" s="6"/>
      <c r="O90" s="6"/>
      <c r="P90" s="6"/>
      <c r="Q90" s="7">
        <f t="shared" si="13"/>
        <v>195.185</v>
      </c>
      <c r="R90" s="10"/>
    </row>
    <row r="91" spans="1:18" ht="18.75">
      <c r="A91" s="232" t="s">
        <v>67</v>
      </c>
      <c r="B91" s="233"/>
      <c r="C91" s="220" t="s">
        <v>12</v>
      </c>
      <c r="D91" s="50">
        <v>0.0322</v>
      </c>
      <c r="E91" s="50">
        <v>0.9373</v>
      </c>
      <c r="F91" s="148"/>
      <c r="G91" s="59">
        <v>0.0273</v>
      </c>
      <c r="H91" s="59">
        <v>0.2</v>
      </c>
      <c r="I91" s="59"/>
      <c r="J91" s="11"/>
      <c r="K91" s="59"/>
      <c r="L91" s="4"/>
      <c r="M91" s="4"/>
      <c r="N91" s="4"/>
      <c r="O91" s="4"/>
      <c r="P91" s="4"/>
      <c r="Q91" s="5">
        <f t="shared" si="13"/>
        <v>0.2273</v>
      </c>
      <c r="R91" s="10"/>
    </row>
    <row r="92" spans="1:18" ht="18.75">
      <c r="A92" s="234"/>
      <c r="B92" s="235"/>
      <c r="C92" s="224" t="s">
        <v>14</v>
      </c>
      <c r="D92" s="267">
        <v>126.903</v>
      </c>
      <c r="E92" s="51">
        <v>1004.829</v>
      </c>
      <c r="F92" s="149"/>
      <c r="G92" s="60">
        <v>89.718</v>
      </c>
      <c r="H92" s="60">
        <v>329.385</v>
      </c>
      <c r="I92" s="60"/>
      <c r="J92" s="31"/>
      <c r="K92" s="60"/>
      <c r="L92" s="6"/>
      <c r="M92" s="6"/>
      <c r="N92" s="6"/>
      <c r="O92" s="6"/>
      <c r="P92" s="6"/>
      <c r="Q92" s="7">
        <f t="shared" si="13"/>
        <v>419.103</v>
      </c>
      <c r="R92" s="10"/>
    </row>
    <row r="93" spans="1:18" ht="18.75">
      <c r="A93" s="232" t="s">
        <v>68</v>
      </c>
      <c r="B93" s="233"/>
      <c r="C93" s="220" t="s">
        <v>12</v>
      </c>
      <c r="D93" s="50"/>
      <c r="E93" s="50"/>
      <c r="F93" s="148"/>
      <c r="G93" s="59"/>
      <c r="H93" s="59">
        <v>0.003</v>
      </c>
      <c r="I93" s="59"/>
      <c r="J93" s="11"/>
      <c r="K93" s="59"/>
      <c r="L93" s="4"/>
      <c r="M93" s="4"/>
      <c r="N93" s="4"/>
      <c r="O93" s="4"/>
      <c r="P93" s="4"/>
      <c r="Q93" s="5">
        <f t="shared" si="13"/>
        <v>0.003</v>
      </c>
      <c r="R93" s="10"/>
    </row>
    <row r="94" spans="1:18" ht="18.75">
      <c r="A94" s="234"/>
      <c r="B94" s="235"/>
      <c r="C94" s="224" t="s">
        <v>14</v>
      </c>
      <c r="D94" s="51"/>
      <c r="E94" s="51"/>
      <c r="F94" s="149"/>
      <c r="G94" s="60"/>
      <c r="H94" s="60">
        <v>0.903</v>
      </c>
      <c r="I94" s="60"/>
      <c r="J94" s="31"/>
      <c r="K94" s="60"/>
      <c r="L94" s="6"/>
      <c r="M94" s="6"/>
      <c r="N94" s="6"/>
      <c r="O94" s="6"/>
      <c r="P94" s="6"/>
      <c r="Q94" s="7">
        <f t="shared" si="13"/>
        <v>0.903</v>
      </c>
      <c r="R94" s="10"/>
    </row>
    <row r="95" spans="1:18" ht="18.75">
      <c r="A95" s="232" t="s">
        <v>69</v>
      </c>
      <c r="B95" s="233"/>
      <c r="C95" s="220" t="s">
        <v>12</v>
      </c>
      <c r="D95" s="50">
        <v>0.0215</v>
      </c>
      <c r="E95" s="50">
        <v>1.1349</v>
      </c>
      <c r="F95" s="148"/>
      <c r="G95" s="59">
        <v>0.3907</v>
      </c>
      <c r="H95" s="59">
        <v>15.901</v>
      </c>
      <c r="I95" s="59"/>
      <c r="J95" s="11"/>
      <c r="K95" s="59">
        <v>0.0366</v>
      </c>
      <c r="L95" s="4">
        <v>0.225</v>
      </c>
      <c r="M95" s="4"/>
      <c r="N95" s="4">
        <v>6.0634</v>
      </c>
      <c r="O95" s="4">
        <v>0.7508</v>
      </c>
      <c r="P95" s="4">
        <v>3.4145</v>
      </c>
      <c r="Q95" s="5">
        <f t="shared" si="13"/>
        <v>26.782000000000004</v>
      </c>
      <c r="R95" s="10"/>
    </row>
    <row r="96" spans="1:18" ht="18.75">
      <c r="A96" s="234"/>
      <c r="B96" s="235"/>
      <c r="C96" s="224" t="s">
        <v>14</v>
      </c>
      <c r="D96" s="267">
        <v>21.84</v>
      </c>
      <c r="E96" s="51">
        <v>376.551</v>
      </c>
      <c r="F96" s="149"/>
      <c r="G96" s="60">
        <v>710.49</v>
      </c>
      <c r="H96" s="60">
        <v>14375.804</v>
      </c>
      <c r="I96" s="60"/>
      <c r="J96" s="31"/>
      <c r="K96" s="60">
        <v>36.894</v>
      </c>
      <c r="L96" s="6">
        <v>253.687</v>
      </c>
      <c r="M96" s="6"/>
      <c r="N96" s="6">
        <v>5375.053</v>
      </c>
      <c r="O96" s="6">
        <v>687.291</v>
      </c>
      <c r="P96" s="6">
        <v>3528.28</v>
      </c>
      <c r="Q96" s="7">
        <f t="shared" si="13"/>
        <v>24967.499</v>
      </c>
      <c r="R96" s="10"/>
    </row>
    <row r="97" spans="1:18" ht="18.75">
      <c r="A97" s="232" t="s">
        <v>70</v>
      </c>
      <c r="B97" s="233"/>
      <c r="C97" s="220" t="s">
        <v>12</v>
      </c>
      <c r="D97" s="50">
        <v>6.6224</v>
      </c>
      <c r="E97" s="50">
        <v>470.3153</v>
      </c>
      <c r="F97" s="148"/>
      <c r="G97" s="59">
        <v>211.7232</v>
      </c>
      <c r="H97" s="59">
        <v>1535.523</v>
      </c>
      <c r="I97" s="59">
        <v>1.268</v>
      </c>
      <c r="J97" s="11"/>
      <c r="K97" s="59">
        <v>18.5825</v>
      </c>
      <c r="L97" s="4">
        <v>18.9812</v>
      </c>
      <c r="M97" s="4">
        <v>1.282</v>
      </c>
      <c r="N97" s="4">
        <v>6.8914</v>
      </c>
      <c r="O97" s="4">
        <v>3.5988</v>
      </c>
      <c r="P97" s="4">
        <v>13.4624</v>
      </c>
      <c r="Q97" s="5">
        <f t="shared" si="13"/>
        <v>1811.3124999999995</v>
      </c>
      <c r="R97" s="10"/>
    </row>
    <row r="98" spans="1:18" ht="18.75">
      <c r="A98" s="234"/>
      <c r="B98" s="235"/>
      <c r="C98" s="224" t="s">
        <v>14</v>
      </c>
      <c r="D98" s="267">
        <v>11948.634</v>
      </c>
      <c r="E98" s="51">
        <v>234163.358</v>
      </c>
      <c r="F98" s="149"/>
      <c r="G98" s="60">
        <v>35420.489</v>
      </c>
      <c r="H98" s="60">
        <v>594376.652</v>
      </c>
      <c r="I98" s="60">
        <v>415.574</v>
      </c>
      <c r="J98" s="31"/>
      <c r="K98" s="60">
        <v>4251.221</v>
      </c>
      <c r="L98" s="6">
        <v>7822.926</v>
      </c>
      <c r="M98" s="6">
        <v>703.124</v>
      </c>
      <c r="N98" s="6">
        <v>2541.632</v>
      </c>
      <c r="O98" s="6">
        <v>3027.658</v>
      </c>
      <c r="P98" s="6">
        <v>8700.507</v>
      </c>
      <c r="Q98" s="7">
        <f t="shared" si="13"/>
        <v>657259.783</v>
      </c>
      <c r="R98" s="10"/>
    </row>
    <row r="99" spans="1:18" ht="18.75">
      <c r="A99" s="244" t="s">
        <v>71</v>
      </c>
      <c r="B99" s="245"/>
      <c r="C99" s="220" t="s">
        <v>12</v>
      </c>
      <c r="D99" s="46">
        <f>D8+D10+D22+D28+D36+D38+D40+D42+D44+D46+D48+D50+D52+D58+D71+D83+D85+D87+D89+D91+D93+D95+D97</f>
        <v>363.6293999999999</v>
      </c>
      <c r="E99" s="46">
        <f>E8+E10+E22+E28+E36+E38+E40+E42+E44+E46+E48+E50+E52+E58+E71+E83+E85+E87+E89+E91+E93+E95+E97</f>
        <v>599.1297999999999</v>
      </c>
      <c r="F99" s="148">
        <f>D99+E99</f>
        <v>962.7591999999999</v>
      </c>
      <c r="G99" s="61">
        <f aca="true" t="shared" si="16" ref="G99:I100">G8+G10+G22+G28+G36+G38+G40+G42+G44+G46+G48+G50+G52+G58+G71+G83+G85+G87+G89+G91+G93+G95+G97</f>
        <v>16808.7154</v>
      </c>
      <c r="H99" s="63">
        <f t="shared" si="16"/>
        <v>16646.373000000003</v>
      </c>
      <c r="I99" s="61">
        <f t="shared" si="16"/>
        <v>3.604</v>
      </c>
      <c r="J99" s="30">
        <f>H99+I99</f>
        <v>16649.977000000003</v>
      </c>
      <c r="K99" s="61">
        <f>K8+K10+K22+K28+K36+K38+K40+K42+K44+K46+K48+K50+K52+K58+K71+K83+K85+K87+K89+K91+K93+K95+K97</f>
        <v>6350.248800000001</v>
      </c>
      <c r="L99" s="4">
        <f aca="true" t="shared" si="17" ref="L99:P100">+L8+L10+L22+L28+L36+L38+L40+L42+L44+L46+L48+L50+L52+L58+L71+L83+L85+L87+L89+L91+L93+L95+L97</f>
        <v>207.5091</v>
      </c>
      <c r="M99" s="4">
        <f t="shared" si="17"/>
        <v>4.306</v>
      </c>
      <c r="N99" s="4">
        <f t="shared" si="17"/>
        <v>51.287299999999995</v>
      </c>
      <c r="O99" s="4">
        <f t="shared" si="17"/>
        <v>24.362600000000004</v>
      </c>
      <c r="P99" s="4">
        <f t="shared" si="17"/>
        <v>26.2899</v>
      </c>
      <c r="Q99" s="5">
        <f t="shared" si="13"/>
        <v>41085.455300000016</v>
      </c>
      <c r="R99" s="10"/>
    </row>
    <row r="100" spans="1:18" ht="18.75">
      <c r="A100" s="246"/>
      <c r="B100" s="247"/>
      <c r="C100" s="224" t="s">
        <v>14</v>
      </c>
      <c r="D100" s="47">
        <f>D9+D11+D23+D29+D37+D39+D41+D43+D45+D47+D49+D51+D53+D59+D72+D84+D86+D88+D90+D92+D94+D96+D98</f>
        <v>220297.08165</v>
      </c>
      <c r="E100" s="47">
        <f>E9+E11+E23+E29+E37+E39+E41+E43+E45+E47+E49+E51+E53+E59+E72+E84+E86+E88+E90+E92+E94+E96+E98</f>
        <v>321535.56799999997</v>
      </c>
      <c r="F100" s="149">
        <f>D100+E100</f>
        <v>541832.64965</v>
      </c>
      <c r="G100" s="64">
        <f t="shared" si="16"/>
        <v>3414901.736</v>
      </c>
      <c r="H100" s="62">
        <f t="shared" si="16"/>
        <v>2687264.108</v>
      </c>
      <c r="I100" s="64">
        <f t="shared" si="16"/>
        <v>2761.98</v>
      </c>
      <c r="J100" s="31">
        <f>H100+I100</f>
        <v>2690026.088</v>
      </c>
      <c r="K100" s="64">
        <f>K9+K11+K23+K29+K37+K39+K41+K43+K45+K47+K49+K51+K53+K59+K72+K84+K86+K88+K90+K92+K94+K96+K98</f>
        <v>1413456.747</v>
      </c>
      <c r="L100" s="6">
        <f t="shared" si="17"/>
        <v>78314.44700000001</v>
      </c>
      <c r="M100" s="6">
        <f t="shared" si="17"/>
        <v>1428.9990000000003</v>
      </c>
      <c r="N100" s="6">
        <f t="shared" si="17"/>
        <v>28069.847999999998</v>
      </c>
      <c r="O100" s="6">
        <f t="shared" si="17"/>
        <v>16370.605</v>
      </c>
      <c r="P100" s="6">
        <f t="shared" si="17"/>
        <v>21344.449</v>
      </c>
      <c r="Q100" s="7">
        <f t="shared" si="13"/>
        <v>8205745.568650001</v>
      </c>
      <c r="R100" s="10"/>
    </row>
    <row r="101" spans="1:18" ht="18.75">
      <c r="A101" s="218" t="s">
        <v>0</v>
      </c>
      <c r="B101" s="219" t="s">
        <v>72</v>
      </c>
      <c r="C101" s="220" t="s">
        <v>12</v>
      </c>
      <c r="D101" s="50"/>
      <c r="E101" s="50"/>
      <c r="F101" s="143"/>
      <c r="G101" s="59"/>
      <c r="H101" s="59">
        <v>0.374</v>
      </c>
      <c r="I101" s="59"/>
      <c r="J101" s="11"/>
      <c r="K101" s="59">
        <v>0.0467</v>
      </c>
      <c r="L101" s="4"/>
      <c r="M101" s="4"/>
      <c r="N101" s="4"/>
      <c r="O101" s="4"/>
      <c r="P101" s="4"/>
      <c r="Q101" s="5">
        <f t="shared" si="13"/>
        <v>0.4207</v>
      </c>
      <c r="R101" s="10"/>
    </row>
    <row r="102" spans="1:18" ht="18.75">
      <c r="A102" s="218" t="s">
        <v>0</v>
      </c>
      <c r="B102" s="223"/>
      <c r="C102" s="224" t="s">
        <v>14</v>
      </c>
      <c r="D102" s="51"/>
      <c r="E102" s="51"/>
      <c r="F102" s="142"/>
      <c r="G102" s="60"/>
      <c r="H102" s="60">
        <v>1084.835</v>
      </c>
      <c r="I102" s="60"/>
      <c r="J102" s="31"/>
      <c r="K102" s="60">
        <v>178.218</v>
      </c>
      <c r="L102" s="6"/>
      <c r="M102" s="6"/>
      <c r="N102" s="6"/>
      <c r="O102" s="6"/>
      <c r="P102" s="6"/>
      <c r="Q102" s="7">
        <f t="shared" si="13"/>
        <v>1263.053</v>
      </c>
      <c r="R102" s="10"/>
    </row>
    <row r="103" spans="1:18" ht="18.75">
      <c r="A103" s="222" t="s">
        <v>73</v>
      </c>
      <c r="B103" s="219" t="s">
        <v>74</v>
      </c>
      <c r="C103" s="220" t="s">
        <v>12</v>
      </c>
      <c r="D103" s="50">
        <v>0.2898</v>
      </c>
      <c r="E103" s="50">
        <v>2.701</v>
      </c>
      <c r="F103" s="148"/>
      <c r="G103" s="59">
        <v>22.7205</v>
      </c>
      <c r="H103" s="59">
        <v>99.816</v>
      </c>
      <c r="I103" s="59">
        <v>0.377</v>
      </c>
      <c r="J103" s="11"/>
      <c r="K103" s="59">
        <v>8.6494</v>
      </c>
      <c r="L103" s="4">
        <v>95.6999</v>
      </c>
      <c r="M103" s="4">
        <v>0.614</v>
      </c>
      <c r="N103" s="4">
        <v>0.8458</v>
      </c>
      <c r="O103" s="4">
        <v>10.3294</v>
      </c>
      <c r="P103" s="4">
        <v>0.1478</v>
      </c>
      <c r="Q103" s="5">
        <f t="shared" si="13"/>
        <v>239.1998</v>
      </c>
      <c r="R103" s="10"/>
    </row>
    <row r="104" spans="1:18" ht="18.75">
      <c r="A104" s="222" t="s">
        <v>0</v>
      </c>
      <c r="B104" s="223"/>
      <c r="C104" s="224" t="s">
        <v>14</v>
      </c>
      <c r="D104" s="267">
        <v>100.9155</v>
      </c>
      <c r="E104" s="51">
        <v>1300.585</v>
      </c>
      <c r="F104" s="149"/>
      <c r="G104" s="60">
        <v>7391.1</v>
      </c>
      <c r="H104" s="60">
        <v>20160.661</v>
      </c>
      <c r="I104" s="60">
        <v>101.097</v>
      </c>
      <c r="J104" s="31"/>
      <c r="K104" s="60">
        <v>2397.283</v>
      </c>
      <c r="L104" s="6">
        <v>26444.327</v>
      </c>
      <c r="M104" s="6">
        <v>91.246</v>
      </c>
      <c r="N104" s="6">
        <v>209.485</v>
      </c>
      <c r="O104" s="6">
        <v>2968.636</v>
      </c>
      <c r="P104" s="6">
        <v>76.62</v>
      </c>
      <c r="Q104" s="7">
        <f t="shared" si="13"/>
        <v>59840.455</v>
      </c>
      <c r="R104" s="10"/>
    </row>
    <row r="105" spans="1:18" ht="18.75">
      <c r="A105" s="222" t="s">
        <v>0</v>
      </c>
      <c r="B105" s="219" t="s">
        <v>75</v>
      </c>
      <c r="C105" s="220" t="s">
        <v>12</v>
      </c>
      <c r="D105" s="50">
        <v>5.0696</v>
      </c>
      <c r="E105" s="50">
        <v>5.5455</v>
      </c>
      <c r="F105" s="148"/>
      <c r="G105" s="59">
        <v>113.3714</v>
      </c>
      <c r="H105" s="59">
        <v>560.286</v>
      </c>
      <c r="I105" s="59"/>
      <c r="J105" s="11"/>
      <c r="K105" s="59">
        <v>211.1111</v>
      </c>
      <c r="L105" s="4">
        <v>10.1906</v>
      </c>
      <c r="M105" s="4">
        <v>0.05</v>
      </c>
      <c r="N105" s="4">
        <v>0.1916</v>
      </c>
      <c r="O105" s="4">
        <v>1.63</v>
      </c>
      <c r="P105" s="4"/>
      <c r="Q105" s="5">
        <f t="shared" si="13"/>
        <v>896.8306999999999</v>
      </c>
      <c r="R105" s="10"/>
    </row>
    <row r="106" spans="1:18" ht="18.75">
      <c r="A106" s="222"/>
      <c r="B106" s="223"/>
      <c r="C106" s="224" t="s">
        <v>14</v>
      </c>
      <c r="D106" s="267">
        <v>2081.26485</v>
      </c>
      <c r="E106" s="51">
        <v>2231.412</v>
      </c>
      <c r="F106" s="149"/>
      <c r="G106" s="60">
        <v>24559.797</v>
      </c>
      <c r="H106" s="60">
        <v>104787.155</v>
      </c>
      <c r="I106" s="60"/>
      <c r="J106" s="31"/>
      <c r="K106" s="60">
        <v>40462.852</v>
      </c>
      <c r="L106" s="6">
        <v>1807.089</v>
      </c>
      <c r="M106" s="6">
        <v>7.245</v>
      </c>
      <c r="N106" s="6">
        <v>68.758</v>
      </c>
      <c r="O106" s="6">
        <v>479.22</v>
      </c>
      <c r="P106" s="6"/>
      <c r="Q106" s="7">
        <f t="shared" si="13"/>
        <v>172172.116</v>
      </c>
      <c r="R106" s="10"/>
    </row>
    <row r="107" spans="1:18" ht="18.75">
      <c r="A107" s="222" t="s">
        <v>76</v>
      </c>
      <c r="B107" s="219" t="s">
        <v>77</v>
      </c>
      <c r="C107" s="220" t="s">
        <v>12</v>
      </c>
      <c r="D107" s="50"/>
      <c r="E107" s="50">
        <v>0.1923</v>
      </c>
      <c r="F107" s="148"/>
      <c r="G107" s="59">
        <v>0.0242</v>
      </c>
      <c r="H107" s="59">
        <v>7.271</v>
      </c>
      <c r="I107" s="59">
        <v>0.302</v>
      </c>
      <c r="J107" s="11"/>
      <c r="K107" s="59">
        <v>0.0269</v>
      </c>
      <c r="L107" s="4">
        <v>0.0272</v>
      </c>
      <c r="M107" s="4">
        <v>0.001</v>
      </c>
      <c r="N107" s="4">
        <v>0.4683</v>
      </c>
      <c r="O107" s="4"/>
      <c r="P107" s="4">
        <v>0.3758</v>
      </c>
      <c r="Q107" s="5">
        <f t="shared" si="13"/>
        <v>8.4964</v>
      </c>
      <c r="R107" s="10"/>
    </row>
    <row r="108" spans="1:18" ht="18.75">
      <c r="A108" s="222"/>
      <c r="B108" s="223"/>
      <c r="C108" s="224" t="s">
        <v>14</v>
      </c>
      <c r="D108" s="267"/>
      <c r="E108" s="51">
        <v>224.247</v>
      </c>
      <c r="F108" s="149"/>
      <c r="G108" s="60">
        <v>17.599</v>
      </c>
      <c r="H108" s="60">
        <v>6797.043</v>
      </c>
      <c r="I108" s="60">
        <v>408.723</v>
      </c>
      <c r="J108" s="31"/>
      <c r="K108" s="60">
        <v>25.184</v>
      </c>
      <c r="L108" s="6">
        <v>39.585</v>
      </c>
      <c r="M108" s="6">
        <v>0.315</v>
      </c>
      <c r="N108" s="6">
        <v>677.249</v>
      </c>
      <c r="O108" s="6"/>
      <c r="P108" s="6">
        <v>544.645</v>
      </c>
      <c r="Q108" s="7">
        <f t="shared" si="13"/>
        <v>8510.342999999999</v>
      </c>
      <c r="R108" s="10"/>
    </row>
    <row r="109" spans="1:18" ht="18.75">
      <c r="A109" s="222"/>
      <c r="B109" s="219" t="s">
        <v>78</v>
      </c>
      <c r="C109" s="220" t="s">
        <v>12</v>
      </c>
      <c r="D109" s="50">
        <v>0.2937</v>
      </c>
      <c r="E109" s="50">
        <v>0.0289</v>
      </c>
      <c r="F109" s="148"/>
      <c r="G109" s="59">
        <v>2.7376</v>
      </c>
      <c r="H109" s="59">
        <v>2.961</v>
      </c>
      <c r="I109" s="59"/>
      <c r="J109" s="11"/>
      <c r="K109" s="59">
        <v>0.001</v>
      </c>
      <c r="L109" s="4">
        <v>5.1754</v>
      </c>
      <c r="M109" s="4">
        <v>0.05</v>
      </c>
      <c r="N109" s="4">
        <v>0.4515</v>
      </c>
      <c r="O109" s="4"/>
      <c r="P109" s="4"/>
      <c r="Q109" s="5">
        <f t="shared" si="13"/>
        <v>11.3765</v>
      </c>
      <c r="R109" s="10"/>
    </row>
    <row r="110" spans="1:18" ht="18.75">
      <c r="A110" s="222"/>
      <c r="B110" s="223"/>
      <c r="C110" s="224" t="s">
        <v>14</v>
      </c>
      <c r="D110" s="267">
        <v>382.1895</v>
      </c>
      <c r="E110" s="51">
        <v>42.032</v>
      </c>
      <c r="F110" s="149"/>
      <c r="G110" s="60">
        <v>1826.972</v>
      </c>
      <c r="H110" s="60">
        <v>1642.034</v>
      </c>
      <c r="I110" s="60"/>
      <c r="J110" s="31"/>
      <c r="K110" s="60">
        <v>0.158</v>
      </c>
      <c r="L110" s="6">
        <v>2342.179</v>
      </c>
      <c r="M110" s="6">
        <v>43.26</v>
      </c>
      <c r="N110" s="6">
        <v>205.729</v>
      </c>
      <c r="O110" s="6"/>
      <c r="P110" s="6"/>
      <c r="Q110" s="7">
        <f t="shared" si="13"/>
        <v>6060.332000000001</v>
      </c>
      <c r="R110" s="10"/>
    </row>
    <row r="111" spans="1:18" ht="18.75">
      <c r="A111" s="222" t="s">
        <v>79</v>
      </c>
      <c r="B111" s="219" t="s">
        <v>80</v>
      </c>
      <c r="C111" s="220" t="s">
        <v>12</v>
      </c>
      <c r="D111" s="50"/>
      <c r="E111" s="50"/>
      <c r="F111" s="143"/>
      <c r="G111" s="59"/>
      <c r="H111" s="59"/>
      <c r="I111" s="59"/>
      <c r="J111" s="11"/>
      <c r="K111" s="59"/>
      <c r="L111" s="4"/>
      <c r="M111" s="4"/>
      <c r="N111" s="4"/>
      <c r="O111" s="4"/>
      <c r="P111" s="4"/>
      <c r="Q111" s="5">
        <f t="shared" si="13"/>
        <v>0</v>
      </c>
      <c r="R111" s="10"/>
    </row>
    <row r="112" spans="1:18" ht="18.75">
      <c r="A112" s="222"/>
      <c r="B112" s="223"/>
      <c r="C112" s="224" t="s">
        <v>14</v>
      </c>
      <c r="D112" s="51"/>
      <c r="E112" s="51"/>
      <c r="F112" s="142"/>
      <c r="G112" s="60"/>
      <c r="H112" s="60"/>
      <c r="I112" s="60"/>
      <c r="J112" s="31"/>
      <c r="K112" s="60"/>
      <c r="L112" s="6"/>
      <c r="M112" s="6"/>
      <c r="N112" s="6"/>
      <c r="O112" s="6"/>
      <c r="P112" s="6"/>
      <c r="Q112" s="7">
        <f t="shared" si="13"/>
        <v>0</v>
      </c>
      <c r="R112" s="10"/>
    </row>
    <row r="113" spans="1:18" ht="18.75">
      <c r="A113" s="222"/>
      <c r="B113" s="219" t="s">
        <v>81</v>
      </c>
      <c r="C113" s="220" t="s">
        <v>12</v>
      </c>
      <c r="D113" s="50"/>
      <c r="E113" s="50">
        <v>0.047</v>
      </c>
      <c r="F113" s="148"/>
      <c r="G113" s="59"/>
      <c r="H113" s="59"/>
      <c r="I113" s="59"/>
      <c r="J113" s="11"/>
      <c r="K113" s="59"/>
      <c r="L113" s="4">
        <v>0.001</v>
      </c>
      <c r="M113" s="4"/>
      <c r="N113" s="4"/>
      <c r="O113" s="4"/>
      <c r="P113" s="4"/>
      <c r="Q113" s="5">
        <f t="shared" si="13"/>
        <v>0.001</v>
      </c>
      <c r="R113" s="10"/>
    </row>
    <row r="114" spans="1:18" ht="18.75">
      <c r="A114" s="222"/>
      <c r="B114" s="223"/>
      <c r="C114" s="224" t="s">
        <v>14</v>
      </c>
      <c r="D114" s="267"/>
      <c r="E114" s="51">
        <v>29.139</v>
      </c>
      <c r="F114" s="149"/>
      <c r="G114" s="60"/>
      <c r="H114" s="60"/>
      <c r="I114" s="60"/>
      <c r="J114" s="31"/>
      <c r="K114" s="60"/>
      <c r="L114" s="6">
        <v>0.105</v>
      </c>
      <c r="M114" s="6"/>
      <c r="N114" s="6"/>
      <c r="O114" s="6"/>
      <c r="P114" s="6"/>
      <c r="Q114" s="7">
        <f t="shared" si="13"/>
        <v>0.105</v>
      </c>
      <c r="R114" s="10"/>
    </row>
    <row r="115" spans="1:18" ht="18.75">
      <c r="A115" s="222" t="s">
        <v>82</v>
      </c>
      <c r="B115" s="219" t="s">
        <v>83</v>
      </c>
      <c r="C115" s="220" t="s">
        <v>12</v>
      </c>
      <c r="D115" s="50">
        <v>0.8103</v>
      </c>
      <c r="E115" s="50">
        <v>0.056</v>
      </c>
      <c r="F115" s="148"/>
      <c r="G115" s="59"/>
      <c r="H115" s="59">
        <v>0.475</v>
      </c>
      <c r="I115" s="59"/>
      <c r="J115" s="11"/>
      <c r="K115" s="59"/>
      <c r="L115" s="4">
        <v>0.02</v>
      </c>
      <c r="M115" s="4"/>
      <c r="N115" s="4"/>
      <c r="O115" s="4"/>
      <c r="P115" s="4"/>
      <c r="Q115" s="5">
        <f t="shared" si="13"/>
        <v>0.495</v>
      </c>
      <c r="R115" s="10"/>
    </row>
    <row r="116" spans="1:18" ht="18.75">
      <c r="A116" s="222"/>
      <c r="B116" s="223"/>
      <c r="C116" s="224" t="s">
        <v>14</v>
      </c>
      <c r="D116" s="267">
        <v>784.0245</v>
      </c>
      <c r="E116" s="51">
        <v>39.9</v>
      </c>
      <c r="F116" s="149"/>
      <c r="G116" s="60"/>
      <c r="H116" s="60">
        <v>558.432</v>
      </c>
      <c r="I116" s="60"/>
      <c r="J116" s="31"/>
      <c r="K116" s="60"/>
      <c r="L116" s="6">
        <v>3.15</v>
      </c>
      <c r="M116" s="6"/>
      <c r="N116" s="6"/>
      <c r="O116" s="6"/>
      <c r="P116" s="6"/>
      <c r="Q116" s="7">
        <f t="shared" si="13"/>
        <v>561.582</v>
      </c>
      <c r="R116" s="10"/>
    </row>
    <row r="117" spans="1:18" ht="18.75">
      <c r="A117" s="222"/>
      <c r="B117" s="219" t="s">
        <v>84</v>
      </c>
      <c r="C117" s="220" t="s">
        <v>12</v>
      </c>
      <c r="D117" s="50">
        <v>2.1112</v>
      </c>
      <c r="E117" s="50">
        <v>2.5819</v>
      </c>
      <c r="F117" s="148"/>
      <c r="G117" s="59">
        <v>7.1918</v>
      </c>
      <c r="H117" s="59">
        <v>6.119</v>
      </c>
      <c r="I117" s="59"/>
      <c r="J117" s="11"/>
      <c r="K117" s="59">
        <v>0.418</v>
      </c>
      <c r="L117" s="4">
        <v>48.4345</v>
      </c>
      <c r="M117" s="4">
        <v>1.8</v>
      </c>
      <c r="N117" s="4"/>
      <c r="O117" s="4"/>
      <c r="P117" s="4">
        <v>0.5147</v>
      </c>
      <c r="Q117" s="5">
        <f t="shared" si="13"/>
        <v>64.478</v>
      </c>
      <c r="R117" s="10"/>
    </row>
    <row r="118" spans="1:18" ht="18.75">
      <c r="A118" s="222"/>
      <c r="B118" s="223"/>
      <c r="C118" s="224" t="s">
        <v>14</v>
      </c>
      <c r="D118" s="267">
        <v>1344</v>
      </c>
      <c r="E118" s="51">
        <v>1884.181</v>
      </c>
      <c r="F118" s="149"/>
      <c r="G118" s="60">
        <v>7365.018</v>
      </c>
      <c r="H118" s="60">
        <v>5405.768</v>
      </c>
      <c r="I118" s="60"/>
      <c r="J118" s="31"/>
      <c r="K118" s="60">
        <v>320.254</v>
      </c>
      <c r="L118" s="6">
        <v>1744.704</v>
      </c>
      <c r="M118" s="6">
        <v>779.196</v>
      </c>
      <c r="N118" s="6"/>
      <c r="O118" s="6"/>
      <c r="P118" s="6">
        <v>3603.557</v>
      </c>
      <c r="Q118" s="7">
        <f t="shared" si="13"/>
        <v>19218.497</v>
      </c>
      <c r="R118" s="10"/>
    </row>
    <row r="119" spans="1:18" ht="18.75">
      <c r="A119" s="222" t="s">
        <v>19</v>
      </c>
      <c r="B119" s="219" t="s">
        <v>85</v>
      </c>
      <c r="C119" s="220" t="s">
        <v>12</v>
      </c>
      <c r="D119" s="50">
        <v>0.214</v>
      </c>
      <c r="E119" s="50">
        <v>2.1429</v>
      </c>
      <c r="F119" s="148"/>
      <c r="G119" s="59">
        <v>11.901</v>
      </c>
      <c r="H119" s="59">
        <v>35.054</v>
      </c>
      <c r="I119" s="59">
        <v>0.002</v>
      </c>
      <c r="J119" s="11"/>
      <c r="K119" s="59">
        <v>0.292</v>
      </c>
      <c r="L119" s="4">
        <v>180.6292</v>
      </c>
      <c r="M119" s="4">
        <v>0.022</v>
      </c>
      <c r="N119" s="4">
        <v>0.0967</v>
      </c>
      <c r="O119" s="4">
        <v>0.099</v>
      </c>
      <c r="P119" s="4">
        <v>0.1897</v>
      </c>
      <c r="Q119" s="5">
        <f t="shared" si="13"/>
        <v>228.28559999999996</v>
      </c>
      <c r="R119" s="10"/>
    </row>
    <row r="120" spans="1:18" ht="18.75">
      <c r="A120" s="10"/>
      <c r="B120" s="223"/>
      <c r="C120" s="224" t="s">
        <v>14</v>
      </c>
      <c r="D120" s="267">
        <v>239.715</v>
      </c>
      <c r="E120" s="51">
        <v>697.418</v>
      </c>
      <c r="F120" s="149"/>
      <c r="G120" s="60">
        <v>1993.63</v>
      </c>
      <c r="H120" s="60">
        <v>13721.084</v>
      </c>
      <c r="I120" s="60">
        <v>1.575</v>
      </c>
      <c r="J120" s="31"/>
      <c r="K120" s="60">
        <v>66.602</v>
      </c>
      <c r="L120" s="6">
        <v>32211.805</v>
      </c>
      <c r="M120" s="6">
        <v>8.295</v>
      </c>
      <c r="N120" s="6">
        <v>29.008</v>
      </c>
      <c r="O120" s="6">
        <v>10.395</v>
      </c>
      <c r="P120" s="6">
        <v>102.241</v>
      </c>
      <c r="Q120" s="7">
        <f t="shared" si="13"/>
        <v>48144.635</v>
      </c>
      <c r="R120" s="10"/>
    </row>
    <row r="121" spans="1:18" ht="18.75">
      <c r="A121" s="10"/>
      <c r="B121" s="226" t="s">
        <v>16</v>
      </c>
      <c r="C121" s="220" t="s">
        <v>12</v>
      </c>
      <c r="D121" s="50">
        <v>0.01</v>
      </c>
      <c r="E121" s="50">
        <v>1.16435</v>
      </c>
      <c r="F121" s="148"/>
      <c r="G121" s="59">
        <v>16.9585</v>
      </c>
      <c r="H121" s="59">
        <v>14.939</v>
      </c>
      <c r="I121" s="59"/>
      <c r="J121" s="11"/>
      <c r="K121" s="59">
        <v>0.34</v>
      </c>
      <c r="L121" s="4">
        <v>6.9357</v>
      </c>
      <c r="M121" s="4"/>
      <c r="N121" s="4"/>
      <c r="O121" s="4"/>
      <c r="P121" s="4">
        <v>2.9775</v>
      </c>
      <c r="Q121" s="5">
        <f t="shared" si="13"/>
        <v>42.1507</v>
      </c>
      <c r="R121" s="10"/>
    </row>
    <row r="122" spans="1:18" ht="18.75">
      <c r="A122" s="10"/>
      <c r="B122" s="224" t="s">
        <v>86</v>
      </c>
      <c r="C122" s="224" t="s">
        <v>14</v>
      </c>
      <c r="D122" s="267">
        <v>3.675</v>
      </c>
      <c r="E122" s="51">
        <v>2672.104</v>
      </c>
      <c r="F122" s="149"/>
      <c r="G122" s="60">
        <v>4486.445</v>
      </c>
      <c r="H122" s="60">
        <v>16623.711</v>
      </c>
      <c r="I122" s="60"/>
      <c r="J122" s="31"/>
      <c r="K122" s="60">
        <v>23.625</v>
      </c>
      <c r="L122" s="6">
        <v>753.054</v>
      </c>
      <c r="M122" s="6"/>
      <c r="N122" s="6"/>
      <c r="O122" s="6"/>
      <c r="P122" s="6">
        <v>4968.012</v>
      </c>
      <c r="Q122" s="7">
        <f t="shared" si="13"/>
        <v>26854.846999999998</v>
      </c>
      <c r="R122" s="10"/>
    </row>
    <row r="123" spans="1:18" ht="18.75">
      <c r="A123" s="10"/>
      <c r="B123" s="227" t="s">
        <v>20</v>
      </c>
      <c r="C123" s="220" t="s">
        <v>12</v>
      </c>
      <c r="D123" s="46">
        <f>D101+D103+D105+D107+D109+D111+D113+D115+D117+D119+D121</f>
        <v>8.7986</v>
      </c>
      <c r="E123" s="46">
        <f>E101+E103+E105+E107+E109+E111+E113+E115+E117+E119+E121</f>
        <v>14.459850000000001</v>
      </c>
      <c r="F123" s="148">
        <f>D123+E123</f>
        <v>23.258450000000003</v>
      </c>
      <c r="G123" s="63">
        <f aca="true" t="shared" si="18" ref="G123:I124">G101+G103+G105+G107+G109+G111+G113+G115+G117+G119+G121</f>
        <v>174.90500000000003</v>
      </c>
      <c r="H123" s="61">
        <f t="shared" si="18"/>
        <v>727.2949999999998</v>
      </c>
      <c r="I123" s="63">
        <f t="shared" si="18"/>
        <v>0.681</v>
      </c>
      <c r="J123" s="11">
        <f>H123+I123</f>
        <v>727.9759999999999</v>
      </c>
      <c r="K123" s="63">
        <f>K101+K103+K105+K107+K109+K111+K113+K115+K117+K119+K121</f>
        <v>220.88510000000002</v>
      </c>
      <c r="L123" s="4">
        <f aca="true" t="shared" si="19" ref="L123:P124">+L101+L103+L105+L107+L109+L111+L113+L115+L117+L119+L121</f>
        <v>347.1135</v>
      </c>
      <c r="M123" s="4">
        <f t="shared" si="19"/>
        <v>2.537</v>
      </c>
      <c r="N123" s="4">
        <f t="shared" si="19"/>
        <v>2.0538999999999996</v>
      </c>
      <c r="O123" s="4">
        <f t="shared" si="19"/>
        <v>12.058399999999999</v>
      </c>
      <c r="P123" s="4">
        <f t="shared" si="19"/>
        <v>4.2055</v>
      </c>
      <c r="Q123" s="43">
        <f t="shared" si="13"/>
        <v>1514.9928499999999</v>
      </c>
      <c r="R123" s="10"/>
    </row>
    <row r="124" spans="1:18" ht="18.75">
      <c r="A124" s="229"/>
      <c r="B124" s="230"/>
      <c r="C124" s="224" t="s">
        <v>14</v>
      </c>
      <c r="D124" s="47">
        <f>D102+D104+D106+D108+D110+D112+D114+D116+D118+D120+D122</f>
        <v>4935.784350000001</v>
      </c>
      <c r="E124" s="47">
        <f>E102+E104+E106+E108+E110+E112+E114+E116+E118+E120+E122</f>
        <v>9121.018</v>
      </c>
      <c r="F124" s="149">
        <f>D124+E124</f>
        <v>14056.802350000002</v>
      </c>
      <c r="G124" s="62">
        <f t="shared" si="18"/>
        <v>47640.56099999999</v>
      </c>
      <c r="H124" s="64">
        <f t="shared" si="18"/>
        <v>170780.72300000003</v>
      </c>
      <c r="I124" s="62">
        <f t="shared" si="18"/>
        <v>511.395</v>
      </c>
      <c r="J124" s="31">
        <f>H124+I124</f>
        <v>171292.11800000002</v>
      </c>
      <c r="K124" s="64">
        <f>K102+K104+K106+K108+K110+K112+K114+K116+K118+K120+K122</f>
        <v>43474.176</v>
      </c>
      <c r="L124" s="6">
        <f t="shared" si="19"/>
        <v>65345.998</v>
      </c>
      <c r="M124" s="6">
        <f t="shared" si="19"/>
        <v>929.557</v>
      </c>
      <c r="N124" s="6">
        <f t="shared" si="19"/>
        <v>1190.229</v>
      </c>
      <c r="O124" s="6">
        <f t="shared" si="19"/>
        <v>3458.2509999999997</v>
      </c>
      <c r="P124" s="179">
        <f t="shared" si="19"/>
        <v>9295.075</v>
      </c>
      <c r="Q124" s="7">
        <f t="shared" si="13"/>
        <v>356682.76735</v>
      </c>
      <c r="R124" s="10"/>
    </row>
    <row r="125" spans="1:18" ht="18.75">
      <c r="A125" s="218" t="s">
        <v>0</v>
      </c>
      <c r="B125" s="219" t="s">
        <v>87</v>
      </c>
      <c r="C125" s="220" t="s">
        <v>12</v>
      </c>
      <c r="D125" s="50"/>
      <c r="E125" s="50"/>
      <c r="F125" s="148"/>
      <c r="G125" s="59"/>
      <c r="H125" s="59"/>
      <c r="I125" s="59"/>
      <c r="J125" s="11"/>
      <c r="K125" s="59"/>
      <c r="L125" s="4"/>
      <c r="M125" s="4"/>
      <c r="N125" s="4"/>
      <c r="O125" s="4"/>
      <c r="P125" s="4"/>
      <c r="Q125" s="5">
        <f t="shared" si="13"/>
        <v>0</v>
      </c>
      <c r="R125" s="10"/>
    </row>
    <row r="126" spans="1:18" ht="18.75">
      <c r="A126" s="218" t="s">
        <v>0</v>
      </c>
      <c r="B126" s="223"/>
      <c r="C126" s="224" t="s">
        <v>14</v>
      </c>
      <c r="D126" s="51"/>
      <c r="E126" s="51"/>
      <c r="F126" s="149"/>
      <c r="G126" s="60"/>
      <c r="H126" s="60"/>
      <c r="I126" s="60"/>
      <c r="J126" s="31"/>
      <c r="K126" s="60"/>
      <c r="L126" s="6"/>
      <c r="M126" s="6"/>
      <c r="N126" s="6"/>
      <c r="O126" s="6"/>
      <c r="P126" s="6"/>
      <c r="Q126" s="7">
        <f t="shared" si="13"/>
        <v>0</v>
      </c>
      <c r="R126" s="10"/>
    </row>
    <row r="127" spans="1:18" ht="18.75">
      <c r="A127" s="222" t="s">
        <v>88</v>
      </c>
      <c r="B127" s="219" t="s">
        <v>89</v>
      </c>
      <c r="C127" s="220" t="s">
        <v>12</v>
      </c>
      <c r="D127" s="50"/>
      <c r="E127" s="50"/>
      <c r="F127" s="148"/>
      <c r="G127" s="59">
        <v>0.157</v>
      </c>
      <c r="H127" s="59"/>
      <c r="I127" s="59"/>
      <c r="J127" s="11"/>
      <c r="K127" s="59"/>
      <c r="L127" s="4"/>
      <c r="M127" s="4"/>
      <c r="N127" s="4"/>
      <c r="O127" s="4"/>
      <c r="P127" s="4"/>
      <c r="Q127" s="5">
        <f t="shared" si="13"/>
        <v>0.157</v>
      </c>
      <c r="R127" s="10"/>
    </row>
    <row r="128" spans="1:18" ht="18.75">
      <c r="A128" s="222"/>
      <c r="B128" s="223"/>
      <c r="C128" s="224" t="s">
        <v>14</v>
      </c>
      <c r="D128" s="51"/>
      <c r="E128" s="51"/>
      <c r="F128" s="149"/>
      <c r="G128" s="60">
        <v>134.4</v>
      </c>
      <c r="H128" s="60"/>
      <c r="I128" s="60"/>
      <c r="J128" s="31"/>
      <c r="K128" s="60"/>
      <c r="L128" s="6"/>
      <c r="M128" s="6"/>
      <c r="N128" s="6"/>
      <c r="O128" s="6"/>
      <c r="P128" s="6"/>
      <c r="Q128" s="7">
        <f t="shared" si="13"/>
        <v>134.4</v>
      </c>
      <c r="R128" s="10"/>
    </row>
    <row r="129" spans="1:18" ht="18.75">
      <c r="A129" s="222" t="s">
        <v>90</v>
      </c>
      <c r="B129" s="226" t="s">
        <v>16</v>
      </c>
      <c r="C129" s="226" t="s">
        <v>12</v>
      </c>
      <c r="D129" s="53">
        <v>0.0104</v>
      </c>
      <c r="E129" s="53">
        <v>0.0669</v>
      </c>
      <c r="F129" s="204"/>
      <c r="G129" s="65">
        <v>0.0259</v>
      </c>
      <c r="H129" s="65">
        <v>0.204</v>
      </c>
      <c r="I129" s="65"/>
      <c r="J129" s="42"/>
      <c r="K129" s="65"/>
      <c r="L129" s="13">
        <v>0.0048</v>
      </c>
      <c r="M129" s="13"/>
      <c r="N129" s="13"/>
      <c r="O129" s="13"/>
      <c r="P129" s="13"/>
      <c r="Q129" s="14">
        <f t="shared" si="13"/>
        <v>0.2347</v>
      </c>
      <c r="R129" s="10"/>
    </row>
    <row r="130" spans="1:18" ht="18.75">
      <c r="A130" s="222"/>
      <c r="B130" s="226" t="s">
        <v>91</v>
      </c>
      <c r="C130" s="220" t="s">
        <v>92</v>
      </c>
      <c r="D130" s="50"/>
      <c r="E130" s="50"/>
      <c r="F130" s="143"/>
      <c r="G130" s="59"/>
      <c r="H130" s="59"/>
      <c r="I130" s="59"/>
      <c r="J130" s="30"/>
      <c r="K130" s="59"/>
      <c r="L130" s="4"/>
      <c r="M130" s="30"/>
      <c r="N130" s="4"/>
      <c r="O130" s="4"/>
      <c r="P130" s="49"/>
      <c r="Q130" s="5">
        <f t="shared" si="13"/>
        <v>0</v>
      </c>
      <c r="R130" s="10"/>
    </row>
    <row r="131" spans="1:18" ht="18.75">
      <c r="A131" s="222" t="s">
        <v>19</v>
      </c>
      <c r="B131" s="6"/>
      <c r="C131" s="224" t="s">
        <v>14</v>
      </c>
      <c r="D131" s="267">
        <v>5.376</v>
      </c>
      <c r="E131" s="51">
        <v>42.147</v>
      </c>
      <c r="F131" s="149"/>
      <c r="G131" s="60">
        <v>20.616</v>
      </c>
      <c r="H131" s="145">
        <v>100.906</v>
      </c>
      <c r="I131" s="60"/>
      <c r="J131" s="41"/>
      <c r="K131" s="145"/>
      <c r="L131" s="6">
        <v>15.12</v>
      </c>
      <c r="M131" s="6"/>
      <c r="N131" s="6"/>
      <c r="O131" s="6"/>
      <c r="P131" s="6"/>
      <c r="Q131" s="7">
        <f t="shared" si="13"/>
        <v>136.642</v>
      </c>
      <c r="R131" s="10"/>
    </row>
    <row r="132" spans="1:18" ht="18.75">
      <c r="A132" s="10"/>
      <c r="B132" s="252" t="s">
        <v>0</v>
      </c>
      <c r="C132" s="226" t="s">
        <v>12</v>
      </c>
      <c r="D132" s="45">
        <f>D125+D127+D129</f>
        <v>0.0104</v>
      </c>
      <c r="E132" s="45">
        <f>E125+E127+E129</f>
        <v>0.0669</v>
      </c>
      <c r="F132" s="45">
        <f aca="true" t="shared" si="20" ref="F132:K132">F125+F127+F129</f>
        <v>0</v>
      </c>
      <c r="G132" s="131">
        <f t="shared" si="20"/>
        <v>0.1829</v>
      </c>
      <c r="H132" s="131">
        <f t="shared" si="20"/>
        <v>0.204</v>
      </c>
      <c r="I132" s="131">
        <f t="shared" si="20"/>
        <v>0</v>
      </c>
      <c r="J132" s="45">
        <f t="shared" si="20"/>
        <v>0</v>
      </c>
      <c r="K132" s="131">
        <f t="shared" si="20"/>
        <v>0</v>
      </c>
      <c r="L132" s="13">
        <f>L125+L127+L129</f>
        <v>0.0048</v>
      </c>
      <c r="M132" s="45">
        <f>M125+M127+M129</f>
        <v>0</v>
      </c>
      <c r="N132" s="45">
        <f>N125+N127+N129</f>
        <v>0</v>
      </c>
      <c r="O132" s="13">
        <f>+O125+O127+O129</f>
        <v>0</v>
      </c>
      <c r="P132" s="13">
        <f>P125+P127+P129</f>
        <v>0</v>
      </c>
      <c r="Q132" s="14">
        <f t="shared" si="13"/>
        <v>0.39170000000000005</v>
      </c>
      <c r="R132" s="10"/>
    </row>
    <row r="133" spans="1:18" ht="18.75">
      <c r="A133" s="10"/>
      <c r="B133" s="253" t="s">
        <v>20</v>
      </c>
      <c r="C133" s="220" t="s">
        <v>92</v>
      </c>
      <c r="D133" s="46">
        <f>D130</f>
        <v>0</v>
      </c>
      <c r="E133" s="46">
        <f>E130</f>
        <v>0</v>
      </c>
      <c r="F133" s="46">
        <f aca="true" t="shared" si="21" ref="F133:L133">F130</f>
        <v>0</v>
      </c>
      <c r="G133" s="63">
        <f t="shared" si="21"/>
        <v>0</v>
      </c>
      <c r="H133" s="63">
        <f>H130</f>
        <v>0</v>
      </c>
      <c r="I133" s="63">
        <f>I130</f>
        <v>0</v>
      </c>
      <c r="J133" s="46">
        <f t="shared" si="21"/>
        <v>0</v>
      </c>
      <c r="K133" s="63">
        <f t="shared" si="21"/>
        <v>0</v>
      </c>
      <c r="L133" s="4">
        <f t="shared" si="21"/>
        <v>0</v>
      </c>
      <c r="M133" s="46">
        <f>+M130</f>
        <v>0</v>
      </c>
      <c r="N133" s="46">
        <f>+N130</f>
        <v>0</v>
      </c>
      <c r="O133" s="4">
        <f>O130</f>
        <v>0</v>
      </c>
      <c r="P133" s="4">
        <f>+P130</f>
        <v>0</v>
      </c>
      <c r="Q133" s="5">
        <f t="shared" si="13"/>
        <v>0</v>
      </c>
      <c r="R133" s="10"/>
    </row>
    <row r="134" spans="1:18" ht="18.75">
      <c r="A134" s="229"/>
      <c r="B134" s="6"/>
      <c r="C134" s="224" t="s">
        <v>14</v>
      </c>
      <c r="D134" s="47">
        <f>D126+D128+D131</f>
        <v>5.376</v>
      </c>
      <c r="E134" s="47">
        <f>E126+E128+E131</f>
        <v>42.147</v>
      </c>
      <c r="F134" s="47">
        <f aca="true" t="shared" si="22" ref="F134:K134">F126+F128+F131</f>
        <v>0</v>
      </c>
      <c r="G134" s="62">
        <f t="shared" si="22"/>
        <v>155.01600000000002</v>
      </c>
      <c r="H134" s="62">
        <f t="shared" si="22"/>
        <v>100.906</v>
      </c>
      <c r="I134" s="62">
        <f t="shared" si="22"/>
        <v>0</v>
      </c>
      <c r="J134" s="47">
        <f t="shared" si="22"/>
        <v>0</v>
      </c>
      <c r="K134" s="62">
        <f t="shared" si="22"/>
        <v>0</v>
      </c>
      <c r="L134" s="6">
        <f>L126+L128+L131</f>
        <v>15.12</v>
      </c>
      <c r="M134" s="47">
        <f>M126+M128+M131</f>
        <v>0</v>
      </c>
      <c r="N134" s="47">
        <f>N126+N128+N131</f>
        <v>0</v>
      </c>
      <c r="O134" s="6">
        <f>+O126+O128+O131</f>
        <v>0</v>
      </c>
      <c r="P134" s="6">
        <f>+P126+P128+P131</f>
        <v>0</v>
      </c>
      <c r="Q134" s="7">
        <f t="shared" si="13"/>
        <v>271.04200000000003</v>
      </c>
      <c r="R134" s="10"/>
    </row>
    <row r="135" spans="1:18" ht="18.75">
      <c r="A135" s="254"/>
      <c r="B135" s="255" t="s">
        <v>0</v>
      </c>
      <c r="C135" s="256" t="s">
        <v>12</v>
      </c>
      <c r="D135" s="45">
        <f>D132+D123+D99</f>
        <v>372.43839999999994</v>
      </c>
      <c r="E135" s="45">
        <f>E132+E123+E99</f>
        <v>613.6565499999999</v>
      </c>
      <c r="F135" s="45">
        <f aca="true" t="shared" si="23" ref="F135:P135">F132+F123+F99</f>
        <v>986.0176499999999</v>
      </c>
      <c r="G135" s="78">
        <f t="shared" si="23"/>
        <v>16983.8033</v>
      </c>
      <c r="H135" s="131">
        <f t="shared" si="23"/>
        <v>17373.872000000003</v>
      </c>
      <c r="I135" s="78">
        <f t="shared" si="23"/>
        <v>4.285</v>
      </c>
      <c r="J135" s="45">
        <f t="shared" si="23"/>
        <v>17377.953</v>
      </c>
      <c r="K135" s="78">
        <f t="shared" si="23"/>
        <v>6571.133900000002</v>
      </c>
      <c r="L135" s="15">
        <f t="shared" si="23"/>
        <v>554.6274</v>
      </c>
      <c r="M135" s="45">
        <f t="shared" si="23"/>
        <v>6.843</v>
      </c>
      <c r="N135" s="45">
        <f t="shared" si="23"/>
        <v>53.34119999999999</v>
      </c>
      <c r="O135" s="15">
        <f t="shared" si="23"/>
        <v>36.42100000000001</v>
      </c>
      <c r="P135" s="15">
        <f t="shared" si="23"/>
        <v>30.4954</v>
      </c>
      <c r="Q135" s="16">
        <f>+F135+G135+H135+I135+K135+L135+M135+N135+O135+P135</f>
        <v>42600.83985000001</v>
      </c>
      <c r="R135" s="10"/>
    </row>
    <row r="136" spans="1:18" ht="18.75">
      <c r="A136" s="254"/>
      <c r="B136" s="257" t="s">
        <v>93</v>
      </c>
      <c r="C136" s="258" t="s">
        <v>92</v>
      </c>
      <c r="D136" s="46">
        <f>D133</f>
        <v>0</v>
      </c>
      <c r="E136" s="46">
        <f>E133</f>
        <v>0</v>
      </c>
      <c r="F136" s="46">
        <f aca="true" t="shared" si="24" ref="F136:M136">F133</f>
        <v>0</v>
      </c>
      <c r="G136" s="61">
        <f t="shared" si="24"/>
        <v>0</v>
      </c>
      <c r="H136" s="63">
        <f t="shared" si="24"/>
        <v>0</v>
      </c>
      <c r="I136" s="63">
        <f t="shared" si="24"/>
        <v>0</v>
      </c>
      <c r="J136" s="46">
        <f t="shared" si="24"/>
        <v>0</v>
      </c>
      <c r="K136" s="61">
        <f t="shared" si="24"/>
        <v>0</v>
      </c>
      <c r="L136" s="17">
        <f t="shared" si="24"/>
        <v>0</v>
      </c>
      <c r="M136" s="46">
        <f t="shared" si="24"/>
        <v>0</v>
      </c>
      <c r="N136" s="46">
        <f>N133</f>
        <v>0</v>
      </c>
      <c r="O136" s="17">
        <f>O133</f>
        <v>0</v>
      </c>
      <c r="P136" s="17">
        <f>+P130</f>
        <v>0</v>
      </c>
      <c r="Q136" s="44">
        <f>+F136+G136+H136+I136+K136+L136+M136+N136+O136+P136</f>
        <v>0</v>
      </c>
      <c r="R136" s="10"/>
    </row>
    <row r="137" spans="1:18" ht="19.5" thickBot="1">
      <c r="A137" s="259"/>
      <c r="B137" s="29"/>
      <c r="C137" s="260" t="s">
        <v>14</v>
      </c>
      <c r="D137" s="178">
        <f>D134+D124+D100</f>
        <v>225238.242</v>
      </c>
      <c r="E137" s="178">
        <f>E134+E124+E100</f>
        <v>330698.73299999995</v>
      </c>
      <c r="F137" s="178">
        <f aca="true" t="shared" si="25" ref="F137:P137">F134+F124+F100</f>
        <v>555889.452</v>
      </c>
      <c r="G137" s="261">
        <f t="shared" si="25"/>
        <v>3462697.313</v>
      </c>
      <c r="H137" s="262">
        <f t="shared" si="25"/>
        <v>2858145.737</v>
      </c>
      <c r="I137" s="177">
        <f t="shared" si="25"/>
        <v>3273.375</v>
      </c>
      <c r="J137" s="178">
        <f t="shared" si="25"/>
        <v>2861318.2060000002</v>
      </c>
      <c r="K137" s="177">
        <f t="shared" si="25"/>
        <v>1456930.923</v>
      </c>
      <c r="L137" s="18">
        <f t="shared" si="25"/>
        <v>143675.565</v>
      </c>
      <c r="M137" s="178">
        <f t="shared" si="25"/>
        <v>2358.5560000000005</v>
      </c>
      <c r="N137" s="178">
        <f t="shared" si="25"/>
        <v>29260.076999999997</v>
      </c>
      <c r="O137" s="18">
        <f t="shared" si="25"/>
        <v>19828.856</v>
      </c>
      <c r="P137" s="18">
        <f t="shared" si="25"/>
        <v>30639.524</v>
      </c>
      <c r="Q137" s="19">
        <f>+F137+G137+H137+I137+K137+L137+M137+N137+O137+P137</f>
        <v>8562699.378</v>
      </c>
      <c r="R137" s="10"/>
    </row>
    <row r="138" spans="15:17" ht="18.75">
      <c r="O138" s="263"/>
      <c r="Q138" s="264" t="s">
        <v>103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16" man="1"/>
  </rowBreaks>
  <colBreaks count="1" manualBreakCount="1">
    <brk id="17" max="137" man="1"/>
  </colBreaks>
  <ignoredErrors>
    <ignoredError sqref="J8:J69 F8:F132 J71:J1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R138"/>
  <sheetViews>
    <sheetView zoomScale="70" zoomScaleNormal="70" zoomScalePageLayoutView="0" workbookViewId="0" topLeftCell="A1">
      <pane xSplit="3" ySplit="3" topLeftCell="D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71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219" t="s">
        <v>11</v>
      </c>
      <c r="C4" s="220" t="s">
        <v>12</v>
      </c>
      <c r="D4" s="50"/>
      <c r="E4" s="186"/>
      <c r="F4" s="57"/>
      <c r="G4" s="59">
        <v>0.4584</v>
      </c>
      <c r="H4" s="141">
        <v>2317.444</v>
      </c>
      <c r="I4" s="167"/>
      <c r="J4" s="11"/>
      <c r="K4" s="143">
        <v>0.04</v>
      </c>
      <c r="L4" s="4">
        <v>0.0239</v>
      </c>
      <c r="M4" s="4"/>
      <c r="N4" s="4"/>
      <c r="O4" s="4"/>
      <c r="P4" s="4"/>
      <c r="Q4" s="5">
        <f aca="true" t="shared" si="0" ref="Q4:Q67">+F4+G4+H4+I4+K4+L4+M4+N4+O4+P4</f>
        <v>2317.9663</v>
      </c>
      <c r="R4" s="3"/>
    </row>
    <row r="5" spans="1:18" ht="18.75">
      <c r="A5" s="222" t="s">
        <v>13</v>
      </c>
      <c r="B5" s="223"/>
      <c r="C5" s="224" t="s">
        <v>14</v>
      </c>
      <c r="D5" s="51"/>
      <c r="E5" s="184"/>
      <c r="F5" s="58"/>
      <c r="G5" s="60">
        <v>139.586</v>
      </c>
      <c r="H5" s="142">
        <v>216168.355</v>
      </c>
      <c r="I5" s="60"/>
      <c r="J5" s="31"/>
      <c r="K5" s="142">
        <v>4.752</v>
      </c>
      <c r="L5" s="6">
        <v>1.664</v>
      </c>
      <c r="M5" s="6"/>
      <c r="N5" s="6"/>
      <c r="O5" s="6"/>
      <c r="P5" s="6"/>
      <c r="Q5" s="7">
        <f t="shared" si="0"/>
        <v>216314.35700000002</v>
      </c>
      <c r="R5" s="3"/>
    </row>
    <row r="6" spans="1:18" ht="18.75">
      <c r="A6" s="222" t="s">
        <v>15</v>
      </c>
      <c r="B6" s="226" t="s">
        <v>16</v>
      </c>
      <c r="C6" s="220" t="s">
        <v>12</v>
      </c>
      <c r="D6" s="50"/>
      <c r="E6" s="183">
        <v>2.044</v>
      </c>
      <c r="F6" s="57"/>
      <c r="G6" s="59">
        <v>4.844</v>
      </c>
      <c r="H6" s="143">
        <v>147.486</v>
      </c>
      <c r="I6" s="59"/>
      <c r="J6" s="30"/>
      <c r="K6" s="143">
        <v>49.3158</v>
      </c>
      <c r="L6" s="4">
        <v>0.92</v>
      </c>
      <c r="M6" s="4"/>
      <c r="N6" s="4"/>
      <c r="O6" s="4"/>
      <c r="P6" s="4"/>
      <c r="Q6" s="5">
        <f t="shared" si="0"/>
        <v>202.56579999999997</v>
      </c>
      <c r="R6" s="3"/>
    </row>
    <row r="7" spans="1:18" ht="18.75">
      <c r="A7" s="222" t="s">
        <v>17</v>
      </c>
      <c r="B7" s="224" t="s">
        <v>18</v>
      </c>
      <c r="C7" s="224" t="s">
        <v>14</v>
      </c>
      <c r="D7" s="51"/>
      <c r="E7" s="184">
        <v>626.535</v>
      </c>
      <c r="F7" s="58"/>
      <c r="G7" s="60">
        <v>58.587</v>
      </c>
      <c r="H7" s="142">
        <v>4373.862</v>
      </c>
      <c r="I7" s="60"/>
      <c r="J7" s="31"/>
      <c r="K7" s="142">
        <v>1407.28</v>
      </c>
      <c r="L7" s="6">
        <v>19.32</v>
      </c>
      <c r="M7" s="6"/>
      <c r="N7" s="6"/>
      <c r="O7" s="6"/>
      <c r="P7" s="6"/>
      <c r="Q7" s="7">
        <f t="shared" si="0"/>
        <v>5859.049</v>
      </c>
      <c r="R7" s="3"/>
    </row>
    <row r="8" spans="1:18" ht="18.75">
      <c r="A8" s="222" t="s">
        <v>19</v>
      </c>
      <c r="B8" s="227" t="s">
        <v>20</v>
      </c>
      <c r="C8" s="220" t="s">
        <v>12</v>
      </c>
      <c r="D8" s="228">
        <f>D4+D6</f>
        <v>0</v>
      </c>
      <c r="E8" s="166">
        <f>E4+E6</f>
        <v>2.044</v>
      </c>
      <c r="F8" s="201">
        <f>D8+E8</f>
        <v>2.044</v>
      </c>
      <c r="G8" s="202">
        <f aca="true" t="shared" si="1" ref="G8:I9">G4+G6</f>
        <v>5.3024000000000004</v>
      </c>
      <c r="H8" s="206">
        <f t="shared" si="1"/>
        <v>2464.93</v>
      </c>
      <c r="I8" s="63">
        <f t="shared" si="1"/>
        <v>0</v>
      </c>
      <c r="J8" s="30">
        <f>H8+I8</f>
        <v>2464.93</v>
      </c>
      <c r="K8" s="206">
        <f>K4+K6</f>
        <v>49.3558</v>
      </c>
      <c r="L8" s="4">
        <f aca="true" t="shared" si="2" ref="L8:P9">+L4+L6</f>
        <v>0.9439000000000001</v>
      </c>
      <c r="M8" s="4">
        <f t="shared" si="2"/>
        <v>0</v>
      </c>
      <c r="N8" s="4">
        <f t="shared" si="2"/>
        <v>0</v>
      </c>
      <c r="O8" s="4">
        <f t="shared" si="2"/>
        <v>0</v>
      </c>
      <c r="P8" s="4">
        <f t="shared" si="2"/>
        <v>0</v>
      </c>
      <c r="Q8" s="5">
        <f t="shared" si="0"/>
        <v>2522.5760999999998</v>
      </c>
      <c r="R8" s="3"/>
    </row>
    <row r="9" spans="1:18" ht="18.75">
      <c r="A9" s="229"/>
      <c r="B9" s="230"/>
      <c r="C9" s="224" t="s">
        <v>14</v>
      </c>
      <c r="D9" s="231">
        <f>D5+D7</f>
        <v>0</v>
      </c>
      <c r="E9" s="175">
        <f>E5+E7</f>
        <v>626.535</v>
      </c>
      <c r="F9" s="58">
        <f>D9+E9</f>
        <v>626.535</v>
      </c>
      <c r="G9" s="62">
        <f t="shared" si="1"/>
        <v>198.173</v>
      </c>
      <c r="H9" s="149">
        <f t="shared" si="1"/>
        <v>220542.217</v>
      </c>
      <c r="I9" s="62">
        <f t="shared" si="1"/>
        <v>0</v>
      </c>
      <c r="J9" s="31">
        <f>H9+I9</f>
        <v>220542.217</v>
      </c>
      <c r="K9" s="149">
        <f>K5+K7</f>
        <v>1412.032</v>
      </c>
      <c r="L9" s="6">
        <f t="shared" si="2"/>
        <v>20.984</v>
      </c>
      <c r="M9" s="6">
        <f t="shared" si="2"/>
        <v>0</v>
      </c>
      <c r="N9" s="6">
        <f t="shared" si="2"/>
        <v>0</v>
      </c>
      <c r="O9" s="6">
        <f t="shared" si="2"/>
        <v>0</v>
      </c>
      <c r="P9" s="6">
        <f t="shared" si="2"/>
        <v>0</v>
      </c>
      <c r="Q9" s="7">
        <f t="shared" si="0"/>
        <v>222799.94100000002</v>
      </c>
      <c r="R9" s="3"/>
    </row>
    <row r="10" spans="1:18" ht="18.75">
      <c r="A10" s="232" t="s">
        <v>21</v>
      </c>
      <c r="B10" s="233"/>
      <c r="C10" s="220" t="s">
        <v>12</v>
      </c>
      <c r="D10" s="50">
        <v>57.3756</v>
      </c>
      <c r="E10" s="183">
        <v>25.2645</v>
      </c>
      <c r="F10" s="57"/>
      <c r="G10" s="59">
        <v>10446.8401</v>
      </c>
      <c r="H10" s="143">
        <v>7779.541</v>
      </c>
      <c r="I10" s="59"/>
      <c r="J10" s="30"/>
      <c r="K10" s="143">
        <v>986.691</v>
      </c>
      <c r="L10" s="4">
        <v>3.1855</v>
      </c>
      <c r="M10" s="4"/>
      <c r="N10" s="4"/>
      <c r="O10" s="4"/>
      <c r="P10" s="4"/>
      <c r="Q10" s="5">
        <f t="shared" si="0"/>
        <v>19216.257599999997</v>
      </c>
      <c r="R10" s="3"/>
    </row>
    <row r="11" spans="1:18" ht="18.75">
      <c r="A11" s="234"/>
      <c r="B11" s="235"/>
      <c r="C11" s="224" t="s">
        <v>14</v>
      </c>
      <c r="D11" s="51">
        <v>9991.221450000001</v>
      </c>
      <c r="E11" s="184">
        <v>5748.906</v>
      </c>
      <c r="F11" s="58"/>
      <c r="G11" s="60">
        <v>1947054.259</v>
      </c>
      <c r="H11" s="142">
        <v>1114196.723</v>
      </c>
      <c r="I11" s="60"/>
      <c r="J11" s="31"/>
      <c r="K11" s="142">
        <v>131618.672</v>
      </c>
      <c r="L11" s="6">
        <v>865.313</v>
      </c>
      <c r="M11" s="6"/>
      <c r="N11" s="6"/>
      <c r="O11" s="6"/>
      <c r="P11" s="6"/>
      <c r="Q11" s="7">
        <f t="shared" si="0"/>
        <v>3193734.9669999997</v>
      </c>
      <c r="R11" s="3"/>
    </row>
    <row r="12" spans="1:18" ht="18.75">
      <c r="A12" s="10"/>
      <c r="B12" s="219" t="s">
        <v>22</v>
      </c>
      <c r="C12" s="220" t="s">
        <v>12</v>
      </c>
      <c r="D12" s="50">
        <v>7.8842</v>
      </c>
      <c r="E12" s="183">
        <v>8.2934</v>
      </c>
      <c r="F12" s="57"/>
      <c r="G12" s="59">
        <v>1.5034</v>
      </c>
      <c r="H12" s="143">
        <v>0.543</v>
      </c>
      <c r="I12" s="59"/>
      <c r="J12" s="30"/>
      <c r="K12" s="143">
        <v>0.207</v>
      </c>
      <c r="L12" s="4">
        <v>0.001</v>
      </c>
      <c r="M12" s="4"/>
      <c r="N12" s="4"/>
      <c r="O12" s="4"/>
      <c r="P12" s="4"/>
      <c r="Q12" s="5">
        <f t="shared" si="0"/>
        <v>2.2544</v>
      </c>
      <c r="R12" s="3"/>
    </row>
    <row r="13" spans="1:18" ht="18.75">
      <c r="A13" s="218" t="s">
        <v>0</v>
      </c>
      <c r="B13" s="223"/>
      <c r="C13" s="224" t="s">
        <v>14</v>
      </c>
      <c r="D13" s="51">
        <v>16973.0925</v>
      </c>
      <c r="E13" s="184">
        <v>22360.574</v>
      </c>
      <c r="F13" s="58"/>
      <c r="G13" s="60">
        <v>2570.145</v>
      </c>
      <c r="H13" s="142">
        <v>1179.478</v>
      </c>
      <c r="I13" s="60"/>
      <c r="J13" s="31"/>
      <c r="K13" s="142">
        <v>749.615</v>
      </c>
      <c r="L13" s="6">
        <v>21</v>
      </c>
      <c r="M13" s="6"/>
      <c r="N13" s="6"/>
      <c r="O13" s="6"/>
      <c r="P13" s="6"/>
      <c r="Q13" s="7">
        <f t="shared" si="0"/>
        <v>4520.238</v>
      </c>
      <c r="R13" s="3"/>
    </row>
    <row r="14" spans="1:18" ht="18.75">
      <c r="A14" s="222" t="s">
        <v>23</v>
      </c>
      <c r="B14" s="219" t="s">
        <v>24</v>
      </c>
      <c r="C14" s="220" t="s">
        <v>12</v>
      </c>
      <c r="D14" s="50">
        <v>4.9979</v>
      </c>
      <c r="E14" s="183"/>
      <c r="F14" s="57"/>
      <c r="G14" s="59">
        <v>5.012</v>
      </c>
      <c r="H14" s="143">
        <v>5.675</v>
      </c>
      <c r="I14" s="59"/>
      <c r="J14" s="30"/>
      <c r="K14" s="143">
        <v>0.7505</v>
      </c>
      <c r="L14" s="4">
        <v>0.3869</v>
      </c>
      <c r="M14" s="4"/>
      <c r="N14" s="4"/>
      <c r="O14" s="4"/>
      <c r="P14" s="4">
        <v>0.0072</v>
      </c>
      <c r="Q14" s="5">
        <f t="shared" si="0"/>
        <v>11.8316</v>
      </c>
      <c r="R14" s="3"/>
    </row>
    <row r="15" spans="1:18" ht="18.75">
      <c r="A15" s="222" t="s">
        <v>0</v>
      </c>
      <c r="B15" s="223"/>
      <c r="C15" s="224" t="s">
        <v>14</v>
      </c>
      <c r="D15" s="51">
        <v>1536.5143500000001</v>
      </c>
      <c r="E15" s="184"/>
      <c r="F15" s="58"/>
      <c r="G15" s="60">
        <v>5489.588</v>
      </c>
      <c r="H15" s="142">
        <v>10148.631</v>
      </c>
      <c r="I15" s="60"/>
      <c r="J15" s="31"/>
      <c r="K15" s="142">
        <v>1213.541</v>
      </c>
      <c r="L15" s="6">
        <v>578.786</v>
      </c>
      <c r="M15" s="6"/>
      <c r="N15" s="6"/>
      <c r="O15" s="6"/>
      <c r="P15" s="6">
        <v>6.048</v>
      </c>
      <c r="Q15" s="7">
        <f t="shared" si="0"/>
        <v>17436.593999999997</v>
      </c>
      <c r="R15" s="3"/>
    </row>
    <row r="16" spans="1:18" ht="18.75">
      <c r="A16" s="222" t="s">
        <v>25</v>
      </c>
      <c r="B16" s="219" t="s">
        <v>26</v>
      </c>
      <c r="C16" s="220" t="s">
        <v>12</v>
      </c>
      <c r="D16" s="50">
        <v>86.5047</v>
      </c>
      <c r="E16" s="183">
        <v>84.4346</v>
      </c>
      <c r="F16" s="57"/>
      <c r="G16" s="59">
        <v>223.4648</v>
      </c>
      <c r="H16" s="143">
        <v>137.719</v>
      </c>
      <c r="I16" s="59"/>
      <c r="J16" s="30"/>
      <c r="K16" s="143">
        <v>30.879</v>
      </c>
      <c r="L16" s="4">
        <v>0.45525</v>
      </c>
      <c r="M16" s="4"/>
      <c r="N16" s="4"/>
      <c r="O16" s="4"/>
      <c r="P16" s="4"/>
      <c r="Q16" s="5">
        <f t="shared" si="0"/>
        <v>392.51805</v>
      </c>
      <c r="R16" s="3"/>
    </row>
    <row r="17" spans="1:18" ht="18.75">
      <c r="A17" s="222"/>
      <c r="B17" s="223"/>
      <c r="C17" s="224" t="s">
        <v>14</v>
      </c>
      <c r="D17" s="51">
        <v>118455.1872</v>
      </c>
      <c r="E17" s="184">
        <v>105243.392</v>
      </c>
      <c r="F17" s="58"/>
      <c r="G17" s="60">
        <v>155338.985</v>
      </c>
      <c r="H17" s="142">
        <v>35164.983</v>
      </c>
      <c r="I17" s="60"/>
      <c r="J17" s="31"/>
      <c r="K17" s="142">
        <v>7003.02</v>
      </c>
      <c r="L17" s="6">
        <v>1078.507</v>
      </c>
      <c r="M17" s="6"/>
      <c r="N17" s="6"/>
      <c r="O17" s="6"/>
      <c r="P17" s="6"/>
      <c r="Q17" s="7">
        <f t="shared" si="0"/>
        <v>198585.495</v>
      </c>
      <c r="R17" s="3"/>
    </row>
    <row r="18" spans="1:18" ht="18.75">
      <c r="A18" s="222" t="s">
        <v>27</v>
      </c>
      <c r="B18" s="226" t="s">
        <v>28</v>
      </c>
      <c r="C18" s="220" t="s">
        <v>12</v>
      </c>
      <c r="D18" s="50">
        <v>306.2282</v>
      </c>
      <c r="E18" s="183">
        <v>157.3838</v>
      </c>
      <c r="F18" s="57"/>
      <c r="G18" s="59">
        <v>18.0855</v>
      </c>
      <c r="H18" s="143">
        <v>191.726</v>
      </c>
      <c r="I18" s="59"/>
      <c r="J18" s="30"/>
      <c r="K18" s="143">
        <v>22.979</v>
      </c>
      <c r="L18" s="4">
        <v>0.01975</v>
      </c>
      <c r="M18" s="4"/>
      <c r="N18" s="4"/>
      <c r="O18" s="4"/>
      <c r="P18" s="4"/>
      <c r="Q18" s="5">
        <f t="shared" si="0"/>
        <v>232.81025</v>
      </c>
      <c r="R18" s="3"/>
    </row>
    <row r="19" spans="1:18" ht="18.75">
      <c r="A19" s="222"/>
      <c r="B19" s="224" t="s">
        <v>29</v>
      </c>
      <c r="C19" s="224" t="s">
        <v>14</v>
      </c>
      <c r="D19" s="51">
        <v>148623.15720000002</v>
      </c>
      <c r="E19" s="184">
        <v>59763.514</v>
      </c>
      <c r="F19" s="58"/>
      <c r="G19" s="60">
        <v>9704.029</v>
      </c>
      <c r="H19" s="142">
        <v>73906.94</v>
      </c>
      <c r="I19" s="60"/>
      <c r="J19" s="31"/>
      <c r="K19" s="142">
        <v>8724.724</v>
      </c>
      <c r="L19" s="6">
        <v>24.885</v>
      </c>
      <c r="M19" s="6"/>
      <c r="N19" s="6"/>
      <c r="O19" s="6"/>
      <c r="P19" s="6"/>
      <c r="Q19" s="7">
        <f t="shared" si="0"/>
        <v>92360.578</v>
      </c>
      <c r="R19" s="3"/>
    </row>
    <row r="20" spans="1:18" ht="18.75">
      <c r="A20" s="222" t="s">
        <v>19</v>
      </c>
      <c r="B20" s="219" t="s">
        <v>30</v>
      </c>
      <c r="C20" s="220" t="s">
        <v>12</v>
      </c>
      <c r="D20" s="50">
        <v>38.644</v>
      </c>
      <c r="E20" s="183">
        <v>16.4248</v>
      </c>
      <c r="F20" s="57"/>
      <c r="G20" s="59">
        <v>146.5829</v>
      </c>
      <c r="H20" s="143">
        <v>0.94</v>
      </c>
      <c r="I20" s="59"/>
      <c r="J20" s="30"/>
      <c r="K20" s="143"/>
      <c r="L20" s="4">
        <v>0.0355</v>
      </c>
      <c r="M20" s="4"/>
      <c r="N20" s="4"/>
      <c r="O20" s="4"/>
      <c r="P20" s="4"/>
      <c r="Q20" s="5">
        <f t="shared" si="0"/>
        <v>147.5584</v>
      </c>
      <c r="R20" s="3"/>
    </row>
    <row r="21" spans="1:18" ht="18.75">
      <c r="A21" s="10"/>
      <c r="B21" s="223"/>
      <c r="C21" s="224" t="s">
        <v>14</v>
      </c>
      <c r="D21" s="51">
        <v>18931.013850000003</v>
      </c>
      <c r="E21" s="184">
        <v>6906.389</v>
      </c>
      <c r="F21" s="58"/>
      <c r="G21" s="60">
        <v>41418.361</v>
      </c>
      <c r="H21" s="142">
        <v>266.49</v>
      </c>
      <c r="I21" s="60"/>
      <c r="J21" s="31"/>
      <c r="K21" s="142"/>
      <c r="L21" s="6">
        <v>27.868</v>
      </c>
      <c r="M21" s="6"/>
      <c r="N21" s="6"/>
      <c r="O21" s="6"/>
      <c r="P21" s="6"/>
      <c r="Q21" s="7">
        <f t="shared" si="0"/>
        <v>41712.719</v>
      </c>
      <c r="R21" s="3"/>
    </row>
    <row r="22" spans="1:18" ht="18.75">
      <c r="A22" s="10"/>
      <c r="B22" s="227" t="s">
        <v>20</v>
      </c>
      <c r="C22" s="220" t="s">
        <v>12</v>
      </c>
      <c r="D22" s="46">
        <f>D12+D14+D16+D18+D20</f>
        <v>444.259</v>
      </c>
      <c r="E22" s="187">
        <f>E12+E14+E16+E18+E20</f>
        <v>266.5366</v>
      </c>
      <c r="F22" s="57">
        <f>D22+E22</f>
        <v>710.7956</v>
      </c>
      <c r="G22" s="63">
        <f aca="true" t="shared" si="3" ref="G22:I23">G12+G14+G16+G18+G20</f>
        <v>394.6486</v>
      </c>
      <c r="H22" s="148">
        <f t="shared" si="3"/>
        <v>336.603</v>
      </c>
      <c r="I22" s="63">
        <f t="shared" si="3"/>
        <v>0</v>
      </c>
      <c r="J22" s="30">
        <f aca="true" t="shared" si="4" ref="J22:J29">H22+I22</f>
        <v>336.603</v>
      </c>
      <c r="K22" s="148">
        <f>K12+K14+K16+K18+K20</f>
        <v>54.8155</v>
      </c>
      <c r="L22" s="4">
        <f aca="true" t="shared" si="5" ref="L22:P23">+L12+L14+L16+L18+L20</f>
        <v>0.8984000000000001</v>
      </c>
      <c r="M22" s="4">
        <f t="shared" si="5"/>
        <v>0</v>
      </c>
      <c r="N22" s="4">
        <f t="shared" si="5"/>
        <v>0</v>
      </c>
      <c r="O22" s="4">
        <f t="shared" si="5"/>
        <v>0</v>
      </c>
      <c r="P22" s="4">
        <f t="shared" si="5"/>
        <v>0.0072</v>
      </c>
      <c r="Q22" s="5">
        <f t="shared" si="0"/>
        <v>1497.7683</v>
      </c>
      <c r="R22" s="3"/>
    </row>
    <row r="23" spans="1:18" ht="18.75">
      <c r="A23" s="229"/>
      <c r="B23" s="230"/>
      <c r="C23" s="224" t="s">
        <v>14</v>
      </c>
      <c r="D23" s="47">
        <f>D13+D15+D17+D19+D21</f>
        <v>304518.96510000003</v>
      </c>
      <c r="E23" s="188">
        <f>E13+E15+E17+E19+E21</f>
        <v>194273.869</v>
      </c>
      <c r="F23" s="58">
        <f>D23+E23</f>
        <v>498792.83410000004</v>
      </c>
      <c r="G23" s="62">
        <f t="shared" si="3"/>
        <v>214521.108</v>
      </c>
      <c r="H23" s="149">
        <f t="shared" si="3"/>
        <v>120666.52200000001</v>
      </c>
      <c r="I23" s="62">
        <f t="shared" si="3"/>
        <v>0</v>
      </c>
      <c r="J23" s="31">
        <f t="shared" si="4"/>
        <v>120666.52200000001</v>
      </c>
      <c r="K23" s="149">
        <f>K13+K15+K17+K19+K21</f>
        <v>17690.9</v>
      </c>
      <c r="L23" s="6">
        <f t="shared" si="5"/>
        <v>1731.046</v>
      </c>
      <c r="M23" s="6">
        <f t="shared" si="5"/>
        <v>0</v>
      </c>
      <c r="N23" s="6">
        <f t="shared" si="5"/>
        <v>0</v>
      </c>
      <c r="O23" s="6">
        <f t="shared" si="5"/>
        <v>0</v>
      </c>
      <c r="P23" s="6">
        <f t="shared" si="5"/>
        <v>6.048</v>
      </c>
      <c r="Q23" s="7">
        <f t="shared" si="0"/>
        <v>853408.4581</v>
      </c>
      <c r="R23" s="3"/>
    </row>
    <row r="24" spans="1:18" ht="18.75">
      <c r="A24" s="218" t="s">
        <v>0</v>
      </c>
      <c r="B24" s="219" t="s">
        <v>31</v>
      </c>
      <c r="C24" s="220" t="s">
        <v>12</v>
      </c>
      <c r="D24" s="50">
        <v>1.724</v>
      </c>
      <c r="E24" s="183">
        <v>3.947</v>
      </c>
      <c r="F24" s="57"/>
      <c r="G24" s="59">
        <v>205.0263</v>
      </c>
      <c r="H24" s="143">
        <v>0.154</v>
      </c>
      <c r="I24" s="59"/>
      <c r="J24" s="30"/>
      <c r="K24" s="143"/>
      <c r="L24" s="4"/>
      <c r="M24" s="4"/>
      <c r="N24" s="4"/>
      <c r="O24" s="4"/>
      <c r="P24" s="4"/>
      <c r="Q24" s="5">
        <f t="shared" si="0"/>
        <v>205.1803</v>
      </c>
      <c r="R24" s="3"/>
    </row>
    <row r="25" spans="1:18" ht="18.75">
      <c r="A25" s="222" t="s">
        <v>32</v>
      </c>
      <c r="B25" s="223"/>
      <c r="C25" s="224" t="s">
        <v>14</v>
      </c>
      <c r="D25" s="51">
        <v>1301.748</v>
      </c>
      <c r="E25" s="184">
        <v>2964.623</v>
      </c>
      <c r="F25" s="58"/>
      <c r="G25" s="60">
        <v>177567.106</v>
      </c>
      <c r="H25" s="142">
        <v>173.667</v>
      </c>
      <c r="I25" s="60"/>
      <c r="J25" s="31"/>
      <c r="K25" s="142"/>
      <c r="L25" s="6"/>
      <c r="M25" s="6"/>
      <c r="N25" s="6"/>
      <c r="O25" s="6"/>
      <c r="P25" s="6"/>
      <c r="Q25" s="7">
        <f t="shared" si="0"/>
        <v>177740.773</v>
      </c>
      <c r="R25" s="3"/>
    </row>
    <row r="26" spans="1:18" ht="18.75">
      <c r="A26" s="222" t="s">
        <v>33</v>
      </c>
      <c r="B26" s="226" t="s">
        <v>16</v>
      </c>
      <c r="C26" s="220" t="s">
        <v>12</v>
      </c>
      <c r="D26" s="50">
        <v>15.955</v>
      </c>
      <c r="E26" s="183">
        <v>13.941</v>
      </c>
      <c r="F26" s="57"/>
      <c r="G26" s="59">
        <v>307.8918</v>
      </c>
      <c r="H26" s="143">
        <v>2.803</v>
      </c>
      <c r="I26" s="59"/>
      <c r="J26" s="30"/>
      <c r="K26" s="143">
        <v>1.07</v>
      </c>
      <c r="L26" s="4"/>
      <c r="M26" s="4"/>
      <c r="N26" s="4"/>
      <c r="O26" s="4"/>
      <c r="P26" s="4"/>
      <c r="Q26" s="5">
        <f t="shared" si="0"/>
        <v>311.7648</v>
      </c>
      <c r="R26" s="3"/>
    </row>
    <row r="27" spans="1:18" ht="18.75">
      <c r="A27" s="222" t="s">
        <v>34</v>
      </c>
      <c r="B27" s="224" t="s">
        <v>35</v>
      </c>
      <c r="C27" s="224" t="s">
        <v>14</v>
      </c>
      <c r="D27" s="51">
        <v>2438.9085</v>
      </c>
      <c r="E27" s="184">
        <v>2391.388</v>
      </c>
      <c r="F27" s="58"/>
      <c r="G27" s="60">
        <v>106497.876</v>
      </c>
      <c r="H27" s="142">
        <v>357.783</v>
      </c>
      <c r="I27" s="60"/>
      <c r="J27" s="31"/>
      <c r="K27" s="142">
        <v>147.674</v>
      </c>
      <c r="L27" s="6"/>
      <c r="M27" s="6"/>
      <c r="N27" s="6"/>
      <c r="O27" s="6"/>
      <c r="P27" s="6"/>
      <c r="Q27" s="7">
        <f t="shared" si="0"/>
        <v>107003.333</v>
      </c>
      <c r="R27" s="3"/>
    </row>
    <row r="28" spans="1:18" ht="18.75">
      <c r="A28" s="222" t="s">
        <v>19</v>
      </c>
      <c r="B28" s="227" t="s">
        <v>20</v>
      </c>
      <c r="C28" s="220" t="s">
        <v>12</v>
      </c>
      <c r="D28" s="46">
        <f>D24+D26</f>
        <v>17.679</v>
      </c>
      <c r="E28" s="187">
        <f>E24+E26</f>
        <v>17.888</v>
      </c>
      <c r="F28" s="57">
        <f>D28+E28</f>
        <v>35.567</v>
      </c>
      <c r="G28" s="202">
        <f>G26+G24</f>
        <v>512.9181</v>
      </c>
      <c r="H28" s="236">
        <f>H24+H26</f>
        <v>2.957</v>
      </c>
      <c r="I28" s="61">
        <f>I24+I26</f>
        <v>0</v>
      </c>
      <c r="J28" s="30">
        <f t="shared" si="4"/>
        <v>2.957</v>
      </c>
      <c r="K28" s="149">
        <f>K26+K24</f>
        <v>1.07</v>
      </c>
      <c r="L28" s="4">
        <f aca="true" t="shared" si="6" ref="L28:N29">+L24+L26</f>
        <v>0</v>
      </c>
      <c r="M28" s="11">
        <f t="shared" si="6"/>
        <v>0</v>
      </c>
      <c r="N28" s="4">
        <f t="shared" si="6"/>
        <v>0</v>
      </c>
      <c r="O28" s="4">
        <f>O24+O26</f>
        <v>0</v>
      </c>
      <c r="P28" s="4">
        <f>+P24+P26</f>
        <v>0</v>
      </c>
      <c r="Q28" s="5">
        <f t="shared" si="0"/>
        <v>552.5121</v>
      </c>
      <c r="R28" s="3"/>
    </row>
    <row r="29" spans="1:18" ht="18.75">
      <c r="A29" s="229"/>
      <c r="B29" s="230"/>
      <c r="C29" s="224" t="s">
        <v>14</v>
      </c>
      <c r="D29" s="47">
        <f>D25+D27</f>
        <v>3740.6565</v>
      </c>
      <c r="E29" s="188">
        <f>E25+E27</f>
        <v>5356.011</v>
      </c>
      <c r="F29" s="58">
        <f>D29+E29</f>
        <v>9096.6675</v>
      </c>
      <c r="G29" s="62">
        <f>G27+G25</f>
        <v>284064.982</v>
      </c>
      <c r="H29" s="147">
        <f>H25+H27</f>
        <v>531.45</v>
      </c>
      <c r="I29" s="64">
        <f>I25+I27</f>
        <v>0</v>
      </c>
      <c r="J29" s="31">
        <f t="shared" si="4"/>
        <v>531.45</v>
      </c>
      <c r="K29" s="149">
        <f>K27+K25</f>
        <v>147.674</v>
      </c>
      <c r="L29" s="6">
        <f t="shared" si="6"/>
        <v>0</v>
      </c>
      <c r="M29" s="31">
        <f t="shared" si="6"/>
        <v>0</v>
      </c>
      <c r="N29" s="6">
        <f t="shared" si="6"/>
        <v>0</v>
      </c>
      <c r="O29" s="6">
        <f>O25+O27</f>
        <v>0</v>
      </c>
      <c r="P29" s="6">
        <f>+P25+P27</f>
        <v>0</v>
      </c>
      <c r="Q29" s="7">
        <f t="shared" si="0"/>
        <v>293840.7735</v>
      </c>
      <c r="R29" s="3"/>
    </row>
    <row r="30" spans="1:18" ht="18.75">
      <c r="A30" s="218" t="s">
        <v>0</v>
      </c>
      <c r="B30" s="219" t="s">
        <v>36</v>
      </c>
      <c r="C30" s="220" t="s">
        <v>12</v>
      </c>
      <c r="D30" s="50"/>
      <c r="E30" s="183"/>
      <c r="F30" s="57"/>
      <c r="G30" s="59">
        <v>0.1909</v>
      </c>
      <c r="H30" s="143">
        <v>143.082</v>
      </c>
      <c r="I30" s="59"/>
      <c r="J30" s="30"/>
      <c r="K30" s="143">
        <v>1.802</v>
      </c>
      <c r="L30" s="4">
        <v>0.025</v>
      </c>
      <c r="M30" s="4"/>
      <c r="N30" s="4"/>
      <c r="O30" s="4"/>
      <c r="P30" s="4"/>
      <c r="Q30" s="5">
        <f t="shared" si="0"/>
        <v>145.0999</v>
      </c>
      <c r="R30" s="3"/>
    </row>
    <row r="31" spans="1:18" ht="18.75">
      <c r="A31" s="222" t="s">
        <v>37</v>
      </c>
      <c r="B31" s="223"/>
      <c r="C31" s="224" t="s">
        <v>14</v>
      </c>
      <c r="D31" s="51"/>
      <c r="E31" s="184"/>
      <c r="F31" s="58"/>
      <c r="G31" s="60">
        <v>59.029</v>
      </c>
      <c r="H31" s="142">
        <v>44164.294</v>
      </c>
      <c r="I31" s="60"/>
      <c r="J31" s="31"/>
      <c r="K31" s="142">
        <v>588.443</v>
      </c>
      <c r="L31" s="6">
        <v>7.14</v>
      </c>
      <c r="M31" s="6"/>
      <c r="N31" s="6"/>
      <c r="O31" s="6"/>
      <c r="P31" s="6"/>
      <c r="Q31" s="7">
        <f t="shared" si="0"/>
        <v>44818.906</v>
      </c>
      <c r="R31" s="3"/>
    </row>
    <row r="32" spans="1:18" ht="18.75">
      <c r="A32" s="222" t="s">
        <v>0</v>
      </c>
      <c r="B32" s="219" t="s">
        <v>38</v>
      </c>
      <c r="C32" s="220" t="s">
        <v>12</v>
      </c>
      <c r="D32" s="50"/>
      <c r="E32" s="183"/>
      <c r="F32" s="57"/>
      <c r="G32" s="59">
        <v>0.0045</v>
      </c>
      <c r="H32" s="143">
        <v>44.643</v>
      </c>
      <c r="I32" s="59"/>
      <c r="J32" s="30"/>
      <c r="K32" s="143"/>
      <c r="L32" s="4"/>
      <c r="M32" s="4"/>
      <c r="N32" s="4"/>
      <c r="O32" s="4"/>
      <c r="P32" s="4"/>
      <c r="Q32" s="5">
        <f t="shared" si="0"/>
        <v>44.6475</v>
      </c>
      <c r="R32" s="3"/>
    </row>
    <row r="33" spans="1:18" ht="18.75">
      <c r="A33" s="222" t="s">
        <v>39</v>
      </c>
      <c r="B33" s="223"/>
      <c r="C33" s="224" t="s">
        <v>14</v>
      </c>
      <c r="D33" s="51"/>
      <c r="E33" s="184"/>
      <c r="F33" s="58"/>
      <c r="G33" s="60">
        <v>0.473</v>
      </c>
      <c r="H33" s="142">
        <v>3038.364</v>
      </c>
      <c r="I33" s="60"/>
      <c r="J33" s="31"/>
      <c r="K33" s="142"/>
      <c r="L33" s="6"/>
      <c r="M33" s="6"/>
      <c r="N33" s="6"/>
      <c r="O33" s="6"/>
      <c r="P33" s="6"/>
      <c r="Q33" s="7">
        <f t="shared" si="0"/>
        <v>3038.837</v>
      </c>
      <c r="R33" s="3"/>
    </row>
    <row r="34" spans="1:18" ht="18.75">
      <c r="A34" s="222"/>
      <c r="B34" s="226" t="s">
        <v>16</v>
      </c>
      <c r="C34" s="220" t="s">
        <v>12</v>
      </c>
      <c r="D34" s="50"/>
      <c r="E34" s="183"/>
      <c r="F34" s="57"/>
      <c r="G34" s="59"/>
      <c r="H34" s="143">
        <v>0.948</v>
      </c>
      <c r="I34" s="59"/>
      <c r="J34" s="30"/>
      <c r="K34" s="143"/>
      <c r="L34" s="4">
        <v>0.001</v>
      </c>
      <c r="M34" s="4"/>
      <c r="N34" s="4">
        <v>0.0005</v>
      </c>
      <c r="O34" s="4"/>
      <c r="P34" s="4"/>
      <c r="Q34" s="5">
        <f t="shared" si="0"/>
        <v>0.9494999999999999</v>
      </c>
      <c r="R34" s="3"/>
    </row>
    <row r="35" spans="1:18" ht="18.75">
      <c r="A35" s="222" t="s">
        <v>19</v>
      </c>
      <c r="B35" s="224" t="s">
        <v>40</v>
      </c>
      <c r="C35" s="224" t="s">
        <v>14</v>
      </c>
      <c r="D35" s="51"/>
      <c r="E35" s="184"/>
      <c r="F35" s="58"/>
      <c r="G35" s="60"/>
      <c r="H35" s="142">
        <v>20.475</v>
      </c>
      <c r="I35" s="60"/>
      <c r="J35" s="31"/>
      <c r="K35" s="142"/>
      <c r="L35" s="6">
        <v>0.525</v>
      </c>
      <c r="M35" s="6"/>
      <c r="N35" s="6">
        <v>0.945</v>
      </c>
      <c r="O35" s="6"/>
      <c r="P35" s="6"/>
      <c r="Q35" s="7">
        <f t="shared" si="0"/>
        <v>21.945</v>
      </c>
      <c r="R35" s="3"/>
    </row>
    <row r="36" spans="1:18" ht="18.75">
      <c r="A36" s="10"/>
      <c r="B36" s="227" t="s">
        <v>20</v>
      </c>
      <c r="C36" s="220" t="s">
        <v>12</v>
      </c>
      <c r="D36" s="46">
        <f>D30+D32+D34</f>
        <v>0</v>
      </c>
      <c r="E36" s="187">
        <f>E30+E32+E34</f>
        <v>0</v>
      </c>
      <c r="F36" s="205">
        <f>D36+E36</f>
        <v>0</v>
      </c>
      <c r="G36" s="63">
        <f aca="true" t="shared" si="7" ref="G36:I37">G30+G32+G34</f>
        <v>0.1954</v>
      </c>
      <c r="H36" s="148">
        <f t="shared" si="7"/>
        <v>188.673</v>
      </c>
      <c r="I36" s="63">
        <f t="shared" si="7"/>
        <v>0</v>
      </c>
      <c r="J36" s="30">
        <f>H36+I36</f>
        <v>188.673</v>
      </c>
      <c r="K36" s="148">
        <f>K30+K32+K34</f>
        <v>1.802</v>
      </c>
      <c r="L36" s="4">
        <f aca="true" t="shared" si="8" ref="L36:P37">+L30+L32+L34</f>
        <v>0.026000000000000002</v>
      </c>
      <c r="M36" s="4">
        <f t="shared" si="8"/>
        <v>0</v>
      </c>
      <c r="N36" s="4">
        <f t="shared" si="8"/>
        <v>0.0005</v>
      </c>
      <c r="O36" s="4">
        <f t="shared" si="8"/>
        <v>0</v>
      </c>
      <c r="P36" s="4">
        <f t="shared" si="8"/>
        <v>0</v>
      </c>
      <c r="Q36" s="5">
        <f t="shared" si="0"/>
        <v>190.6969</v>
      </c>
      <c r="R36" s="3"/>
    </row>
    <row r="37" spans="1:18" ht="18.75">
      <c r="A37" s="229"/>
      <c r="B37" s="230"/>
      <c r="C37" s="224" t="s">
        <v>14</v>
      </c>
      <c r="D37" s="47">
        <f>D31+D33+D35</f>
        <v>0</v>
      </c>
      <c r="E37" s="188">
        <f>E31+E33+E35</f>
        <v>0</v>
      </c>
      <c r="F37" s="67">
        <f>D37+E37</f>
        <v>0</v>
      </c>
      <c r="G37" s="62">
        <f t="shared" si="7"/>
        <v>59.502</v>
      </c>
      <c r="H37" s="149">
        <f t="shared" si="7"/>
        <v>47223.133</v>
      </c>
      <c r="I37" s="62">
        <f t="shared" si="7"/>
        <v>0</v>
      </c>
      <c r="J37" s="31">
        <f>H37+I37</f>
        <v>47223.133</v>
      </c>
      <c r="K37" s="149">
        <f>K31+K33+K35</f>
        <v>588.443</v>
      </c>
      <c r="L37" s="6">
        <f t="shared" si="8"/>
        <v>7.665</v>
      </c>
      <c r="M37" s="6">
        <f t="shared" si="8"/>
        <v>0</v>
      </c>
      <c r="N37" s="6">
        <f t="shared" si="8"/>
        <v>0.945</v>
      </c>
      <c r="O37" s="6">
        <f t="shared" si="8"/>
        <v>0</v>
      </c>
      <c r="P37" s="6">
        <f t="shared" si="8"/>
        <v>0</v>
      </c>
      <c r="Q37" s="7">
        <f t="shared" si="0"/>
        <v>47879.688</v>
      </c>
      <c r="R37" s="3"/>
    </row>
    <row r="38" spans="1:18" ht="18.75">
      <c r="A38" s="232" t="s">
        <v>41</v>
      </c>
      <c r="B38" s="233"/>
      <c r="C38" s="220" t="s">
        <v>12</v>
      </c>
      <c r="D38" s="50">
        <v>0.7117</v>
      </c>
      <c r="E38" s="183">
        <v>1.5966</v>
      </c>
      <c r="F38" s="57"/>
      <c r="G38" s="59">
        <v>16.2353</v>
      </c>
      <c r="H38" s="143">
        <v>47.221</v>
      </c>
      <c r="I38" s="59"/>
      <c r="J38" s="30"/>
      <c r="K38" s="143">
        <v>73.711</v>
      </c>
      <c r="L38" s="4">
        <v>0.2678</v>
      </c>
      <c r="M38" s="4">
        <v>0.555</v>
      </c>
      <c r="N38" s="4">
        <v>1.2944</v>
      </c>
      <c r="O38" s="4"/>
      <c r="P38" s="4"/>
      <c r="Q38" s="5">
        <f t="shared" si="0"/>
        <v>139.2845</v>
      </c>
      <c r="R38" s="3"/>
    </row>
    <row r="39" spans="1:18" ht="18.75">
      <c r="A39" s="234"/>
      <c r="B39" s="235"/>
      <c r="C39" s="224" t="s">
        <v>14</v>
      </c>
      <c r="D39" s="51">
        <v>95.6823</v>
      </c>
      <c r="E39" s="184">
        <v>219.695</v>
      </c>
      <c r="F39" s="58"/>
      <c r="G39" s="60">
        <v>3094.047</v>
      </c>
      <c r="H39" s="142">
        <v>13031.618</v>
      </c>
      <c r="I39" s="60"/>
      <c r="J39" s="31"/>
      <c r="K39" s="142">
        <v>21815.404</v>
      </c>
      <c r="L39" s="6">
        <v>175.832</v>
      </c>
      <c r="M39" s="6">
        <v>49.773</v>
      </c>
      <c r="N39" s="6">
        <v>276.952</v>
      </c>
      <c r="O39" s="6"/>
      <c r="P39" s="6"/>
      <c r="Q39" s="7">
        <f t="shared" si="0"/>
        <v>38443.626000000004</v>
      </c>
      <c r="R39" s="3"/>
    </row>
    <row r="40" spans="1:18" ht="18.75">
      <c r="A40" s="232" t="s">
        <v>42</v>
      </c>
      <c r="B40" s="233"/>
      <c r="C40" s="220" t="s">
        <v>12</v>
      </c>
      <c r="D40" s="50">
        <v>0.4948</v>
      </c>
      <c r="E40" s="183"/>
      <c r="F40" s="57"/>
      <c r="G40" s="59">
        <v>57.4322</v>
      </c>
      <c r="H40" s="143">
        <v>264.855</v>
      </c>
      <c r="I40" s="59">
        <v>0.004</v>
      </c>
      <c r="J40" s="30"/>
      <c r="K40" s="143">
        <v>100.7623</v>
      </c>
      <c r="L40" s="4">
        <v>38.0521</v>
      </c>
      <c r="M40" s="4">
        <v>0.555</v>
      </c>
      <c r="N40" s="4">
        <v>4.8772</v>
      </c>
      <c r="O40" s="4"/>
      <c r="P40" s="4"/>
      <c r="Q40" s="5">
        <f t="shared" si="0"/>
        <v>466.53780000000006</v>
      </c>
      <c r="R40" s="3"/>
    </row>
    <row r="41" spans="1:18" ht="18.75">
      <c r="A41" s="234"/>
      <c r="B41" s="235"/>
      <c r="C41" s="224" t="s">
        <v>14</v>
      </c>
      <c r="D41" s="51">
        <v>196.93485</v>
      </c>
      <c r="E41" s="184"/>
      <c r="F41" s="58"/>
      <c r="G41" s="60">
        <v>5566.518</v>
      </c>
      <c r="H41" s="142">
        <v>46059.156</v>
      </c>
      <c r="I41" s="60">
        <v>1.103</v>
      </c>
      <c r="J41" s="31"/>
      <c r="K41" s="142">
        <v>24095.452</v>
      </c>
      <c r="L41" s="6">
        <v>3294.563</v>
      </c>
      <c r="M41" s="6">
        <v>119.474</v>
      </c>
      <c r="N41" s="6">
        <v>512.366</v>
      </c>
      <c r="O41" s="6"/>
      <c r="P41" s="6"/>
      <c r="Q41" s="7">
        <f t="shared" si="0"/>
        <v>79648.632</v>
      </c>
      <c r="R41" s="3"/>
    </row>
    <row r="42" spans="1:18" ht="18.75">
      <c r="A42" s="232" t="s">
        <v>43</v>
      </c>
      <c r="B42" s="233"/>
      <c r="C42" s="220" t="s">
        <v>12</v>
      </c>
      <c r="D42" s="50"/>
      <c r="E42" s="183"/>
      <c r="F42" s="57"/>
      <c r="G42" s="59"/>
      <c r="H42" s="143">
        <v>0.057</v>
      </c>
      <c r="I42" s="59"/>
      <c r="J42" s="30"/>
      <c r="K42" s="143"/>
      <c r="L42" s="4"/>
      <c r="M42" s="4"/>
      <c r="N42" s="4"/>
      <c r="O42" s="4"/>
      <c r="P42" s="4"/>
      <c r="Q42" s="5">
        <f t="shared" si="0"/>
        <v>0.057</v>
      </c>
      <c r="R42" s="3"/>
    </row>
    <row r="43" spans="1:18" ht="18.75">
      <c r="A43" s="234"/>
      <c r="B43" s="235"/>
      <c r="C43" s="224" t="s">
        <v>14</v>
      </c>
      <c r="D43" s="51"/>
      <c r="E43" s="184"/>
      <c r="F43" s="58"/>
      <c r="G43" s="60"/>
      <c r="H43" s="142">
        <v>65.604</v>
      </c>
      <c r="I43" s="60"/>
      <c r="J43" s="31"/>
      <c r="K43" s="142"/>
      <c r="L43" s="6"/>
      <c r="M43" s="6"/>
      <c r="N43" s="6"/>
      <c r="O43" s="6"/>
      <c r="P43" s="6"/>
      <c r="Q43" s="7">
        <f t="shared" si="0"/>
        <v>65.604</v>
      </c>
      <c r="R43" s="3"/>
    </row>
    <row r="44" spans="1:18" ht="18.75">
      <c r="A44" s="232" t="s">
        <v>44</v>
      </c>
      <c r="B44" s="233"/>
      <c r="C44" s="220" t="s">
        <v>12</v>
      </c>
      <c r="D44" s="50"/>
      <c r="E44" s="183">
        <v>0.055</v>
      </c>
      <c r="F44" s="57"/>
      <c r="G44" s="59"/>
      <c r="H44" s="143">
        <v>0.096</v>
      </c>
      <c r="I44" s="59"/>
      <c r="J44" s="30"/>
      <c r="K44" s="143"/>
      <c r="L44" s="4"/>
      <c r="M44" s="4"/>
      <c r="N44" s="4"/>
      <c r="O44" s="4"/>
      <c r="P44" s="4"/>
      <c r="Q44" s="5">
        <f t="shared" si="0"/>
        <v>0.096</v>
      </c>
      <c r="R44" s="3"/>
    </row>
    <row r="45" spans="1:18" ht="18.75">
      <c r="A45" s="234"/>
      <c r="B45" s="235"/>
      <c r="C45" s="224" t="s">
        <v>14</v>
      </c>
      <c r="D45" s="51"/>
      <c r="E45" s="184">
        <v>8.505</v>
      </c>
      <c r="F45" s="58"/>
      <c r="G45" s="60"/>
      <c r="H45" s="142">
        <v>27.038</v>
      </c>
      <c r="I45" s="60"/>
      <c r="J45" s="31"/>
      <c r="K45" s="142"/>
      <c r="L45" s="6"/>
      <c r="M45" s="6"/>
      <c r="N45" s="6"/>
      <c r="O45" s="6"/>
      <c r="P45" s="6"/>
      <c r="Q45" s="7">
        <f t="shared" si="0"/>
        <v>27.038</v>
      </c>
      <c r="R45" s="3"/>
    </row>
    <row r="46" spans="1:18" ht="18.75">
      <c r="A46" s="232" t="s">
        <v>45</v>
      </c>
      <c r="B46" s="233"/>
      <c r="C46" s="220" t="s">
        <v>12</v>
      </c>
      <c r="D46" s="50"/>
      <c r="E46" s="183">
        <v>0.3911</v>
      </c>
      <c r="F46" s="57"/>
      <c r="G46" s="59"/>
      <c r="H46" s="143">
        <v>0.134</v>
      </c>
      <c r="I46" s="59"/>
      <c r="J46" s="30"/>
      <c r="K46" s="143"/>
      <c r="L46" s="4"/>
      <c r="M46" s="4"/>
      <c r="N46" s="4"/>
      <c r="O46" s="4"/>
      <c r="P46" s="4"/>
      <c r="Q46" s="5">
        <f t="shared" si="0"/>
        <v>0.134</v>
      </c>
      <c r="R46" s="3"/>
    </row>
    <row r="47" spans="1:18" ht="18.75">
      <c r="A47" s="234"/>
      <c r="B47" s="235"/>
      <c r="C47" s="224" t="s">
        <v>14</v>
      </c>
      <c r="D47" s="51"/>
      <c r="E47" s="184">
        <v>34.966</v>
      </c>
      <c r="F47" s="58"/>
      <c r="G47" s="60"/>
      <c r="H47" s="142">
        <v>19.879</v>
      </c>
      <c r="I47" s="60"/>
      <c r="J47" s="31"/>
      <c r="K47" s="142"/>
      <c r="L47" s="6"/>
      <c r="M47" s="6"/>
      <c r="N47" s="6"/>
      <c r="O47" s="6"/>
      <c r="P47" s="6"/>
      <c r="Q47" s="7">
        <f t="shared" si="0"/>
        <v>19.879</v>
      </c>
      <c r="R47" s="3"/>
    </row>
    <row r="48" spans="1:18" ht="18.75">
      <c r="A48" s="232" t="s">
        <v>46</v>
      </c>
      <c r="B48" s="233"/>
      <c r="C48" s="220" t="s">
        <v>12</v>
      </c>
      <c r="D48" s="50">
        <v>0.0585</v>
      </c>
      <c r="E48" s="183"/>
      <c r="F48" s="57"/>
      <c r="G48" s="59">
        <v>222.0014</v>
      </c>
      <c r="H48" s="143">
        <v>2399.019</v>
      </c>
      <c r="I48" s="59"/>
      <c r="J48" s="30"/>
      <c r="K48" s="143">
        <v>1164.7205</v>
      </c>
      <c r="L48" s="4">
        <v>34.7285</v>
      </c>
      <c r="M48" s="4">
        <v>0.04</v>
      </c>
      <c r="N48" s="4">
        <v>0.5785</v>
      </c>
      <c r="O48" s="4">
        <v>3.5898</v>
      </c>
      <c r="P48" s="4"/>
      <c r="Q48" s="5">
        <f t="shared" si="0"/>
        <v>3824.6777</v>
      </c>
      <c r="R48" s="3"/>
    </row>
    <row r="49" spans="1:18" ht="18.75">
      <c r="A49" s="234"/>
      <c r="B49" s="235"/>
      <c r="C49" s="224" t="s">
        <v>14</v>
      </c>
      <c r="D49" s="51">
        <v>8.7591</v>
      </c>
      <c r="E49" s="184"/>
      <c r="F49" s="58"/>
      <c r="G49" s="60">
        <v>18752.904</v>
      </c>
      <c r="H49" s="142">
        <v>230988.895</v>
      </c>
      <c r="I49" s="60"/>
      <c r="J49" s="31"/>
      <c r="K49" s="142">
        <v>80322.904</v>
      </c>
      <c r="L49" s="6">
        <v>3611.101</v>
      </c>
      <c r="M49" s="6">
        <v>6.72</v>
      </c>
      <c r="N49" s="6">
        <v>25.273</v>
      </c>
      <c r="O49" s="6">
        <v>141.483</v>
      </c>
      <c r="P49" s="6"/>
      <c r="Q49" s="7">
        <f t="shared" si="0"/>
        <v>333849.27999999997</v>
      </c>
      <c r="R49" s="3"/>
    </row>
    <row r="50" spans="1:18" ht="18.75">
      <c r="A50" s="232" t="s">
        <v>47</v>
      </c>
      <c r="B50" s="233"/>
      <c r="C50" s="220" t="s">
        <v>12</v>
      </c>
      <c r="D50" s="50">
        <v>3.094</v>
      </c>
      <c r="E50" s="183">
        <v>2.684</v>
      </c>
      <c r="F50" s="57"/>
      <c r="G50" s="59">
        <v>0.329</v>
      </c>
      <c r="H50" s="143">
        <v>0.792</v>
      </c>
      <c r="I50" s="59"/>
      <c r="J50" s="30"/>
      <c r="K50" s="143">
        <v>27.563</v>
      </c>
      <c r="L50" s="4">
        <v>0.18</v>
      </c>
      <c r="M50" s="4"/>
      <c r="N50" s="4"/>
      <c r="O50" s="4"/>
      <c r="P50" s="4"/>
      <c r="Q50" s="5">
        <f t="shared" si="0"/>
        <v>28.863999999999997</v>
      </c>
      <c r="R50" s="3"/>
    </row>
    <row r="51" spans="1:18" ht="18.75">
      <c r="A51" s="234"/>
      <c r="B51" s="235"/>
      <c r="C51" s="224" t="s">
        <v>14</v>
      </c>
      <c r="D51" s="51">
        <v>3388.917</v>
      </c>
      <c r="E51" s="184">
        <v>1950.627</v>
      </c>
      <c r="F51" s="58"/>
      <c r="G51" s="60">
        <v>63.568</v>
      </c>
      <c r="H51" s="142">
        <v>564.858</v>
      </c>
      <c r="I51" s="60"/>
      <c r="J51" s="31"/>
      <c r="K51" s="142">
        <v>11223.506</v>
      </c>
      <c r="L51" s="6">
        <v>88.83</v>
      </c>
      <c r="M51" s="6"/>
      <c r="N51" s="6"/>
      <c r="O51" s="6"/>
      <c r="P51" s="6"/>
      <c r="Q51" s="7">
        <f t="shared" si="0"/>
        <v>11940.761999999999</v>
      </c>
      <c r="R51" s="3"/>
    </row>
    <row r="52" spans="1:18" ht="18.75">
      <c r="A52" s="232" t="s">
        <v>48</v>
      </c>
      <c r="B52" s="233"/>
      <c r="C52" s="220" t="s">
        <v>12</v>
      </c>
      <c r="D52" s="50"/>
      <c r="E52" s="183">
        <v>0.1069</v>
      </c>
      <c r="F52" s="57"/>
      <c r="G52" s="59">
        <v>0.8799</v>
      </c>
      <c r="H52" s="143">
        <v>0.811</v>
      </c>
      <c r="I52" s="59"/>
      <c r="J52" s="30"/>
      <c r="K52" s="143">
        <v>232.0761</v>
      </c>
      <c r="L52" s="4">
        <v>0.2095</v>
      </c>
      <c r="M52" s="4"/>
      <c r="N52" s="4">
        <v>0.0088</v>
      </c>
      <c r="O52" s="4"/>
      <c r="P52" s="4"/>
      <c r="Q52" s="5">
        <f t="shared" si="0"/>
        <v>233.9853</v>
      </c>
      <c r="R52" s="3"/>
    </row>
    <row r="53" spans="1:18" ht="18.75">
      <c r="A53" s="234"/>
      <c r="B53" s="235"/>
      <c r="C53" s="224" t="s">
        <v>14</v>
      </c>
      <c r="D53" s="51"/>
      <c r="E53" s="184">
        <v>91.739</v>
      </c>
      <c r="F53" s="58"/>
      <c r="G53" s="60">
        <v>456.322</v>
      </c>
      <c r="H53" s="142">
        <v>578.718</v>
      </c>
      <c r="I53" s="60"/>
      <c r="J53" s="31"/>
      <c r="K53" s="142">
        <v>99580.6</v>
      </c>
      <c r="L53" s="6">
        <v>204.912</v>
      </c>
      <c r="M53" s="6"/>
      <c r="N53" s="6">
        <v>5.471</v>
      </c>
      <c r="O53" s="6"/>
      <c r="P53" s="6"/>
      <c r="Q53" s="7">
        <f t="shared" si="0"/>
        <v>100826.023</v>
      </c>
      <c r="R53" s="3"/>
    </row>
    <row r="54" spans="1:18" ht="18.75">
      <c r="A54" s="218" t="s">
        <v>0</v>
      </c>
      <c r="B54" s="219" t="s">
        <v>49</v>
      </c>
      <c r="C54" s="220" t="s">
        <v>12</v>
      </c>
      <c r="D54" s="50">
        <v>0.3326</v>
      </c>
      <c r="E54" s="183"/>
      <c r="F54" s="57"/>
      <c r="G54" s="59">
        <v>0.0014</v>
      </c>
      <c r="H54" s="143">
        <v>18.023</v>
      </c>
      <c r="I54" s="59"/>
      <c r="J54" s="30"/>
      <c r="K54" s="143">
        <v>2.9475</v>
      </c>
      <c r="L54" s="4">
        <v>0.1171</v>
      </c>
      <c r="M54" s="4"/>
      <c r="N54" s="4">
        <v>0.0044</v>
      </c>
      <c r="O54" s="4">
        <v>0.0894</v>
      </c>
      <c r="P54" s="4"/>
      <c r="Q54" s="5">
        <f t="shared" si="0"/>
        <v>21.1828</v>
      </c>
      <c r="R54" s="3"/>
    </row>
    <row r="55" spans="1:18" ht="18.75">
      <c r="A55" s="222" t="s">
        <v>37</v>
      </c>
      <c r="B55" s="223"/>
      <c r="C55" s="224" t="s">
        <v>14</v>
      </c>
      <c r="D55" s="51">
        <v>300.54675</v>
      </c>
      <c r="E55" s="184"/>
      <c r="F55" s="58"/>
      <c r="G55" s="60">
        <v>2.778</v>
      </c>
      <c r="H55" s="142">
        <v>8905.495</v>
      </c>
      <c r="I55" s="60">
        <v>0.378</v>
      </c>
      <c r="J55" s="31"/>
      <c r="K55" s="142">
        <v>1749.582</v>
      </c>
      <c r="L55" s="6">
        <v>130.941</v>
      </c>
      <c r="M55" s="6"/>
      <c r="N55" s="6">
        <v>6.7</v>
      </c>
      <c r="O55" s="6">
        <v>51.129</v>
      </c>
      <c r="P55" s="6"/>
      <c r="Q55" s="7">
        <f t="shared" si="0"/>
        <v>10847.003000000004</v>
      </c>
      <c r="R55" s="3"/>
    </row>
    <row r="56" spans="1:18" ht="18.75">
      <c r="A56" s="222" t="s">
        <v>13</v>
      </c>
      <c r="B56" s="226" t="s">
        <v>16</v>
      </c>
      <c r="C56" s="220" t="s">
        <v>12</v>
      </c>
      <c r="D56" s="50">
        <v>3.8756</v>
      </c>
      <c r="E56" s="183">
        <v>0.9612</v>
      </c>
      <c r="F56" s="57"/>
      <c r="G56" s="59">
        <v>0.956</v>
      </c>
      <c r="H56" s="143">
        <v>1.705</v>
      </c>
      <c r="I56" s="59">
        <v>0.004</v>
      </c>
      <c r="J56" s="30"/>
      <c r="K56" s="143">
        <v>0.5985</v>
      </c>
      <c r="L56" s="4">
        <v>0.0175</v>
      </c>
      <c r="M56" s="4">
        <v>0.073</v>
      </c>
      <c r="N56" s="4">
        <v>1.4376</v>
      </c>
      <c r="O56" s="4">
        <v>0.0183</v>
      </c>
      <c r="P56" s="4"/>
      <c r="Q56" s="5">
        <f t="shared" si="0"/>
        <v>4.8099</v>
      </c>
      <c r="R56" s="3"/>
    </row>
    <row r="57" spans="1:18" ht="18.75">
      <c r="A57" s="222" t="s">
        <v>19</v>
      </c>
      <c r="B57" s="224" t="s">
        <v>50</v>
      </c>
      <c r="C57" s="224" t="s">
        <v>14</v>
      </c>
      <c r="D57" s="51">
        <v>442.94565</v>
      </c>
      <c r="E57" s="184">
        <v>444.28</v>
      </c>
      <c r="F57" s="58"/>
      <c r="G57" s="60">
        <v>742.88</v>
      </c>
      <c r="H57" s="142">
        <v>1147.973</v>
      </c>
      <c r="I57" s="60">
        <v>3.738</v>
      </c>
      <c r="J57" s="31"/>
      <c r="K57" s="142">
        <v>382.417</v>
      </c>
      <c r="L57" s="6">
        <v>20.96</v>
      </c>
      <c r="M57" s="6">
        <v>11.918</v>
      </c>
      <c r="N57" s="6">
        <v>831.815</v>
      </c>
      <c r="O57" s="6">
        <v>21.137</v>
      </c>
      <c r="P57" s="6"/>
      <c r="Q57" s="7">
        <f t="shared" si="0"/>
        <v>3162.8380000000006</v>
      </c>
      <c r="R57" s="3"/>
    </row>
    <row r="58" spans="1:18" ht="18.75">
      <c r="A58" s="10"/>
      <c r="B58" s="227" t="s">
        <v>20</v>
      </c>
      <c r="C58" s="220" t="s">
        <v>12</v>
      </c>
      <c r="D58" s="46">
        <f>D54+D56</f>
        <v>4.2082</v>
      </c>
      <c r="E58" s="187">
        <f>E54+E56</f>
        <v>0.9612</v>
      </c>
      <c r="F58" s="57">
        <f>D58+E58</f>
        <v>5.1693999999999996</v>
      </c>
      <c r="G58" s="63">
        <f aca="true" t="shared" si="9" ref="G58:I59">G54+G56</f>
        <v>0.9573999999999999</v>
      </c>
      <c r="H58" s="148">
        <f t="shared" si="9"/>
        <v>19.728</v>
      </c>
      <c r="I58" s="63">
        <f t="shared" si="9"/>
        <v>0.004</v>
      </c>
      <c r="J58" s="30">
        <f>H58+I58</f>
        <v>19.732000000000003</v>
      </c>
      <c r="K58" s="148">
        <f>K54+K56</f>
        <v>3.546</v>
      </c>
      <c r="L58" s="4">
        <f aca="true" t="shared" si="10" ref="L58:P59">+L54+L56</f>
        <v>0.1346</v>
      </c>
      <c r="M58" s="4">
        <f t="shared" si="10"/>
        <v>0.073</v>
      </c>
      <c r="N58" s="4">
        <f t="shared" si="10"/>
        <v>1.442</v>
      </c>
      <c r="O58" s="4">
        <f t="shared" si="10"/>
        <v>0.10769999999999999</v>
      </c>
      <c r="P58" s="4">
        <f t="shared" si="10"/>
        <v>0</v>
      </c>
      <c r="Q58" s="5">
        <f t="shared" si="0"/>
        <v>31.162100000000002</v>
      </c>
      <c r="R58" s="3"/>
    </row>
    <row r="59" spans="1:18" ht="18.75">
      <c r="A59" s="229"/>
      <c r="B59" s="230"/>
      <c r="C59" s="224" t="s">
        <v>14</v>
      </c>
      <c r="D59" s="47">
        <f>D55+D57</f>
        <v>743.4924</v>
      </c>
      <c r="E59" s="188">
        <f>E55+E57</f>
        <v>444.28</v>
      </c>
      <c r="F59" s="58">
        <f>D59+E59</f>
        <v>1187.7723999999998</v>
      </c>
      <c r="G59" s="62">
        <f t="shared" si="9"/>
        <v>745.658</v>
      </c>
      <c r="H59" s="149">
        <f t="shared" si="9"/>
        <v>10053.468</v>
      </c>
      <c r="I59" s="62">
        <f t="shared" si="9"/>
        <v>4.116</v>
      </c>
      <c r="J59" s="31">
        <f>H59+I59</f>
        <v>10057.584</v>
      </c>
      <c r="K59" s="149">
        <f>K55+K57</f>
        <v>2131.9990000000003</v>
      </c>
      <c r="L59" s="6">
        <f t="shared" si="10"/>
        <v>151.901</v>
      </c>
      <c r="M59" s="6">
        <f t="shared" si="10"/>
        <v>11.918</v>
      </c>
      <c r="N59" s="6">
        <f t="shared" si="10"/>
        <v>838.5150000000001</v>
      </c>
      <c r="O59" s="6">
        <f t="shared" si="10"/>
        <v>72.26599999999999</v>
      </c>
      <c r="P59" s="6">
        <f t="shared" si="10"/>
        <v>0</v>
      </c>
      <c r="Q59" s="7">
        <f t="shared" si="0"/>
        <v>15197.613399999998</v>
      </c>
      <c r="R59" s="3"/>
    </row>
    <row r="60" spans="1:18" ht="18.75">
      <c r="A60" s="218" t="s">
        <v>0</v>
      </c>
      <c r="B60" s="219" t="s">
        <v>51</v>
      </c>
      <c r="C60" s="220" t="s">
        <v>12</v>
      </c>
      <c r="D60" s="50">
        <v>0.2749</v>
      </c>
      <c r="E60" s="183">
        <v>0.0448</v>
      </c>
      <c r="F60" s="57"/>
      <c r="G60" s="59"/>
      <c r="H60" s="143">
        <v>0.611</v>
      </c>
      <c r="I60" s="59"/>
      <c r="J60" s="11"/>
      <c r="K60" s="143"/>
      <c r="L60" s="4"/>
      <c r="M60" s="4"/>
      <c r="N60" s="4"/>
      <c r="O60" s="4"/>
      <c r="P60" s="4"/>
      <c r="Q60" s="5">
        <f t="shared" si="0"/>
        <v>0.611</v>
      </c>
      <c r="R60" s="3"/>
    </row>
    <row r="61" spans="1:18" ht="18.75">
      <c r="A61" s="222" t="s">
        <v>52</v>
      </c>
      <c r="B61" s="223"/>
      <c r="C61" s="224" t="s">
        <v>14</v>
      </c>
      <c r="D61" s="51">
        <v>20.34165</v>
      </c>
      <c r="E61" s="184">
        <v>45.99</v>
      </c>
      <c r="F61" s="58"/>
      <c r="G61" s="60"/>
      <c r="H61" s="142">
        <v>12.033</v>
      </c>
      <c r="I61" s="60"/>
      <c r="J61" s="31"/>
      <c r="K61" s="142"/>
      <c r="L61" s="6"/>
      <c r="M61" s="6"/>
      <c r="N61" s="6"/>
      <c r="O61" s="6"/>
      <c r="P61" s="6"/>
      <c r="Q61" s="7">
        <f t="shared" si="0"/>
        <v>12.033</v>
      </c>
      <c r="R61" s="3"/>
    </row>
    <row r="62" spans="1:18" ht="18.75">
      <c r="A62" s="222" t="s">
        <v>0</v>
      </c>
      <c r="B62" s="226" t="s">
        <v>53</v>
      </c>
      <c r="C62" s="220" t="s">
        <v>12</v>
      </c>
      <c r="D62" s="50">
        <v>4.84</v>
      </c>
      <c r="E62" s="183">
        <v>12.56</v>
      </c>
      <c r="F62" s="57"/>
      <c r="G62" s="59">
        <v>244.8705</v>
      </c>
      <c r="H62" s="143"/>
      <c r="I62" s="59"/>
      <c r="J62" s="30"/>
      <c r="K62" s="143"/>
      <c r="L62" s="4"/>
      <c r="M62" s="4"/>
      <c r="N62" s="4"/>
      <c r="O62" s="4"/>
      <c r="P62" s="4"/>
      <c r="Q62" s="5">
        <f t="shared" si="0"/>
        <v>244.8705</v>
      </c>
      <c r="R62" s="3"/>
    </row>
    <row r="63" spans="1:18" ht="18.75">
      <c r="A63" s="222" t="s">
        <v>54</v>
      </c>
      <c r="B63" s="224" t="s">
        <v>55</v>
      </c>
      <c r="C63" s="224" t="s">
        <v>14</v>
      </c>
      <c r="D63" s="51">
        <v>559.0725</v>
      </c>
      <c r="E63" s="184">
        <v>1309.508</v>
      </c>
      <c r="F63" s="58"/>
      <c r="G63" s="60">
        <v>44255.364</v>
      </c>
      <c r="H63" s="142"/>
      <c r="I63" s="60"/>
      <c r="J63" s="31"/>
      <c r="K63" s="142"/>
      <c r="L63" s="6"/>
      <c r="M63" s="6"/>
      <c r="N63" s="6"/>
      <c r="O63" s="6"/>
      <c r="P63" s="6"/>
      <c r="Q63" s="7">
        <f t="shared" si="0"/>
        <v>44255.364</v>
      </c>
      <c r="R63" s="3"/>
    </row>
    <row r="64" spans="1:18" ht="18.75">
      <c r="A64" s="222" t="s">
        <v>0</v>
      </c>
      <c r="B64" s="219" t="s">
        <v>56</v>
      </c>
      <c r="C64" s="220" t="s">
        <v>12</v>
      </c>
      <c r="D64" s="50"/>
      <c r="E64" s="183">
        <v>0.037</v>
      </c>
      <c r="F64" s="57"/>
      <c r="G64" s="59">
        <v>152.555</v>
      </c>
      <c r="H64" s="143"/>
      <c r="I64" s="59"/>
      <c r="J64" s="30"/>
      <c r="K64" s="143"/>
      <c r="L64" s="4"/>
      <c r="M64" s="4"/>
      <c r="N64" s="4"/>
      <c r="O64" s="4"/>
      <c r="P64" s="4"/>
      <c r="Q64" s="5">
        <f t="shared" si="0"/>
        <v>152.555</v>
      </c>
      <c r="R64" s="3"/>
    </row>
    <row r="65" spans="1:18" ht="18.75">
      <c r="A65" s="222" t="s">
        <v>19</v>
      </c>
      <c r="B65" s="223"/>
      <c r="C65" s="224" t="s">
        <v>14</v>
      </c>
      <c r="D65" s="51"/>
      <c r="E65" s="184">
        <v>1.166</v>
      </c>
      <c r="F65" s="58"/>
      <c r="G65" s="60">
        <v>28082.258</v>
      </c>
      <c r="H65" s="142"/>
      <c r="I65" s="60"/>
      <c r="J65" s="31"/>
      <c r="K65" s="142"/>
      <c r="L65" s="6"/>
      <c r="M65" s="6"/>
      <c r="N65" s="6"/>
      <c r="O65" s="6"/>
      <c r="P65" s="6"/>
      <c r="Q65" s="7">
        <f t="shared" si="0"/>
        <v>28082.258</v>
      </c>
      <c r="R65" s="3"/>
    </row>
    <row r="66" spans="1:18" ht="18.75">
      <c r="A66" s="10"/>
      <c r="B66" s="226" t="s">
        <v>16</v>
      </c>
      <c r="C66" s="220" t="s">
        <v>12</v>
      </c>
      <c r="D66" s="50">
        <v>0.068</v>
      </c>
      <c r="E66" s="183">
        <v>0.381</v>
      </c>
      <c r="F66" s="57"/>
      <c r="G66" s="59">
        <v>52.1043</v>
      </c>
      <c r="H66" s="143"/>
      <c r="I66" s="59"/>
      <c r="J66" s="30"/>
      <c r="K66" s="143"/>
      <c r="L66" s="4">
        <v>0.001</v>
      </c>
      <c r="M66" s="4">
        <v>0.004</v>
      </c>
      <c r="N66" s="4"/>
      <c r="O66" s="4"/>
      <c r="P66" s="4"/>
      <c r="Q66" s="5">
        <f t="shared" si="0"/>
        <v>52.1093</v>
      </c>
      <c r="R66" s="3"/>
    </row>
    <row r="67" spans="1:18" ht="19.5" thickBot="1">
      <c r="A67" s="237" t="s">
        <v>0</v>
      </c>
      <c r="B67" s="238" t="s">
        <v>55</v>
      </c>
      <c r="C67" s="238" t="s">
        <v>14</v>
      </c>
      <c r="D67" s="52">
        <v>1.764</v>
      </c>
      <c r="E67" s="185">
        <v>3.852</v>
      </c>
      <c r="F67" s="203"/>
      <c r="G67" s="129">
        <v>7832.557</v>
      </c>
      <c r="H67" s="144"/>
      <c r="I67" s="129"/>
      <c r="J67" s="32"/>
      <c r="K67" s="144"/>
      <c r="L67" s="8">
        <v>0.63</v>
      </c>
      <c r="M67" s="8">
        <v>0.21</v>
      </c>
      <c r="N67" s="8"/>
      <c r="O67" s="8"/>
      <c r="P67" s="8"/>
      <c r="Q67" s="9">
        <f t="shared" si="0"/>
        <v>7833.397</v>
      </c>
      <c r="R67" s="3"/>
    </row>
    <row r="68" spans="4:17" ht="18.75">
      <c r="D68" s="3"/>
      <c r="E68" s="3"/>
      <c r="F68" s="240"/>
      <c r="G68" s="240"/>
      <c r="H68" s="240"/>
      <c r="I68" s="240"/>
      <c r="K68" s="240"/>
      <c r="Q68" s="1"/>
    </row>
    <row r="69" spans="1:17" ht="19.5" thickBot="1">
      <c r="A69" s="2"/>
      <c r="B69" s="212" t="s">
        <v>128</v>
      </c>
      <c r="C69" s="2"/>
      <c r="D69" s="241"/>
      <c r="E69" s="241"/>
      <c r="F69" s="242"/>
      <c r="G69" s="242"/>
      <c r="H69" s="242"/>
      <c r="I69" s="242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9"/>
      <c r="B70" s="26"/>
      <c r="C70" s="26"/>
      <c r="D70" s="37" t="s">
        <v>1</v>
      </c>
      <c r="E70" s="37" t="s">
        <v>2</v>
      </c>
      <c r="F70" s="271" t="s">
        <v>3</v>
      </c>
      <c r="G70" s="216" t="s">
        <v>100</v>
      </c>
      <c r="H70" s="39" t="s">
        <v>4</v>
      </c>
      <c r="I70" s="37" t="s">
        <v>5</v>
      </c>
      <c r="J70" s="37" t="s">
        <v>129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2" t="s">
        <v>52</v>
      </c>
      <c r="B71" s="227" t="s">
        <v>20</v>
      </c>
      <c r="C71" s="220" t="s">
        <v>12</v>
      </c>
      <c r="D71" s="46">
        <f>D60+D62+D64+D66</f>
        <v>5.182899999999999</v>
      </c>
      <c r="E71" s="46">
        <f>E60+E62+E64+E66</f>
        <v>13.022800000000002</v>
      </c>
      <c r="F71" s="148">
        <f>D71+E71</f>
        <v>18.2057</v>
      </c>
      <c r="G71" s="243">
        <f aca="true" t="shared" si="11" ref="G71:I72">G60+G62+G64+G66</f>
        <v>449.5298</v>
      </c>
      <c r="H71" s="63">
        <f t="shared" si="11"/>
        <v>0.611</v>
      </c>
      <c r="I71" s="63">
        <f t="shared" si="11"/>
        <v>0</v>
      </c>
      <c r="J71" s="11">
        <f>H71+I71</f>
        <v>0.611</v>
      </c>
      <c r="K71" s="63">
        <f>K60+K62+K64+K66</f>
        <v>0</v>
      </c>
      <c r="L71" s="4">
        <f>+L60+L62+L64+L66</f>
        <v>0.001</v>
      </c>
      <c r="M71" s="4">
        <f>+M60+M62+M64+M66</f>
        <v>0.004</v>
      </c>
      <c r="N71" s="4">
        <f>N60+N62+N64+N66</f>
        <v>0</v>
      </c>
      <c r="O71" s="4">
        <f>O60+O62+O64+O66</f>
        <v>0</v>
      </c>
      <c r="P71" s="4">
        <f>+P60+P62+P64+P66</f>
        <v>0</v>
      </c>
      <c r="Q71" s="5">
        <f aca="true" t="shared" si="12" ref="Q71:Q134">+F71+G71+H71+I71+K71+L71+M71+N71+O71+P71</f>
        <v>468.3515</v>
      </c>
      <c r="R71" s="10"/>
    </row>
    <row r="72" spans="1:18" ht="18.75">
      <c r="A72" s="213" t="s">
        <v>54</v>
      </c>
      <c r="B72" s="230"/>
      <c r="C72" s="224" t="s">
        <v>14</v>
      </c>
      <c r="D72" s="47">
        <f>D61+D63+D65+D67</f>
        <v>581.17815</v>
      </c>
      <c r="E72" s="47">
        <f>E61+E63+E65+E67</f>
        <v>1360.516</v>
      </c>
      <c r="F72" s="149">
        <f>D72+E72</f>
        <v>1941.69415</v>
      </c>
      <c r="G72" s="62">
        <f t="shared" si="11"/>
        <v>80170.179</v>
      </c>
      <c r="H72" s="62">
        <f t="shared" si="11"/>
        <v>12.033</v>
      </c>
      <c r="I72" s="62">
        <f t="shared" si="11"/>
        <v>0</v>
      </c>
      <c r="J72" s="31">
        <f>H72+I72</f>
        <v>12.033</v>
      </c>
      <c r="K72" s="62">
        <f>K61+K63+K65+K67</f>
        <v>0</v>
      </c>
      <c r="L72" s="6">
        <f>+L61+L63+L65+L67</f>
        <v>0.63</v>
      </c>
      <c r="M72" s="6">
        <f>+M61+M63+M65+M67</f>
        <v>0.21</v>
      </c>
      <c r="N72" s="6">
        <f>N61+N63+N65+N67</f>
        <v>0</v>
      </c>
      <c r="O72" s="6">
        <f>O61+O63+O65+O67</f>
        <v>0</v>
      </c>
      <c r="P72" s="6">
        <f>+P61+P63+P65+P67</f>
        <v>0</v>
      </c>
      <c r="Q72" s="7">
        <f t="shared" si="12"/>
        <v>82124.74615</v>
      </c>
      <c r="R72" s="10"/>
    </row>
    <row r="73" spans="1:18" ht="18.75">
      <c r="A73" s="222" t="s">
        <v>0</v>
      </c>
      <c r="B73" s="219" t="s">
        <v>57</v>
      </c>
      <c r="C73" s="220" t="s">
        <v>12</v>
      </c>
      <c r="D73" s="50">
        <v>2.5996</v>
      </c>
      <c r="E73" s="50">
        <v>3.0415</v>
      </c>
      <c r="F73" s="148"/>
      <c r="G73" s="59">
        <v>0.758</v>
      </c>
      <c r="H73" s="59">
        <v>7.001</v>
      </c>
      <c r="I73" s="59">
        <v>1.517</v>
      </c>
      <c r="J73" s="11"/>
      <c r="K73" s="59">
        <v>0.3368</v>
      </c>
      <c r="L73" s="4">
        <v>0.977</v>
      </c>
      <c r="M73" s="4">
        <v>0.015</v>
      </c>
      <c r="N73" s="4">
        <v>0.7562</v>
      </c>
      <c r="O73" s="4">
        <v>6.0708</v>
      </c>
      <c r="P73" s="4">
        <v>1.4334</v>
      </c>
      <c r="Q73" s="5">
        <f t="shared" si="12"/>
        <v>18.8652</v>
      </c>
      <c r="R73" s="10"/>
    </row>
    <row r="74" spans="1:18" ht="18.75">
      <c r="A74" s="222" t="s">
        <v>32</v>
      </c>
      <c r="B74" s="223"/>
      <c r="C74" s="224" t="s">
        <v>14</v>
      </c>
      <c r="D74" s="51">
        <v>4537.0752</v>
      </c>
      <c r="E74" s="51">
        <v>5024.184</v>
      </c>
      <c r="F74" s="149"/>
      <c r="G74" s="60">
        <v>1115.275</v>
      </c>
      <c r="H74" s="60">
        <v>5385.683</v>
      </c>
      <c r="I74" s="60">
        <v>2224.554</v>
      </c>
      <c r="J74" s="31"/>
      <c r="K74" s="60">
        <v>371.513</v>
      </c>
      <c r="L74" s="6">
        <v>1057.597</v>
      </c>
      <c r="M74" s="6">
        <v>10.29</v>
      </c>
      <c r="N74" s="6">
        <v>1097.065</v>
      </c>
      <c r="O74" s="6">
        <v>7681.881</v>
      </c>
      <c r="P74" s="6">
        <v>2819.637</v>
      </c>
      <c r="Q74" s="7">
        <f t="shared" si="12"/>
        <v>21763.495000000003</v>
      </c>
      <c r="R74" s="10"/>
    </row>
    <row r="75" spans="1:18" ht="18.75">
      <c r="A75" s="222" t="s">
        <v>0</v>
      </c>
      <c r="B75" s="219" t="s">
        <v>58</v>
      </c>
      <c r="C75" s="220" t="s">
        <v>12</v>
      </c>
      <c r="D75" s="50"/>
      <c r="E75" s="50"/>
      <c r="F75" s="148"/>
      <c r="G75" s="59"/>
      <c r="H75" s="59">
        <v>0.022</v>
      </c>
      <c r="I75" s="59"/>
      <c r="J75" s="11"/>
      <c r="K75" s="59"/>
      <c r="L75" s="4"/>
      <c r="M75" s="4"/>
      <c r="N75" s="4"/>
      <c r="O75" s="4"/>
      <c r="P75" s="4"/>
      <c r="Q75" s="5">
        <f t="shared" si="12"/>
        <v>0.022</v>
      </c>
      <c r="R75" s="10"/>
    </row>
    <row r="76" spans="1:18" ht="18.75">
      <c r="A76" s="222" t="s">
        <v>0</v>
      </c>
      <c r="B76" s="223"/>
      <c r="C76" s="224" t="s">
        <v>14</v>
      </c>
      <c r="D76" s="51"/>
      <c r="E76" s="51"/>
      <c r="F76" s="149"/>
      <c r="G76" s="60"/>
      <c r="H76" s="60">
        <v>3.696</v>
      </c>
      <c r="I76" s="60"/>
      <c r="J76" s="31"/>
      <c r="K76" s="60"/>
      <c r="L76" s="6"/>
      <c r="M76" s="6"/>
      <c r="N76" s="6"/>
      <c r="O76" s="6"/>
      <c r="P76" s="6"/>
      <c r="Q76" s="7">
        <f t="shared" si="12"/>
        <v>3.696</v>
      </c>
      <c r="R76" s="10"/>
    </row>
    <row r="77" spans="1:18" ht="18.75">
      <c r="A77" s="222" t="s">
        <v>59</v>
      </c>
      <c r="B77" s="226" t="s">
        <v>60</v>
      </c>
      <c r="C77" s="220" t="s">
        <v>12</v>
      </c>
      <c r="D77" s="50"/>
      <c r="E77" s="50"/>
      <c r="F77" s="148"/>
      <c r="G77" s="59"/>
      <c r="H77" s="59"/>
      <c r="I77" s="59"/>
      <c r="J77" s="11"/>
      <c r="K77" s="59"/>
      <c r="L77" s="4">
        <v>0.03</v>
      </c>
      <c r="M77" s="4"/>
      <c r="N77" s="4"/>
      <c r="O77" s="4"/>
      <c r="P77" s="4"/>
      <c r="Q77" s="5">
        <f t="shared" si="12"/>
        <v>0.03</v>
      </c>
      <c r="R77" s="10"/>
    </row>
    <row r="78" spans="1:18" ht="18.75">
      <c r="A78" s="222"/>
      <c r="B78" s="224" t="s">
        <v>61</v>
      </c>
      <c r="C78" s="224" t="s">
        <v>14</v>
      </c>
      <c r="D78" s="51"/>
      <c r="E78" s="51"/>
      <c r="F78" s="149"/>
      <c r="G78" s="60"/>
      <c r="H78" s="60"/>
      <c r="I78" s="60"/>
      <c r="J78" s="31"/>
      <c r="K78" s="60"/>
      <c r="L78" s="6">
        <v>40.95</v>
      </c>
      <c r="M78" s="6"/>
      <c r="N78" s="6"/>
      <c r="O78" s="6"/>
      <c r="P78" s="6"/>
      <c r="Q78" s="7">
        <f t="shared" si="12"/>
        <v>40.95</v>
      </c>
      <c r="R78" s="10"/>
    </row>
    <row r="79" spans="1:18" ht="18.75">
      <c r="A79" s="222"/>
      <c r="B79" s="219" t="s">
        <v>62</v>
      </c>
      <c r="C79" s="220" t="s">
        <v>12</v>
      </c>
      <c r="D79" s="50"/>
      <c r="E79" s="50"/>
      <c r="F79" s="148"/>
      <c r="G79" s="59"/>
      <c r="H79" s="59"/>
      <c r="I79" s="59"/>
      <c r="J79" s="11"/>
      <c r="K79" s="59"/>
      <c r="L79" s="4"/>
      <c r="M79" s="4"/>
      <c r="N79" s="4"/>
      <c r="O79" s="4"/>
      <c r="P79" s="4"/>
      <c r="Q79" s="5">
        <f t="shared" si="12"/>
        <v>0</v>
      </c>
      <c r="R79" s="10"/>
    </row>
    <row r="80" spans="1:18" ht="18.75">
      <c r="A80" s="222" t="s">
        <v>13</v>
      </c>
      <c r="B80" s="223"/>
      <c r="C80" s="224" t="s">
        <v>14</v>
      </c>
      <c r="D80" s="51"/>
      <c r="E80" s="51"/>
      <c r="F80" s="149"/>
      <c r="G80" s="60"/>
      <c r="H80" s="60"/>
      <c r="I80" s="60"/>
      <c r="J80" s="31"/>
      <c r="K80" s="60"/>
      <c r="L80" s="6"/>
      <c r="M80" s="6"/>
      <c r="N80" s="6"/>
      <c r="O80" s="6"/>
      <c r="P80" s="6"/>
      <c r="Q80" s="7">
        <f t="shared" si="12"/>
        <v>0</v>
      </c>
      <c r="R80" s="10"/>
    </row>
    <row r="81" spans="1:18" ht="18.75">
      <c r="A81" s="222"/>
      <c r="B81" s="226" t="s">
        <v>16</v>
      </c>
      <c r="C81" s="220" t="s">
        <v>12</v>
      </c>
      <c r="D81" s="50">
        <v>3.4242</v>
      </c>
      <c r="E81" s="50">
        <v>6.621</v>
      </c>
      <c r="F81" s="148"/>
      <c r="G81" s="59">
        <v>1.0115</v>
      </c>
      <c r="H81" s="59">
        <v>27.635</v>
      </c>
      <c r="I81" s="59">
        <v>1.137</v>
      </c>
      <c r="J81" s="11"/>
      <c r="K81" s="59">
        <v>0.2638</v>
      </c>
      <c r="L81" s="4">
        <v>1.6161</v>
      </c>
      <c r="M81" s="4">
        <v>1.321</v>
      </c>
      <c r="N81" s="4">
        <v>31.0588</v>
      </c>
      <c r="O81" s="4">
        <v>6.3698</v>
      </c>
      <c r="P81" s="4">
        <v>2.708</v>
      </c>
      <c r="Q81" s="5">
        <f t="shared" si="12"/>
        <v>73.121</v>
      </c>
      <c r="R81" s="10"/>
    </row>
    <row r="82" spans="1:18" ht="18.75">
      <c r="A82" s="222"/>
      <c r="B82" s="224" t="s">
        <v>63</v>
      </c>
      <c r="C82" s="224" t="s">
        <v>14</v>
      </c>
      <c r="D82" s="51">
        <v>3507.3790500000005</v>
      </c>
      <c r="E82" s="51">
        <v>5984.86</v>
      </c>
      <c r="F82" s="149"/>
      <c r="G82" s="60">
        <v>1498.991</v>
      </c>
      <c r="H82" s="60">
        <v>11287.53</v>
      </c>
      <c r="I82" s="60">
        <v>1582.406</v>
      </c>
      <c r="J82" s="31"/>
      <c r="K82" s="60">
        <v>210.795</v>
      </c>
      <c r="L82" s="6">
        <v>1527.002</v>
      </c>
      <c r="M82" s="6">
        <v>164.908</v>
      </c>
      <c r="N82" s="6">
        <v>21833.413</v>
      </c>
      <c r="O82" s="6">
        <v>6419.877</v>
      </c>
      <c r="P82" s="6">
        <v>4223.674</v>
      </c>
      <c r="Q82" s="7">
        <f t="shared" si="12"/>
        <v>48748.596</v>
      </c>
      <c r="R82" s="10"/>
    </row>
    <row r="83" spans="1:18" ht="18.75">
      <c r="A83" s="222" t="s">
        <v>19</v>
      </c>
      <c r="B83" s="227" t="s">
        <v>20</v>
      </c>
      <c r="C83" s="220" t="s">
        <v>12</v>
      </c>
      <c r="D83" s="46">
        <f>D73+D75+D77+D79+D81</f>
        <v>6.0238</v>
      </c>
      <c r="E83" s="46">
        <f>E73+E75+E77+E79+E81</f>
        <v>9.662500000000001</v>
      </c>
      <c r="F83" s="148">
        <f>D83+E83</f>
        <v>15.686300000000001</v>
      </c>
      <c r="G83" s="63">
        <f aca="true" t="shared" si="13" ref="G83:I84">G73+G75+G77+G79+G81</f>
        <v>1.7695</v>
      </c>
      <c r="H83" s="61">
        <f t="shared" si="13"/>
        <v>34.658</v>
      </c>
      <c r="I83" s="63">
        <f t="shared" si="13"/>
        <v>2.654</v>
      </c>
      <c r="J83" s="30">
        <f>H83+I83</f>
        <v>37.312</v>
      </c>
      <c r="K83" s="63">
        <f>K73+K75+K77+K79+K81</f>
        <v>0.6006</v>
      </c>
      <c r="L83" s="4">
        <f>+L73+L75+L77+L79+L81</f>
        <v>2.6231</v>
      </c>
      <c r="M83" s="4">
        <f>+M73+M75+M77+M79+M81</f>
        <v>1.3359999999999999</v>
      </c>
      <c r="N83" s="4">
        <f aca="true" t="shared" si="14" ref="N83:P84">+N73+N75+N77+N79+N81</f>
        <v>31.815</v>
      </c>
      <c r="O83" s="4">
        <f t="shared" si="14"/>
        <v>12.4406</v>
      </c>
      <c r="P83" s="4">
        <f t="shared" si="14"/>
        <v>4.1414</v>
      </c>
      <c r="Q83" s="5">
        <f t="shared" si="12"/>
        <v>107.7245</v>
      </c>
      <c r="R83" s="10"/>
    </row>
    <row r="84" spans="1:18" ht="18.75">
      <c r="A84" s="229"/>
      <c r="B84" s="230"/>
      <c r="C84" s="224" t="s">
        <v>14</v>
      </c>
      <c r="D84" s="47">
        <f>D74+D76+D78+D80+D82</f>
        <v>8044.454250000001</v>
      </c>
      <c r="E84" s="47">
        <f>E74+E76+E78+E80+E82</f>
        <v>11009.044</v>
      </c>
      <c r="F84" s="149">
        <f>D84+E84</f>
        <v>19053.49825</v>
      </c>
      <c r="G84" s="62">
        <f t="shared" si="13"/>
        <v>2614.266</v>
      </c>
      <c r="H84" s="62">
        <f t="shared" si="13"/>
        <v>16676.909</v>
      </c>
      <c r="I84" s="62">
        <f t="shared" si="13"/>
        <v>3806.96</v>
      </c>
      <c r="J84" s="31">
        <f>H84+I84</f>
        <v>20483.869</v>
      </c>
      <c r="K84" s="62">
        <f>K74+K76+K78+K80+K82</f>
        <v>582.308</v>
      </c>
      <c r="L84" s="6">
        <f>+L74+L76+L78+L80+L82</f>
        <v>2625.549</v>
      </c>
      <c r="M84" s="6">
        <f>+M74+M76+M78+M80+M82</f>
        <v>175.19799999999998</v>
      </c>
      <c r="N84" s="6">
        <f t="shared" si="14"/>
        <v>22930.478</v>
      </c>
      <c r="O84" s="6">
        <f t="shared" si="14"/>
        <v>14101.758000000002</v>
      </c>
      <c r="P84" s="6">
        <f t="shared" si="14"/>
        <v>7043.311</v>
      </c>
      <c r="Q84" s="7">
        <f t="shared" si="12"/>
        <v>89610.23525</v>
      </c>
      <c r="R84" s="10"/>
    </row>
    <row r="85" spans="1:18" ht="18.75">
      <c r="A85" s="232" t="s">
        <v>64</v>
      </c>
      <c r="B85" s="233"/>
      <c r="C85" s="220" t="s">
        <v>12</v>
      </c>
      <c r="D85" s="50">
        <v>0.0105</v>
      </c>
      <c r="E85" s="50">
        <v>1.1</v>
      </c>
      <c r="F85" s="148"/>
      <c r="G85" s="59">
        <v>4.3155</v>
      </c>
      <c r="H85" s="59">
        <v>6.063</v>
      </c>
      <c r="I85" s="59">
        <v>4.319</v>
      </c>
      <c r="J85" s="11"/>
      <c r="K85" s="59">
        <v>0.8324</v>
      </c>
      <c r="L85" s="4">
        <v>5.165</v>
      </c>
      <c r="M85" s="4">
        <v>0.004</v>
      </c>
      <c r="N85" s="4">
        <v>0.1881</v>
      </c>
      <c r="O85" s="4"/>
      <c r="P85" s="4">
        <v>1.0504</v>
      </c>
      <c r="Q85" s="5">
        <f t="shared" si="12"/>
        <v>21.937399999999997</v>
      </c>
      <c r="R85" s="10"/>
    </row>
    <row r="86" spans="1:18" ht="18.75">
      <c r="A86" s="234"/>
      <c r="B86" s="235"/>
      <c r="C86" s="224" t="s">
        <v>14</v>
      </c>
      <c r="D86" s="51">
        <v>11.025</v>
      </c>
      <c r="E86" s="51">
        <v>1302.815</v>
      </c>
      <c r="F86" s="149"/>
      <c r="G86" s="60">
        <v>3785.512</v>
      </c>
      <c r="H86" s="60">
        <v>4390.595</v>
      </c>
      <c r="I86" s="60">
        <v>4146.726</v>
      </c>
      <c r="J86" s="31"/>
      <c r="K86" s="60">
        <v>644.237</v>
      </c>
      <c r="L86" s="6">
        <v>4883.145</v>
      </c>
      <c r="M86" s="6">
        <v>1.365</v>
      </c>
      <c r="N86" s="6">
        <v>296.237</v>
      </c>
      <c r="O86" s="6"/>
      <c r="P86" s="6">
        <v>1033.63</v>
      </c>
      <c r="Q86" s="7">
        <f t="shared" si="12"/>
        <v>19181.447</v>
      </c>
      <c r="R86" s="10"/>
    </row>
    <row r="87" spans="1:18" ht="18.75">
      <c r="A87" s="232" t="s">
        <v>65</v>
      </c>
      <c r="B87" s="233"/>
      <c r="C87" s="220" t="s">
        <v>12</v>
      </c>
      <c r="D87" s="50"/>
      <c r="E87" s="50"/>
      <c r="F87" s="148"/>
      <c r="G87" s="59">
        <v>0.006</v>
      </c>
      <c r="H87" s="59"/>
      <c r="I87" s="59"/>
      <c r="J87" s="11"/>
      <c r="K87" s="59"/>
      <c r="L87" s="4">
        <v>0.012</v>
      </c>
      <c r="M87" s="4"/>
      <c r="N87" s="4"/>
      <c r="O87" s="4"/>
      <c r="P87" s="4"/>
      <c r="Q87" s="5">
        <f t="shared" si="12"/>
        <v>0.018000000000000002</v>
      </c>
      <c r="R87" s="10"/>
    </row>
    <row r="88" spans="1:18" ht="18.75">
      <c r="A88" s="234"/>
      <c r="B88" s="235"/>
      <c r="C88" s="224" t="s">
        <v>14</v>
      </c>
      <c r="D88" s="51"/>
      <c r="E88" s="51"/>
      <c r="F88" s="149"/>
      <c r="G88" s="60">
        <v>3.36</v>
      </c>
      <c r="H88" s="60"/>
      <c r="I88" s="60"/>
      <c r="J88" s="31"/>
      <c r="K88" s="60"/>
      <c r="L88" s="6">
        <v>14.49</v>
      </c>
      <c r="M88" s="6"/>
      <c r="N88" s="6"/>
      <c r="O88" s="6"/>
      <c r="P88" s="6"/>
      <c r="Q88" s="7">
        <f t="shared" si="12"/>
        <v>17.85</v>
      </c>
      <c r="R88" s="10"/>
    </row>
    <row r="89" spans="1:18" ht="18.75">
      <c r="A89" s="232" t="s">
        <v>66</v>
      </c>
      <c r="B89" s="233"/>
      <c r="C89" s="220" t="s">
        <v>12</v>
      </c>
      <c r="D89" s="50"/>
      <c r="E89" s="50">
        <v>0.03</v>
      </c>
      <c r="F89" s="148"/>
      <c r="G89" s="59"/>
      <c r="H89" s="59">
        <v>0.192</v>
      </c>
      <c r="I89" s="59"/>
      <c r="J89" s="11"/>
      <c r="K89" s="59"/>
      <c r="L89" s="4"/>
      <c r="M89" s="4"/>
      <c r="N89" s="4"/>
      <c r="O89" s="4"/>
      <c r="P89" s="4"/>
      <c r="Q89" s="5">
        <f t="shared" si="12"/>
        <v>0.192</v>
      </c>
      <c r="R89" s="10"/>
    </row>
    <row r="90" spans="1:18" ht="18.75">
      <c r="A90" s="234"/>
      <c r="B90" s="235"/>
      <c r="C90" s="224" t="s">
        <v>14</v>
      </c>
      <c r="D90" s="51"/>
      <c r="E90" s="51">
        <v>58.024</v>
      </c>
      <c r="F90" s="149"/>
      <c r="G90" s="60"/>
      <c r="H90" s="60">
        <v>106.66</v>
      </c>
      <c r="I90" s="60"/>
      <c r="J90" s="31"/>
      <c r="K90" s="60"/>
      <c r="L90" s="6"/>
      <c r="M90" s="6"/>
      <c r="N90" s="6"/>
      <c r="O90" s="6"/>
      <c r="P90" s="6"/>
      <c r="Q90" s="7">
        <f t="shared" si="12"/>
        <v>106.66</v>
      </c>
      <c r="R90" s="10"/>
    </row>
    <row r="91" spans="1:18" ht="18.75">
      <c r="A91" s="232" t="s">
        <v>67</v>
      </c>
      <c r="B91" s="233"/>
      <c r="C91" s="220" t="s">
        <v>12</v>
      </c>
      <c r="D91" s="50"/>
      <c r="E91" s="50">
        <v>0.926</v>
      </c>
      <c r="F91" s="148"/>
      <c r="G91" s="59">
        <v>0.04</v>
      </c>
      <c r="H91" s="59">
        <v>1.11</v>
      </c>
      <c r="I91" s="59"/>
      <c r="J91" s="11"/>
      <c r="K91" s="59"/>
      <c r="L91" s="4"/>
      <c r="M91" s="4"/>
      <c r="N91" s="4"/>
      <c r="O91" s="4"/>
      <c r="P91" s="4"/>
      <c r="Q91" s="5">
        <f t="shared" si="12"/>
        <v>1.1500000000000001</v>
      </c>
      <c r="R91" s="10"/>
    </row>
    <row r="92" spans="1:18" ht="18.75">
      <c r="A92" s="234"/>
      <c r="B92" s="235"/>
      <c r="C92" s="224" t="s">
        <v>14</v>
      </c>
      <c r="D92" s="51"/>
      <c r="E92" s="51">
        <v>1058.61</v>
      </c>
      <c r="F92" s="149"/>
      <c r="G92" s="60">
        <v>151.305</v>
      </c>
      <c r="H92" s="60">
        <v>1817.865</v>
      </c>
      <c r="I92" s="60"/>
      <c r="J92" s="31"/>
      <c r="K92" s="60"/>
      <c r="L92" s="6"/>
      <c r="M92" s="6"/>
      <c r="N92" s="6"/>
      <c r="O92" s="6"/>
      <c r="P92" s="6"/>
      <c r="Q92" s="7">
        <f t="shared" si="12"/>
        <v>1969.17</v>
      </c>
      <c r="R92" s="10"/>
    </row>
    <row r="93" spans="1:18" ht="18.75">
      <c r="A93" s="232" t="s">
        <v>68</v>
      </c>
      <c r="B93" s="233"/>
      <c r="C93" s="220" t="s">
        <v>12</v>
      </c>
      <c r="D93" s="50"/>
      <c r="E93" s="50"/>
      <c r="F93" s="148"/>
      <c r="G93" s="59"/>
      <c r="H93" s="59"/>
      <c r="I93" s="59"/>
      <c r="J93" s="11"/>
      <c r="K93" s="59"/>
      <c r="L93" s="4"/>
      <c r="M93" s="4"/>
      <c r="N93" s="4"/>
      <c r="O93" s="4"/>
      <c r="P93" s="4"/>
      <c r="Q93" s="5">
        <f t="shared" si="12"/>
        <v>0</v>
      </c>
      <c r="R93" s="10"/>
    </row>
    <row r="94" spans="1:18" ht="18.75">
      <c r="A94" s="234"/>
      <c r="B94" s="235"/>
      <c r="C94" s="224" t="s">
        <v>14</v>
      </c>
      <c r="D94" s="51"/>
      <c r="E94" s="51"/>
      <c r="F94" s="149"/>
      <c r="G94" s="60"/>
      <c r="H94" s="60"/>
      <c r="I94" s="60"/>
      <c r="J94" s="31"/>
      <c r="K94" s="60"/>
      <c r="L94" s="6"/>
      <c r="M94" s="6"/>
      <c r="N94" s="6"/>
      <c r="O94" s="6"/>
      <c r="P94" s="6"/>
      <c r="Q94" s="7">
        <f t="shared" si="12"/>
        <v>0</v>
      </c>
      <c r="R94" s="10"/>
    </row>
    <row r="95" spans="1:18" ht="18.75">
      <c r="A95" s="232" t="s">
        <v>69</v>
      </c>
      <c r="B95" s="233"/>
      <c r="C95" s="220" t="s">
        <v>12</v>
      </c>
      <c r="D95" s="50">
        <v>0.009</v>
      </c>
      <c r="E95" s="50">
        <v>0.4414</v>
      </c>
      <c r="F95" s="148"/>
      <c r="G95" s="59">
        <v>0.4307</v>
      </c>
      <c r="H95" s="59">
        <v>9.758</v>
      </c>
      <c r="I95" s="59">
        <v>0.015</v>
      </c>
      <c r="J95" s="11"/>
      <c r="K95" s="59">
        <v>0.0242</v>
      </c>
      <c r="L95" s="4">
        <v>0.2105</v>
      </c>
      <c r="M95" s="4"/>
      <c r="N95" s="4">
        <v>3.0115</v>
      </c>
      <c r="O95" s="4">
        <v>1.2247</v>
      </c>
      <c r="P95" s="4">
        <v>0.94</v>
      </c>
      <c r="Q95" s="5">
        <f t="shared" si="12"/>
        <v>15.6146</v>
      </c>
      <c r="R95" s="10"/>
    </row>
    <row r="96" spans="1:18" ht="18.75">
      <c r="A96" s="234"/>
      <c r="B96" s="235"/>
      <c r="C96" s="224" t="s">
        <v>14</v>
      </c>
      <c r="D96" s="51">
        <v>12.915</v>
      </c>
      <c r="E96" s="51">
        <v>279.307</v>
      </c>
      <c r="F96" s="149"/>
      <c r="G96" s="60">
        <v>883.738</v>
      </c>
      <c r="H96" s="60">
        <v>10866.572</v>
      </c>
      <c r="I96" s="60">
        <v>16.905</v>
      </c>
      <c r="J96" s="31"/>
      <c r="K96" s="60">
        <v>26.739</v>
      </c>
      <c r="L96" s="6">
        <v>233.641</v>
      </c>
      <c r="M96" s="6"/>
      <c r="N96" s="6">
        <v>3717.593</v>
      </c>
      <c r="O96" s="6">
        <v>1403.284</v>
      </c>
      <c r="P96" s="6">
        <v>1794.219</v>
      </c>
      <c r="Q96" s="7">
        <f t="shared" si="12"/>
        <v>18942.691</v>
      </c>
      <c r="R96" s="10"/>
    </row>
    <row r="97" spans="1:18" ht="18.75">
      <c r="A97" s="232" t="s">
        <v>70</v>
      </c>
      <c r="B97" s="233"/>
      <c r="C97" s="220" t="s">
        <v>12</v>
      </c>
      <c r="D97" s="50">
        <v>5.0466</v>
      </c>
      <c r="E97" s="50">
        <v>845.19595</v>
      </c>
      <c r="F97" s="148"/>
      <c r="G97" s="59">
        <v>100.8224</v>
      </c>
      <c r="H97" s="59">
        <v>628.348</v>
      </c>
      <c r="I97" s="59">
        <v>1.299</v>
      </c>
      <c r="J97" s="11"/>
      <c r="K97" s="59">
        <v>23.4669</v>
      </c>
      <c r="L97" s="4">
        <v>9.3256</v>
      </c>
      <c r="M97" s="4">
        <v>2.73</v>
      </c>
      <c r="N97" s="4">
        <v>6.367</v>
      </c>
      <c r="O97" s="4">
        <v>3.973</v>
      </c>
      <c r="P97" s="4">
        <v>8.7705</v>
      </c>
      <c r="Q97" s="5">
        <f t="shared" si="12"/>
        <v>785.1023999999999</v>
      </c>
      <c r="R97" s="10"/>
    </row>
    <row r="98" spans="1:18" ht="18.75">
      <c r="A98" s="234"/>
      <c r="B98" s="235"/>
      <c r="C98" s="224" t="s">
        <v>14</v>
      </c>
      <c r="D98" s="51">
        <v>13500.69565</v>
      </c>
      <c r="E98" s="51">
        <v>392906.228</v>
      </c>
      <c r="F98" s="149"/>
      <c r="G98" s="60">
        <v>20832.028</v>
      </c>
      <c r="H98" s="60">
        <v>194962.671</v>
      </c>
      <c r="I98" s="60">
        <v>588.207</v>
      </c>
      <c r="J98" s="31"/>
      <c r="K98" s="60">
        <v>11130.672</v>
      </c>
      <c r="L98" s="6">
        <v>6729.254</v>
      </c>
      <c r="M98" s="6">
        <v>1128.966</v>
      </c>
      <c r="N98" s="6">
        <v>2468.228</v>
      </c>
      <c r="O98" s="6">
        <v>5523.459</v>
      </c>
      <c r="P98" s="6">
        <v>6805.412</v>
      </c>
      <c r="Q98" s="7">
        <f t="shared" si="12"/>
        <v>250168.89699999997</v>
      </c>
      <c r="R98" s="10"/>
    </row>
    <row r="99" spans="1:18" ht="18.75">
      <c r="A99" s="244" t="s">
        <v>71</v>
      </c>
      <c r="B99" s="245"/>
      <c r="C99" s="220" t="s">
        <v>12</v>
      </c>
      <c r="D99" s="46">
        <f>D8+D10+D22+D28+D36+D38+D40+D42+D44+D46+D48+D50+D52+D58+D71+D83+D85+D87+D89+D91+D93+D95+D97</f>
        <v>544.1536000000002</v>
      </c>
      <c r="E99" s="46">
        <f>E8+E10+E22+E28+E36+E38+E40+E42+E44+E46+E48+E50+E52+E58+E71+E83+E85+E87+E89+E91+E93+E95+E97</f>
        <v>1187.9065500000002</v>
      </c>
      <c r="F99" s="148">
        <f>D99+E99</f>
        <v>1732.0601500000002</v>
      </c>
      <c r="G99" s="61">
        <f aca="true" t="shared" si="15" ref="G99:I100">G8+G10+G22+G28+G36+G38+G40+G42+G44+G46+G48+G50+G52+G58+G71+G83+G85+G87+G89+G91+G93+G95+G97</f>
        <v>12214.6537</v>
      </c>
      <c r="H99" s="63">
        <f t="shared" si="15"/>
        <v>14186.156999999997</v>
      </c>
      <c r="I99" s="61">
        <f t="shared" si="15"/>
        <v>8.295</v>
      </c>
      <c r="J99" s="30">
        <f>H99+I99</f>
        <v>14194.451999999997</v>
      </c>
      <c r="K99" s="61">
        <f>K8+K10+K22+K28+K36+K38+K40+K42+K44+K46+K48+K50+K52+K58+K71+K83+K85+K87+K89+K91+K93+K95+K97</f>
        <v>2721.0373</v>
      </c>
      <c r="L99" s="4">
        <f aca="true" t="shared" si="16" ref="L99:P100">+L8+L10+L22+L28+L36+L38+L40+L42+L44+L46+L48+L50+L52+L58+L71+L83+L85+L87+L89+L91+L93+L95+L97</f>
        <v>95.96350000000002</v>
      </c>
      <c r="M99" s="4">
        <f t="shared" si="16"/>
        <v>5.297</v>
      </c>
      <c r="N99" s="4">
        <f t="shared" si="16"/>
        <v>49.583</v>
      </c>
      <c r="O99" s="4">
        <f t="shared" si="16"/>
        <v>21.3358</v>
      </c>
      <c r="P99" s="4">
        <f t="shared" si="16"/>
        <v>14.9095</v>
      </c>
      <c r="Q99" s="5">
        <f t="shared" si="12"/>
        <v>31049.29195</v>
      </c>
      <c r="R99" s="10"/>
    </row>
    <row r="100" spans="1:18" ht="18.75">
      <c r="A100" s="246"/>
      <c r="B100" s="247"/>
      <c r="C100" s="224" t="s">
        <v>14</v>
      </c>
      <c r="D100" s="47">
        <f>D9+D11+D23+D29+D37+D39+D41+D43+D45+D47+D49+D51+D53+D59+D72+D84+D86+D88+D90+D92+D94+D96+D98</f>
        <v>344834.8967500001</v>
      </c>
      <c r="E100" s="47">
        <f>E9+E11+E23+E29+E37+E39+E41+E43+E45+E47+E49+E51+E53+E59+E72+E84+E86+E88+E90+E92+E94+E96+E98</f>
        <v>616729.677</v>
      </c>
      <c r="F100" s="149">
        <f>D100+E100</f>
        <v>961564.5737500001</v>
      </c>
      <c r="G100" s="64">
        <f t="shared" si="15"/>
        <v>2583017.4289999995</v>
      </c>
      <c r="H100" s="62">
        <f t="shared" si="15"/>
        <v>2033382.584</v>
      </c>
      <c r="I100" s="64">
        <f t="shared" si="15"/>
        <v>8564.017</v>
      </c>
      <c r="J100" s="31">
        <f>H100+I100</f>
        <v>2041946.601</v>
      </c>
      <c r="K100" s="64">
        <f>K9+K11+K23+K29+K37+K39+K41+K43+K45+K47+K49+K51+K53+K59+K72+K84+K86+K88+K90+K92+K94+K96+K98</f>
        <v>403011.542</v>
      </c>
      <c r="L100" s="6">
        <f t="shared" si="16"/>
        <v>24638.856000000003</v>
      </c>
      <c r="M100" s="6">
        <f t="shared" si="16"/>
        <v>1493.6239999999998</v>
      </c>
      <c r="N100" s="6">
        <f t="shared" si="16"/>
        <v>31072.058</v>
      </c>
      <c r="O100" s="6">
        <f t="shared" si="16"/>
        <v>21242.25</v>
      </c>
      <c r="P100" s="6">
        <f t="shared" si="16"/>
        <v>16682.62</v>
      </c>
      <c r="Q100" s="7">
        <f t="shared" si="12"/>
        <v>6084669.55375</v>
      </c>
      <c r="R100" s="10"/>
    </row>
    <row r="101" spans="1:18" ht="18.75">
      <c r="A101" s="218" t="s">
        <v>0</v>
      </c>
      <c r="B101" s="219" t="s">
        <v>72</v>
      </c>
      <c r="C101" s="220" t="s">
        <v>12</v>
      </c>
      <c r="D101" s="50"/>
      <c r="E101" s="50"/>
      <c r="F101" s="143"/>
      <c r="G101" s="59"/>
      <c r="H101" s="59"/>
      <c r="I101" s="59"/>
      <c r="J101" s="11"/>
      <c r="K101" s="59"/>
      <c r="L101" s="4"/>
      <c r="M101" s="4"/>
      <c r="N101" s="4"/>
      <c r="O101" s="4"/>
      <c r="P101" s="4"/>
      <c r="Q101" s="5">
        <f t="shared" si="12"/>
        <v>0</v>
      </c>
      <c r="R101" s="10"/>
    </row>
    <row r="102" spans="1:18" ht="18.75">
      <c r="A102" s="218" t="s">
        <v>0</v>
      </c>
      <c r="B102" s="223"/>
      <c r="C102" s="224" t="s">
        <v>14</v>
      </c>
      <c r="D102" s="51"/>
      <c r="E102" s="51"/>
      <c r="F102" s="142"/>
      <c r="G102" s="60"/>
      <c r="H102" s="60"/>
      <c r="I102" s="60"/>
      <c r="J102" s="31"/>
      <c r="K102" s="60"/>
      <c r="L102" s="6"/>
      <c r="M102" s="6"/>
      <c r="N102" s="6"/>
      <c r="O102" s="6"/>
      <c r="P102" s="6"/>
      <c r="Q102" s="7">
        <f t="shared" si="12"/>
        <v>0</v>
      </c>
      <c r="R102" s="10"/>
    </row>
    <row r="103" spans="1:18" ht="18.75">
      <c r="A103" s="222" t="s">
        <v>73</v>
      </c>
      <c r="B103" s="219" t="s">
        <v>74</v>
      </c>
      <c r="C103" s="220" t="s">
        <v>12</v>
      </c>
      <c r="D103" s="50">
        <v>0.0382</v>
      </c>
      <c r="E103" s="50">
        <v>1.1285</v>
      </c>
      <c r="F103" s="148"/>
      <c r="G103" s="59">
        <v>10.4873</v>
      </c>
      <c r="H103" s="59">
        <v>55.167</v>
      </c>
      <c r="I103" s="59">
        <v>0.345</v>
      </c>
      <c r="J103" s="11"/>
      <c r="K103" s="59">
        <v>3.9512</v>
      </c>
      <c r="L103" s="4">
        <v>32.6975</v>
      </c>
      <c r="M103" s="4">
        <v>0.119</v>
      </c>
      <c r="N103" s="4">
        <v>0.1953</v>
      </c>
      <c r="O103" s="4">
        <v>7.8272</v>
      </c>
      <c r="P103" s="4">
        <v>0.063</v>
      </c>
      <c r="Q103" s="5">
        <f t="shared" si="12"/>
        <v>110.8525</v>
      </c>
      <c r="R103" s="10"/>
    </row>
    <row r="104" spans="1:18" ht="18.75">
      <c r="A104" s="222" t="s">
        <v>0</v>
      </c>
      <c r="B104" s="223"/>
      <c r="C104" s="224" t="s">
        <v>14</v>
      </c>
      <c r="D104" s="51">
        <v>14.54775</v>
      </c>
      <c r="E104" s="51">
        <v>663.174</v>
      </c>
      <c r="F104" s="149"/>
      <c r="G104" s="60">
        <v>4849.211</v>
      </c>
      <c r="H104" s="60">
        <v>11886.777</v>
      </c>
      <c r="I104" s="60">
        <v>145.794</v>
      </c>
      <c r="J104" s="31"/>
      <c r="K104" s="60">
        <v>1522.595</v>
      </c>
      <c r="L104" s="6">
        <v>12494.25</v>
      </c>
      <c r="M104" s="6">
        <v>33.39</v>
      </c>
      <c r="N104" s="6">
        <v>80.374</v>
      </c>
      <c r="O104" s="6">
        <v>2165.75</v>
      </c>
      <c r="P104" s="6">
        <v>38.274</v>
      </c>
      <c r="Q104" s="7">
        <f t="shared" si="12"/>
        <v>33216.415</v>
      </c>
      <c r="R104" s="10"/>
    </row>
    <row r="105" spans="1:18" ht="18.75">
      <c r="A105" s="222" t="s">
        <v>0</v>
      </c>
      <c r="B105" s="219" t="s">
        <v>75</v>
      </c>
      <c r="C105" s="220" t="s">
        <v>12</v>
      </c>
      <c r="D105" s="50">
        <v>6.005</v>
      </c>
      <c r="E105" s="50">
        <v>5.863</v>
      </c>
      <c r="F105" s="148"/>
      <c r="G105" s="59">
        <v>82.1783</v>
      </c>
      <c r="H105" s="59">
        <v>352.742</v>
      </c>
      <c r="I105" s="59"/>
      <c r="J105" s="11"/>
      <c r="K105" s="59">
        <v>179.9741</v>
      </c>
      <c r="L105" s="4">
        <v>6.3846</v>
      </c>
      <c r="M105" s="4"/>
      <c r="N105" s="4">
        <v>0.2071</v>
      </c>
      <c r="O105" s="4">
        <v>0.48</v>
      </c>
      <c r="P105" s="4"/>
      <c r="Q105" s="5">
        <f t="shared" si="12"/>
        <v>621.9661</v>
      </c>
      <c r="R105" s="10"/>
    </row>
    <row r="106" spans="1:18" ht="18.75">
      <c r="A106" s="222"/>
      <c r="B106" s="223"/>
      <c r="C106" s="224" t="s">
        <v>14</v>
      </c>
      <c r="D106" s="51">
        <v>3038.1225</v>
      </c>
      <c r="E106" s="51">
        <v>2923.47</v>
      </c>
      <c r="F106" s="149"/>
      <c r="G106" s="60">
        <v>26871.721</v>
      </c>
      <c r="H106" s="60">
        <v>106043.13</v>
      </c>
      <c r="I106" s="60"/>
      <c r="J106" s="31"/>
      <c r="K106" s="60">
        <v>51923.879</v>
      </c>
      <c r="L106" s="6">
        <v>1735.232</v>
      </c>
      <c r="M106" s="6"/>
      <c r="N106" s="6">
        <v>49.4</v>
      </c>
      <c r="O106" s="6">
        <v>141.12</v>
      </c>
      <c r="P106" s="6"/>
      <c r="Q106" s="7">
        <f t="shared" si="12"/>
        <v>186764.48199999996</v>
      </c>
      <c r="R106" s="10"/>
    </row>
    <row r="107" spans="1:18" ht="18.75">
      <c r="A107" s="222" t="s">
        <v>76</v>
      </c>
      <c r="B107" s="219" t="s">
        <v>77</v>
      </c>
      <c r="C107" s="220" t="s">
        <v>12</v>
      </c>
      <c r="D107" s="50">
        <v>0.0114</v>
      </c>
      <c r="E107" s="50">
        <v>0.1503</v>
      </c>
      <c r="F107" s="148"/>
      <c r="G107" s="59">
        <v>0.0035</v>
      </c>
      <c r="H107" s="59">
        <v>0.62</v>
      </c>
      <c r="I107" s="59">
        <v>0.487</v>
      </c>
      <c r="J107" s="11"/>
      <c r="K107" s="59"/>
      <c r="L107" s="4">
        <v>0.03</v>
      </c>
      <c r="M107" s="4">
        <v>0.012</v>
      </c>
      <c r="N107" s="4">
        <v>0.2966</v>
      </c>
      <c r="O107" s="4"/>
      <c r="P107" s="4">
        <v>0.1549</v>
      </c>
      <c r="Q107" s="5">
        <f t="shared" si="12"/>
        <v>1.604</v>
      </c>
      <c r="R107" s="10"/>
    </row>
    <row r="108" spans="1:18" ht="18.75">
      <c r="A108" s="222"/>
      <c r="B108" s="223"/>
      <c r="C108" s="224" t="s">
        <v>14</v>
      </c>
      <c r="D108" s="51">
        <v>9.8595</v>
      </c>
      <c r="E108" s="51">
        <v>90.44</v>
      </c>
      <c r="F108" s="149"/>
      <c r="G108" s="60">
        <v>6.079</v>
      </c>
      <c r="H108" s="60">
        <v>737.773</v>
      </c>
      <c r="I108" s="60">
        <v>393.393</v>
      </c>
      <c r="J108" s="31"/>
      <c r="K108" s="60"/>
      <c r="L108" s="6">
        <v>63.84</v>
      </c>
      <c r="M108" s="6">
        <v>9.765</v>
      </c>
      <c r="N108" s="6">
        <v>119.355</v>
      </c>
      <c r="O108" s="6"/>
      <c r="P108" s="6">
        <v>135.942</v>
      </c>
      <c r="Q108" s="7">
        <f t="shared" si="12"/>
        <v>1466.147</v>
      </c>
      <c r="R108" s="10"/>
    </row>
    <row r="109" spans="1:18" ht="18.75">
      <c r="A109" s="222"/>
      <c r="B109" s="219" t="s">
        <v>78</v>
      </c>
      <c r="C109" s="220" t="s">
        <v>12</v>
      </c>
      <c r="D109" s="50">
        <v>0.3479</v>
      </c>
      <c r="E109" s="50">
        <v>0.0052</v>
      </c>
      <c r="F109" s="148"/>
      <c r="G109" s="59">
        <v>1.9321</v>
      </c>
      <c r="H109" s="59">
        <v>3.309</v>
      </c>
      <c r="I109" s="59"/>
      <c r="J109" s="11"/>
      <c r="K109" s="59">
        <v>0.0448</v>
      </c>
      <c r="L109" s="4">
        <v>6.6769</v>
      </c>
      <c r="M109" s="4">
        <v>0.009</v>
      </c>
      <c r="N109" s="4">
        <v>0.101</v>
      </c>
      <c r="O109" s="4"/>
      <c r="P109" s="4"/>
      <c r="Q109" s="5">
        <f t="shared" si="12"/>
        <v>12.072800000000003</v>
      </c>
      <c r="R109" s="10"/>
    </row>
    <row r="110" spans="1:18" ht="18.75">
      <c r="A110" s="222"/>
      <c r="B110" s="223"/>
      <c r="C110" s="224" t="s">
        <v>14</v>
      </c>
      <c r="D110" s="51">
        <v>448.0875</v>
      </c>
      <c r="E110" s="51">
        <v>6.258</v>
      </c>
      <c r="F110" s="149"/>
      <c r="G110" s="60">
        <v>1186.922</v>
      </c>
      <c r="H110" s="60">
        <v>1422.949</v>
      </c>
      <c r="I110" s="60"/>
      <c r="J110" s="31"/>
      <c r="K110" s="60">
        <v>12.53</v>
      </c>
      <c r="L110" s="6">
        <v>2073.278</v>
      </c>
      <c r="M110" s="6">
        <v>8.61</v>
      </c>
      <c r="N110" s="6">
        <v>60.529</v>
      </c>
      <c r="O110" s="6"/>
      <c r="P110" s="6"/>
      <c r="Q110" s="7">
        <f t="shared" si="12"/>
        <v>4764.818</v>
      </c>
      <c r="R110" s="10"/>
    </row>
    <row r="111" spans="1:18" ht="18.75">
      <c r="A111" s="222" t="s">
        <v>79</v>
      </c>
      <c r="B111" s="219" t="s">
        <v>80</v>
      </c>
      <c r="C111" s="220" t="s">
        <v>12</v>
      </c>
      <c r="D111" s="50"/>
      <c r="E111" s="50"/>
      <c r="F111" s="143"/>
      <c r="G111" s="59"/>
      <c r="H111" s="59"/>
      <c r="I111" s="59"/>
      <c r="J111" s="11"/>
      <c r="K111" s="59"/>
      <c r="L111" s="4"/>
      <c r="M111" s="4"/>
      <c r="N111" s="4"/>
      <c r="O111" s="4"/>
      <c r="P111" s="4"/>
      <c r="Q111" s="5">
        <f t="shared" si="12"/>
        <v>0</v>
      </c>
      <c r="R111" s="10"/>
    </row>
    <row r="112" spans="1:18" ht="18.75">
      <c r="A112" s="222"/>
      <c r="B112" s="223"/>
      <c r="C112" s="224" t="s">
        <v>14</v>
      </c>
      <c r="D112" s="51"/>
      <c r="E112" s="51"/>
      <c r="F112" s="142"/>
      <c r="G112" s="60"/>
      <c r="H112" s="60"/>
      <c r="I112" s="60"/>
      <c r="J112" s="31"/>
      <c r="K112" s="60"/>
      <c r="L112" s="6"/>
      <c r="M112" s="6"/>
      <c r="N112" s="6"/>
      <c r="O112" s="6"/>
      <c r="P112" s="6"/>
      <c r="Q112" s="7">
        <f t="shared" si="12"/>
        <v>0</v>
      </c>
      <c r="R112" s="10"/>
    </row>
    <row r="113" spans="1:18" ht="18.75">
      <c r="A113" s="222"/>
      <c r="B113" s="219" t="s">
        <v>81</v>
      </c>
      <c r="C113" s="220" t="s">
        <v>12</v>
      </c>
      <c r="D113" s="50">
        <v>0.001</v>
      </c>
      <c r="E113" s="50">
        <v>0.0158</v>
      </c>
      <c r="F113" s="148"/>
      <c r="G113" s="59"/>
      <c r="H113" s="59"/>
      <c r="I113" s="59"/>
      <c r="J113" s="11"/>
      <c r="K113" s="59"/>
      <c r="L113" s="4"/>
      <c r="M113" s="4"/>
      <c r="N113" s="4"/>
      <c r="O113" s="4"/>
      <c r="P113" s="4"/>
      <c r="Q113" s="5">
        <f t="shared" si="12"/>
        <v>0</v>
      </c>
      <c r="R113" s="10"/>
    </row>
    <row r="114" spans="1:18" ht="18.75">
      <c r="A114" s="222"/>
      <c r="B114" s="223"/>
      <c r="C114" s="224" t="s">
        <v>14</v>
      </c>
      <c r="D114" s="51">
        <v>0.525</v>
      </c>
      <c r="E114" s="51">
        <v>10.217</v>
      </c>
      <c r="F114" s="149"/>
      <c r="G114" s="60"/>
      <c r="H114" s="60"/>
      <c r="I114" s="60"/>
      <c r="J114" s="31"/>
      <c r="K114" s="60"/>
      <c r="L114" s="6"/>
      <c r="M114" s="6"/>
      <c r="N114" s="6"/>
      <c r="O114" s="6"/>
      <c r="P114" s="6"/>
      <c r="Q114" s="7">
        <f t="shared" si="12"/>
        <v>0</v>
      </c>
      <c r="R114" s="10"/>
    </row>
    <row r="115" spans="1:18" ht="18.75">
      <c r="A115" s="222" t="s">
        <v>82</v>
      </c>
      <c r="B115" s="219" t="s">
        <v>83</v>
      </c>
      <c r="C115" s="220" t="s">
        <v>12</v>
      </c>
      <c r="D115" s="50">
        <v>0.8615</v>
      </c>
      <c r="E115" s="50">
        <v>0.004</v>
      </c>
      <c r="F115" s="148"/>
      <c r="G115" s="59"/>
      <c r="H115" s="59">
        <v>0.063</v>
      </c>
      <c r="I115" s="59"/>
      <c r="J115" s="11"/>
      <c r="K115" s="59"/>
      <c r="L115" s="4"/>
      <c r="M115" s="4"/>
      <c r="N115" s="4"/>
      <c r="O115" s="4"/>
      <c r="P115" s="4"/>
      <c r="Q115" s="5">
        <f t="shared" si="12"/>
        <v>0.063</v>
      </c>
      <c r="R115" s="10"/>
    </row>
    <row r="116" spans="1:18" ht="18.75">
      <c r="A116" s="222"/>
      <c r="B116" s="223"/>
      <c r="C116" s="224" t="s">
        <v>14</v>
      </c>
      <c r="D116" s="51">
        <v>948.6225</v>
      </c>
      <c r="E116" s="51">
        <v>3.15</v>
      </c>
      <c r="F116" s="149"/>
      <c r="G116" s="60"/>
      <c r="H116" s="60">
        <v>147</v>
      </c>
      <c r="I116" s="60"/>
      <c r="J116" s="31"/>
      <c r="K116" s="60"/>
      <c r="L116" s="6"/>
      <c r="M116" s="6"/>
      <c r="N116" s="6"/>
      <c r="O116" s="6"/>
      <c r="P116" s="6"/>
      <c r="Q116" s="7">
        <f t="shared" si="12"/>
        <v>147</v>
      </c>
      <c r="R116" s="10"/>
    </row>
    <row r="117" spans="1:18" ht="18.75">
      <c r="A117" s="222"/>
      <c r="B117" s="219" t="s">
        <v>84</v>
      </c>
      <c r="C117" s="220" t="s">
        <v>12</v>
      </c>
      <c r="D117" s="50">
        <v>2.599</v>
      </c>
      <c r="E117" s="50">
        <v>1.9457</v>
      </c>
      <c r="F117" s="148"/>
      <c r="G117" s="59">
        <v>6.7345</v>
      </c>
      <c r="H117" s="59">
        <v>6.169</v>
      </c>
      <c r="I117" s="59"/>
      <c r="J117" s="11"/>
      <c r="K117" s="59">
        <v>0.04</v>
      </c>
      <c r="L117" s="4">
        <v>97.2412</v>
      </c>
      <c r="M117" s="4"/>
      <c r="N117" s="4"/>
      <c r="O117" s="4"/>
      <c r="P117" s="4"/>
      <c r="Q117" s="5">
        <f t="shared" si="12"/>
        <v>110.1847</v>
      </c>
      <c r="R117" s="10"/>
    </row>
    <row r="118" spans="1:18" ht="18.75">
      <c r="A118" s="222"/>
      <c r="B118" s="223"/>
      <c r="C118" s="224" t="s">
        <v>14</v>
      </c>
      <c r="D118" s="51">
        <v>1839.0225</v>
      </c>
      <c r="E118" s="51">
        <v>1374.946</v>
      </c>
      <c r="F118" s="149"/>
      <c r="G118" s="60">
        <v>7904.718</v>
      </c>
      <c r="H118" s="60">
        <v>5093.801</v>
      </c>
      <c r="I118" s="60"/>
      <c r="J118" s="31"/>
      <c r="K118" s="60">
        <v>31.5</v>
      </c>
      <c r="L118" s="6">
        <v>3578.321</v>
      </c>
      <c r="M118" s="6"/>
      <c r="N118" s="6"/>
      <c r="O118" s="6"/>
      <c r="P118" s="6"/>
      <c r="Q118" s="7">
        <f t="shared" si="12"/>
        <v>16608.34</v>
      </c>
      <c r="R118" s="10"/>
    </row>
    <row r="119" spans="1:18" ht="18.75">
      <c r="A119" s="222" t="s">
        <v>19</v>
      </c>
      <c r="B119" s="219" t="s">
        <v>85</v>
      </c>
      <c r="C119" s="220" t="s">
        <v>12</v>
      </c>
      <c r="D119" s="50">
        <v>2.7571</v>
      </c>
      <c r="E119" s="50">
        <v>0.8872</v>
      </c>
      <c r="F119" s="148"/>
      <c r="G119" s="59">
        <v>5.8919</v>
      </c>
      <c r="H119" s="59">
        <v>29.565</v>
      </c>
      <c r="I119" s="59">
        <v>0.002</v>
      </c>
      <c r="J119" s="11"/>
      <c r="K119" s="59">
        <v>0.3035</v>
      </c>
      <c r="L119" s="4">
        <v>81.8602</v>
      </c>
      <c r="M119" s="4"/>
      <c r="N119" s="4">
        <v>0.0391</v>
      </c>
      <c r="O119" s="4">
        <v>0.272</v>
      </c>
      <c r="P119" s="4">
        <v>0.2817</v>
      </c>
      <c r="Q119" s="5">
        <f t="shared" si="12"/>
        <v>118.21540000000002</v>
      </c>
      <c r="R119" s="10"/>
    </row>
    <row r="120" spans="1:18" ht="18.75">
      <c r="A120" s="10"/>
      <c r="B120" s="223"/>
      <c r="C120" s="224" t="s">
        <v>14</v>
      </c>
      <c r="D120" s="51">
        <v>2175.705</v>
      </c>
      <c r="E120" s="51">
        <v>362.895</v>
      </c>
      <c r="F120" s="149"/>
      <c r="G120" s="60">
        <v>1102.879</v>
      </c>
      <c r="H120" s="60">
        <v>7270.37</v>
      </c>
      <c r="I120" s="60">
        <v>0.798</v>
      </c>
      <c r="J120" s="31"/>
      <c r="K120" s="60">
        <v>76.885</v>
      </c>
      <c r="L120" s="6">
        <v>13584.209</v>
      </c>
      <c r="M120" s="6"/>
      <c r="N120" s="6">
        <v>15.914</v>
      </c>
      <c r="O120" s="6">
        <v>31.399</v>
      </c>
      <c r="P120" s="6">
        <v>104.425</v>
      </c>
      <c r="Q120" s="7">
        <f t="shared" si="12"/>
        <v>22186.879000000004</v>
      </c>
      <c r="R120" s="10"/>
    </row>
    <row r="121" spans="1:18" ht="18.75">
      <c r="A121" s="10"/>
      <c r="B121" s="226" t="s">
        <v>16</v>
      </c>
      <c r="C121" s="220" t="s">
        <v>12</v>
      </c>
      <c r="D121" s="50">
        <v>0.018</v>
      </c>
      <c r="E121" s="50">
        <v>0.6129</v>
      </c>
      <c r="F121" s="148"/>
      <c r="G121" s="59">
        <v>17.141</v>
      </c>
      <c r="H121" s="59">
        <v>12.598</v>
      </c>
      <c r="I121" s="59"/>
      <c r="J121" s="11"/>
      <c r="K121" s="59"/>
      <c r="L121" s="4">
        <v>3.0069</v>
      </c>
      <c r="M121" s="4"/>
      <c r="N121" s="4"/>
      <c r="O121" s="4"/>
      <c r="P121" s="4">
        <v>0.709</v>
      </c>
      <c r="Q121" s="5">
        <f t="shared" si="12"/>
        <v>33.4549</v>
      </c>
      <c r="R121" s="10"/>
    </row>
    <row r="122" spans="1:18" ht="18.75">
      <c r="A122" s="10"/>
      <c r="B122" s="224" t="s">
        <v>86</v>
      </c>
      <c r="C122" s="224" t="s">
        <v>14</v>
      </c>
      <c r="D122" s="51">
        <v>6.09</v>
      </c>
      <c r="E122" s="51">
        <v>2557.863</v>
      </c>
      <c r="F122" s="149"/>
      <c r="G122" s="60">
        <v>4672.505</v>
      </c>
      <c r="H122" s="60">
        <v>10715.308</v>
      </c>
      <c r="I122" s="60"/>
      <c r="J122" s="31"/>
      <c r="K122" s="60"/>
      <c r="L122" s="6">
        <v>369.699</v>
      </c>
      <c r="M122" s="6"/>
      <c r="N122" s="6"/>
      <c r="O122" s="6"/>
      <c r="P122" s="6">
        <v>1331.19</v>
      </c>
      <c r="Q122" s="7">
        <f t="shared" si="12"/>
        <v>17088.702</v>
      </c>
      <c r="R122" s="10"/>
    </row>
    <row r="123" spans="1:18" ht="18.75">
      <c r="A123" s="10"/>
      <c r="B123" s="227" t="s">
        <v>20</v>
      </c>
      <c r="C123" s="220" t="s">
        <v>12</v>
      </c>
      <c r="D123" s="46">
        <f>D101+D103+D105+D107+D109+D111+D113+D115+D117+D119+D121</f>
        <v>12.639100000000001</v>
      </c>
      <c r="E123" s="46">
        <f>E101+E103+E105+E107+E109+E111+E113+E115+E117+E119+E121</f>
        <v>10.612599999999999</v>
      </c>
      <c r="F123" s="148">
        <f>D123+E123</f>
        <v>23.2517</v>
      </c>
      <c r="G123" s="63">
        <v>124.3686</v>
      </c>
      <c r="H123" s="61">
        <f>H101+H103+H105+H107+H109+H111+H113+H115+H117+H119+H121</f>
        <v>460.233</v>
      </c>
      <c r="I123" s="63">
        <f>I101+I103+I105+I107+I109+I111+I113+I115+I117+I119+I121</f>
        <v>0.834</v>
      </c>
      <c r="J123" s="11">
        <f>H123+I123</f>
        <v>461.067</v>
      </c>
      <c r="K123" s="63">
        <f>K101+K103+K105+K107+K109+K111+K113+K115+K117+K119+K121</f>
        <v>184.3136</v>
      </c>
      <c r="L123" s="4">
        <f aca="true" t="shared" si="17" ref="L123:P124">+L101+L103+L105+L107+L109+L111+L113+L115+L117+L119+L121</f>
        <v>227.8973</v>
      </c>
      <c r="M123" s="4">
        <f t="shared" si="17"/>
        <v>0.14</v>
      </c>
      <c r="N123" s="4">
        <f t="shared" si="17"/>
        <v>0.8391</v>
      </c>
      <c r="O123" s="4">
        <f t="shared" si="17"/>
        <v>8.5792</v>
      </c>
      <c r="P123" s="11">
        <f t="shared" si="17"/>
        <v>1.2086000000000001</v>
      </c>
      <c r="Q123" s="43">
        <f t="shared" si="12"/>
        <v>1031.6651</v>
      </c>
      <c r="R123" s="10"/>
    </row>
    <row r="124" spans="1:18" ht="18.75">
      <c r="A124" s="229"/>
      <c r="B124" s="230"/>
      <c r="C124" s="224" t="s">
        <v>14</v>
      </c>
      <c r="D124" s="47">
        <f>D102+D104+D106+D108+D110+D112+D114+D116+D118+D120+D122</f>
        <v>8480.58225</v>
      </c>
      <c r="E124" s="47">
        <f>E102+E104+E106+E108+E110+E112+E114+E116+E118+E120+E122</f>
        <v>7992.412999999999</v>
      </c>
      <c r="F124" s="149">
        <f>D124+E124</f>
        <v>16472.99525</v>
      </c>
      <c r="G124" s="62">
        <v>45594.035</v>
      </c>
      <c r="H124" s="64">
        <f>H102+H104+H106+H108+H110+H112+H114+H116+H118+H120+H122</f>
        <v>143317.108</v>
      </c>
      <c r="I124" s="62">
        <f>I102+I104+I106+I108+I110+I112+I114+I116+I118+I120+I122</f>
        <v>539.985</v>
      </c>
      <c r="J124" s="31">
        <f>H124+I124</f>
        <v>143857.093</v>
      </c>
      <c r="K124" s="64">
        <f>K102+K104+K106+K108+K110+K112+K114+K116+K118+K120+K122</f>
        <v>53567.389</v>
      </c>
      <c r="L124" s="6">
        <f t="shared" si="17"/>
        <v>33898.829000000005</v>
      </c>
      <c r="M124" s="6">
        <f t="shared" si="17"/>
        <v>51.765</v>
      </c>
      <c r="N124" s="6">
        <f t="shared" si="17"/>
        <v>325.572</v>
      </c>
      <c r="O124" s="6">
        <f t="shared" si="17"/>
        <v>2338.269</v>
      </c>
      <c r="P124" s="6">
        <f t="shared" si="17"/>
        <v>1609.8310000000001</v>
      </c>
      <c r="Q124" s="7">
        <f t="shared" si="12"/>
        <v>297715.77825</v>
      </c>
      <c r="R124" s="10"/>
    </row>
    <row r="125" spans="1:18" ht="18.75">
      <c r="A125" s="218" t="s">
        <v>0</v>
      </c>
      <c r="B125" s="219" t="s">
        <v>87</v>
      </c>
      <c r="C125" s="220" t="s">
        <v>12</v>
      </c>
      <c r="D125" s="50"/>
      <c r="E125" s="50"/>
      <c r="F125" s="148"/>
      <c r="G125" s="59"/>
      <c r="H125" s="59"/>
      <c r="I125" s="59"/>
      <c r="J125" s="11"/>
      <c r="K125" s="59"/>
      <c r="L125" s="4"/>
      <c r="M125" s="4"/>
      <c r="N125" s="4"/>
      <c r="O125" s="4"/>
      <c r="P125" s="4"/>
      <c r="Q125" s="5">
        <f t="shared" si="12"/>
        <v>0</v>
      </c>
      <c r="R125" s="10"/>
    </row>
    <row r="126" spans="1:18" ht="18.75">
      <c r="A126" s="218" t="s">
        <v>0</v>
      </c>
      <c r="B126" s="223"/>
      <c r="C126" s="224" t="s">
        <v>14</v>
      </c>
      <c r="D126" s="51"/>
      <c r="E126" s="51"/>
      <c r="F126" s="149"/>
      <c r="G126" s="60"/>
      <c r="H126" s="60"/>
      <c r="I126" s="60"/>
      <c r="J126" s="31"/>
      <c r="K126" s="60"/>
      <c r="L126" s="6"/>
      <c r="M126" s="6"/>
      <c r="N126" s="6"/>
      <c r="O126" s="6"/>
      <c r="P126" s="6"/>
      <c r="Q126" s="7">
        <f t="shared" si="12"/>
        <v>0</v>
      </c>
      <c r="R126" s="10"/>
    </row>
    <row r="127" spans="1:18" ht="18.75">
      <c r="A127" s="222" t="s">
        <v>88</v>
      </c>
      <c r="B127" s="219" t="s">
        <v>89</v>
      </c>
      <c r="C127" s="220" t="s">
        <v>12</v>
      </c>
      <c r="D127" s="50"/>
      <c r="E127" s="50"/>
      <c r="F127" s="148"/>
      <c r="G127" s="59">
        <v>0.152</v>
      </c>
      <c r="H127" s="59"/>
      <c r="I127" s="59"/>
      <c r="J127" s="11"/>
      <c r="K127" s="59"/>
      <c r="L127" s="4"/>
      <c r="M127" s="4"/>
      <c r="N127" s="4"/>
      <c r="O127" s="4"/>
      <c r="P127" s="4"/>
      <c r="Q127" s="5">
        <f t="shared" si="12"/>
        <v>0.152</v>
      </c>
      <c r="R127" s="10"/>
    </row>
    <row r="128" spans="1:18" ht="18.75">
      <c r="A128" s="222"/>
      <c r="B128" s="223"/>
      <c r="C128" s="224" t="s">
        <v>14</v>
      </c>
      <c r="D128" s="51"/>
      <c r="E128" s="51"/>
      <c r="F128" s="149"/>
      <c r="G128" s="60">
        <v>125.58</v>
      </c>
      <c r="H128" s="60"/>
      <c r="I128" s="60"/>
      <c r="J128" s="31"/>
      <c r="K128" s="60"/>
      <c r="L128" s="6"/>
      <c r="M128" s="6"/>
      <c r="N128" s="6"/>
      <c r="O128" s="6"/>
      <c r="P128" s="6"/>
      <c r="Q128" s="7">
        <f t="shared" si="12"/>
        <v>125.58</v>
      </c>
      <c r="R128" s="10"/>
    </row>
    <row r="129" spans="1:18" ht="18.75">
      <c r="A129" s="222" t="s">
        <v>90</v>
      </c>
      <c r="B129" s="226" t="s">
        <v>16</v>
      </c>
      <c r="C129" s="226" t="s">
        <v>12</v>
      </c>
      <c r="D129" s="53"/>
      <c r="E129" s="53">
        <v>0.068</v>
      </c>
      <c r="F129" s="204"/>
      <c r="G129" s="65">
        <v>0.0826</v>
      </c>
      <c r="H129" s="65">
        <v>0.206</v>
      </c>
      <c r="I129" s="65"/>
      <c r="J129" s="42"/>
      <c r="K129" s="65"/>
      <c r="L129" s="13">
        <v>0.006</v>
      </c>
      <c r="M129" s="13"/>
      <c r="N129" s="13"/>
      <c r="O129" s="13"/>
      <c r="P129" s="13"/>
      <c r="Q129" s="14">
        <f t="shared" si="12"/>
        <v>0.2946</v>
      </c>
      <c r="R129" s="10"/>
    </row>
    <row r="130" spans="1:18" ht="18.75">
      <c r="A130" s="222"/>
      <c r="B130" s="226" t="s">
        <v>91</v>
      </c>
      <c r="C130" s="220" t="s">
        <v>92</v>
      </c>
      <c r="D130" s="50"/>
      <c r="E130" s="50"/>
      <c r="F130" s="143"/>
      <c r="G130" s="59"/>
      <c r="H130" s="59"/>
      <c r="I130" s="59"/>
      <c r="J130" s="30"/>
      <c r="K130" s="59"/>
      <c r="L130" s="4"/>
      <c r="M130" s="30"/>
      <c r="N130" s="4"/>
      <c r="O130" s="4"/>
      <c r="P130" s="4"/>
      <c r="Q130" s="5">
        <f t="shared" si="12"/>
        <v>0</v>
      </c>
      <c r="R130" s="10"/>
    </row>
    <row r="131" spans="1:18" ht="18.75">
      <c r="A131" s="222" t="s">
        <v>19</v>
      </c>
      <c r="B131" s="6"/>
      <c r="C131" s="224" t="s">
        <v>14</v>
      </c>
      <c r="D131" s="51"/>
      <c r="E131" s="51">
        <v>42.84</v>
      </c>
      <c r="F131" s="149"/>
      <c r="G131" s="60">
        <v>44.921</v>
      </c>
      <c r="H131" s="145">
        <v>64.419</v>
      </c>
      <c r="I131" s="60"/>
      <c r="J131" s="41"/>
      <c r="K131" s="145"/>
      <c r="L131" s="6">
        <v>20.475</v>
      </c>
      <c r="M131" s="6"/>
      <c r="N131" s="6"/>
      <c r="O131" s="6"/>
      <c r="P131" s="6"/>
      <c r="Q131" s="7">
        <f t="shared" si="12"/>
        <v>129.815</v>
      </c>
      <c r="R131" s="10"/>
    </row>
    <row r="132" spans="1:18" ht="18.75">
      <c r="A132" s="10"/>
      <c r="B132" s="252" t="s">
        <v>0</v>
      </c>
      <c r="C132" s="226" t="s">
        <v>12</v>
      </c>
      <c r="D132" s="45">
        <f>D125+D127+D129</f>
        <v>0</v>
      </c>
      <c r="E132" s="45">
        <f>E125+E127+E129</f>
        <v>0.068</v>
      </c>
      <c r="F132" s="45">
        <f aca="true" t="shared" si="18" ref="F132:K132">F125+F127+F129</f>
        <v>0</v>
      </c>
      <c r="G132" s="131">
        <f t="shared" si="18"/>
        <v>0.2346</v>
      </c>
      <c r="H132" s="131">
        <f t="shared" si="18"/>
        <v>0.206</v>
      </c>
      <c r="I132" s="131">
        <f t="shared" si="18"/>
        <v>0</v>
      </c>
      <c r="J132" s="45">
        <f t="shared" si="18"/>
        <v>0</v>
      </c>
      <c r="K132" s="131">
        <f t="shared" si="18"/>
        <v>0</v>
      </c>
      <c r="L132" s="13">
        <f>+L125+L127+L129</f>
        <v>0.006</v>
      </c>
      <c r="M132" s="45">
        <f>+M125+M127+M129</f>
        <v>0</v>
      </c>
      <c r="N132" s="45">
        <f>N125+N127+N129</f>
        <v>0</v>
      </c>
      <c r="O132" s="13">
        <f>+O125+O127+O129</f>
        <v>0</v>
      </c>
      <c r="P132" s="13">
        <f>P125+P127+P129</f>
        <v>0</v>
      </c>
      <c r="Q132" s="14">
        <f t="shared" si="12"/>
        <v>0.4466</v>
      </c>
      <c r="R132" s="10"/>
    </row>
    <row r="133" spans="1:18" ht="18.75">
      <c r="A133" s="10"/>
      <c r="B133" s="253" t="s">
        <v>20</v>
      </c>
      <c r="C133" s="220" t="s">
        <v>92</v>
      </c>
      <c r="D133" s="46">
        <f>D130</f>
        <v>0</v>
      </c>
      <c r="E133" s="46">
        <f>E130</f>
        <v>0</v>
      </c>
      <c r="F133" s="46">
        <f aca="true" t="shared" si="19" ref="F133:L133">F130</f>
        <v>0</v>
      </c>
      <c r="G133" s="63">
        <f t="shared" si="19"/>
        <v>0</v>
      </c>
      <c r="H133" s="63">
        <f>H130</f>
        <v>0</v>
      </c>
      <c r="I133" s="63">
        <f>I130</f>
        <v>0</v>
      </c>
      <c r="J133" s="46">
        <f t="shared" si="19"/>
        <v>0</v>
      </c>
      <c r="K133" s="63">
        <f t="shared" si="19"/>
        <v>0</v>
      </c>
      <c r="L133" s="4">
        <f t="shared" si="19"/>
        <v>0</v>
      </c>
      <c r="M133" s="46">
        <f>+M130</f>
        <v>0</v>
      </c>
      <c r="N133" s="46">
        <f>+N130</f>
        <v>0</v>
      </c>
      <c r="O133" s="4">
        <f>O130</f>
        <v>0</v>
      </c>
      <c r="P133" s="4">
        <f>+P130</f>
        <v>0</v>
      </c>
      <c r="Q133" s="5">
        <f t="shared" si="12"/>
        <v>0</v>
      </c>
      <c r="R133" s="10"/>
    </row>
    <row r="134" spans="1:18" ht="18.75">
      <c r="A134" s="229"/>
      <c r="B134" s="6"/>
      <c r="C134" s="224" t="s">
        <v>14</v>
      </c>
      <c r="D134" s="47">
        <f>D126+D128+D131</f>
        <v>0</v>
      </c>
      <c r="E134" s="47">
        <f>E126+E128+E131</f>
        <v>42.84</v>
      </c>
      <c r="F134" s="47">
        <f aca="true" t="shared" si="20" ref="F134:K134">F126+F128+F131</f>
        <v>0</v>
      </c>
      <c r="G134" s="62">
        <f t="shared" si="20"/>
        <v>170.501</v>
      </c>
      <c r="H134" s="62">
        <f t="shared" si="20"/>
        <v>64.419</v>
      </c>
      <c r="I134" s="62">
        <f t="shared" si="20"/>
        <v>0</v>
      </c>
      <c r="J134" s="47">
        <f t="shared" si="20"/>
        <v>0</v>
      </c>
      <c r="K134" s="62">
        <f t="shared" si="20"/>
        <v>0</v>
      </c>
      <c r="L134" s="6">
        <f>+L126+L128+L131</f>
        <v>20.475</v>
      </c>
      <c r="M134" s="47">
        <f>+M126+M128+M131</f>
        <v>0</v>
      </c>
      <c r="N134" s="47">
        <f>N126+N128+N131</f>
        <v>0</v>
      </c>
      <c r="O134" s="6">
        <f>+O126+O128+O131</f>
        <v>0</v>
      </c>
      <c r="P134" s="6">
        <f>+P126+P128+P131</f>
        <v>0</v>
      </c>
      <c r="Q134" s="7">
        <f t="shared" si="12"/>
        <v>255.395</v>
      </c>
      <c r="R134" s="10"/>
    </row>
    <row r="135" spans="1:18" ht="18.75">
      <c r="A135" s="254"/>
      <c r="B135" s="255" t="s">
        <v>0</v>
      </c>
      <c r="C135" s="256" t="s">
        <v>12</v>
      </c>
      <c r="D135" s="45">
        <f>D132+D123+D99</f>
        <v>556.7927000000002</v>
      </c>
      <c r="E135" s="45">
        <f>E132+E123+E99</f>
        <v>1198.58715</v>
      </c>
      <c r="F135" s="45">
        <f aca="true" t="shared" si="21" ref="F135:P135">F132+F123+F99</f>
        <v>1755.3118500000003</v>
      </c>
      <c r="G135" s="78">
        <f t="shared" si="21"/>
        <v>12339.2569</v>
      </c>
      <c r="H135" s="131">
        <f t="shared" si="21"/>
        <v>14646.595999999998</v>
      </c>
      <c r="I135" s="78">
        <f t="shared" si="21"/>
        <v>9.129</v>
      </c>
      <c r="J135" s="45">
        <f t="shared" si="21"/>
        <v>14655.518999999997</v>
      </c>
      <c r="K135" s="78">
        <f t="shared" si="21"/>
        <v>2905.3509</v>
      </c>
      <c r="L135" s="15">
        <f t="shared" si="21"/>
        <v>323.8668</v>
      </c>
      <c r="M135" s="68">
        <f t="shared" si="21"/>
        <v>5.436999999999999</v>
      </c>
      <c r="N135" s="68">
        <f t="shared" si="21"/>
        <v>50.4221</v>
      </c>
      <c r="O135" s="15">
        <f t="shared" si="21"/>
        <v>29.915</v>
      </c>
      <c r="P135" s="15">
        <f t="shared" si="21"/>
        <v>16.1181</v>
      </c>
      <c r="Q135" s="16">
        <f>+F135+G135+H135+I135+K135+L135+M135+N135+O135+P135</f>
        <v>32081.40365</v>
      </c>
      <c r="R135" s="10"/>
    </row>
    <row r="136" spans="1:18" ht="18.75">
      <c r="A136" s="254"/>
      <c r="B136" s="257" t="s">
        <v>93</v>
      </c>
      <c r="C136" s="258" t="s">
        <v>92</v>
      </c>
      <c r="D136" s="46">
        <f>D133</f>
        <v>0</v>
      </c>
      <c r="E136" s="46">
        <f>E133</f>
        <v>0</v>
      </c>
      <c r="F136" s="46">
        <f aca="true" t="shared" si="22" ref="F136:L136">F133</f>
        <v>0</v>
      </c>
      <c r="G136" s="61">
        <f t="shared" si="22"/>
        <v>0</v>
      </c>
      <c r="H136" s="63">
        <f t="shared" si="22"/>
        <v>0</v>
      </c>
      <c r="I136" s="63">
        <f t="shared" si="22"/>
        <v>0</v>
      </c>
      <c r="J136" s="46">
        <f t="shared" si="22"/>
        <v>0</v>
      </c>
      <c r="K136" s="61">
        <f t="shared" si="22"/>
        <v>0</v>
      </c>
      <c r="L136" s="17">
        <f t="shared" si="22"/>
        <v>0</v>
      </c>
      <c r="M136" s="69">
        <f>+M130</f>
        <v>0</v>
      </c>
      <c r="N136" s="69">
        <f>+N130</f>
        <v>0</v>
      </c>
      <c r="O136" s="17">
        <f>O133</f>
        <v>0</v>
      </c>
      <c r="P136" s="17">
        <f>+P130</f>
        <v>0</v>
      </c>
      <c r="Q136" s="44">
        <f>+F136+G136+H136+I136+K136+L136+M136+N136+O136+P136</f>
        <v>0</v>
      </c>
      <c r="R136" s="10"/>
    </row>
    <row r="137" spans="1:18" ht="19.5" thickBot="1">
      <c r="A137" s="259"/>
      <c r="B137" s="29"/>
      <c r="C137" s="260" t="s">
        <v>14</v>
      </c>
      <c r="D137" s="178">
        <f>D134+D124+D100</f>
        <v>353315.47900000005</v>
      </c>
      <c r="E137" s="178">
        <f>E134+E124+E100</f>
        <v>624764.93</v>
      </c>
      <c r="F137" s="178">
        <f aca="true" t="shared" si="23" ref="F137:P137">F134+F124+F100</f>
        <v>978037.5690000001</v>
      </c>
      <c r="G137" s="261">
        <f t="shared" si="23"/>
        <v>2628781.9649999994</v>
      </c>
      <c r="H137" s="262">
        <f t="shared" si="23"/>
        <v>2176764.111</v>
      </c>
      <c r="I137" s="177">
        <f t="shared" si="23"/>
        <v>9104.002</v>
      </c>
      <c r="J137" s="178">
        <f t="shared" si="23"/>
        <v>2185803.694</v>
      </c>
      <c r="K137" s="177">
        <f t="shared" si="23"/>
        <v>456578.93100000004</v>
      </c>
      <c r="L137" s="18">
        <f t="shared" si="23"/>
        <v>58558.16</v>
      </c>
      <c r="M137" s="70">
        <f t="shared" si="23"/>
        <v>1545.389</v>
      </c>
      <c r="N137" s="70">
        <f t="shared" si="23"/>
        <v>31397.63</v>
      </c>
      <c r="O137" s="18">
        <f t="shared" si="23"/>
        <v>23580.519</v>
      </c>
      <c r="P137" s="18">
        <f t="shared" si="23"/>
        <v>18292.451</v>
      </c>
      <c r="Q137" s="19">
        <f>+F137+G137+H137+I137+K137+L137+M137+N137+O137+P137</f>
        <v>6382640.727000001</v>
      </c>
      <c r="R137" s="10"/>
    </row>
    <row r="138" spans="15:17" ht="18.75">
      <c r="O138" s="263"/>
      <c r="Q138" s="264" t="s">
        <v>103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255" man="1"/>
  </rowBreaks>
  <ignoredErrors>
    <ignoredError sqref="F68:F69 F8:F67 J8:J67 F73:F130 J73:J130 J68:J69 F71:F72 J71:J7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R138"/>
  <sheetViews>
    <sheetView zoomScale="70" zoomScaleNormal="70" zoomScalePageLayoutView="0" workbookViewId="0" topLeftCell="A1">
      <pane xSplit="3" ySplit="3" topLeftCell="D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71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219" t="s">
        <v>11</v>
      </c>
      <c r="C4" s="220" t="s">
        <v>12</v>
      </c>
      <c r="D4" s="50">
        <v>0.005</v>
      </c>
      <c r="E4" s="186"/>
      <c r="F4" s="57"/>
      <c r="G4" s="59">
        <v>0.7585</v>
      </c>
      <c r="H4" s="141">
        <v>122.301</v>
      </c>
      <c r="I4" s="167"/>
      <c r="J4" s="11"/>
      <c r="K4" s="143">
        <v>2.26</v>
      </c>
      <c r="L4" s="4">
        <v>0.0952</v>
      </c>
      <c r="M4" s="4"/>
      <c r="N4" s="4"/>
      <c r="O4" s="4"/>
      <c r="P4" s="4"/>
      <c r="Q4" s="5">
        <f aca="true" t="shared" si="0" ref="Q4:Q67">+F4+G4+H4+I4+K4+L4+M4+N4+O4+P4</f>
        <v>125.41470000000001</v>
      </c>
      <c r="R4" s="3"/>
    </row>
    <row r="5" spans="1:18" ht="18.75">
      <c r="A5" s="222" t="s">
        <v>13</v>
      </c>
      <c r="B5" s="223"/>
      <c r="C5" s="224" t="s">
        <v>14</v>
      </c>
      <c r="D5" s="51">
        <v>1.05</v>
      </c>
      <c r="E5" s="184"/>
      <c r="F5" s="58"/>
      <c r="G5" s="60">
        <v>77.122</v>
      </c>
      <c r="H5" s="142">
        <v>21477.493</v>
      </c>
      <c r="I5" s="60"/>
      <c r="J5" s="31"/>
      <c r="K5" s="142">
        <v>551.38</v>
      </c>
      <c r="L5" s="6">
        <v>13.113</v>
      </c>
      <c r="M5" s="6"/>
      <c r="N5" s="6"/>
      <c r="O5" s="6"/>
      <c r="P5" s="6"/>
      <c r="Q5" s="7">
        <f t="shared" si="0"/>
        <v>22119.108</v>
      </c>
      <c r="R5" s="3"/>
    </row>
    <row r="6" spans="1:18" ht="18.75">
      <c r="A6" s="222" t="s">
        <v>15</v>
      </c>
      <c r="B6" s="226" t="s">
        <v>16</v>
      </c>
      <c r="C6" s="220" t="s">
        <v>12</v>
      </c>
      <c r="D6" s="50"/>
      <c r="E6" s="183">
        <v>0.044</v>
      </c>
      <c r="F6" s="57"/>
      <c r="G6" s="59">
        <v>8.2892</v>
      </c>
      <c r="H6" s="143">
        <v>99.386</v>
      </c>
      <c r="I6" s="59"/>
      <c r="J6" s="30"/>
      <c r="K6" s="143">
        <v>8.61</v>
      </c>
      <c r="L6" s="4">
        <v>0.081</v>
      </c>
      <c r="M6" s="4"/>
      <c r="N6" s="4"/>
      <c r="O6" s="4"/>
      <c r="P6" s="4"/>
      <c r="Q6" s="5">
        <f t="shared" si="0"/>
        <v>116.36619999999999</v>
      </c>
      <c r="R6" s="3"/>
    </row>
    <row r="7" spans="1:18" ht="18.75">
      <c r="A7" s="222" t="s">
        <v>17</v>
      </c>
      <c r="B7" s="224" t="s">
        <v>18</v>
      </c>
      <c r="C7" s="224" t="s">
        <v>14</v>
      </c>
      <c r="D7" s="51"/>
      <c r="E7" s="184">
        <v>25.62</v>
      </c>
      <c r="F7" s="58"/>
      <c r="G7" s="60">
        <v>83.301</v>
      </c>
      <c r="H7" s="142">
        <v>2505.161</v>
      </c>
      <c r="I7" s="60"/>
      <c r="J7" s="31"/>
      <c r="K7" s="142">
        <v>105.317</v>
      </c>
      <c r="L7" s="6">
        <v>1.219</v>
      </c>
      <c r="M7" s="6"/>
      <c r="N7" s="6"/>
      <c r="O7" s="6"/>
      <c r="P7" s="6"/>
      <c r="Q7" s="7">
        <f t="shared" si="0"/>
        <v>2694.998</v>
      </c>
      <c r="R7" s="3"/>
    </row>
    <row r="8" spans="1:18" ht="18.75">
      <c r="A8" s="222" t="s">
        <v>19</v>
      </c>
      <c r="B8" s="227" t="s">
        <v>20</v>
      </c>
      <c r="C8" s="220" t="s">
        <v>12</v>
      </c>
      <c r="D8" s="228">
        <f>D4+D6</f>
        <v>0.005</v>
      </c>
      <c r="E8" s="166">
        <f>E4+E6</f>
        <v>0.044</v>
      </c>
      <c r="F8" s="201">
        <f>D8+E8</f>
        <v>0.048999999999999995</v>
      </c>
      <c r="G8" s="202">
        <f aca="true" t="shared" si="1" ref="G8:I9">G4+G6</f>
        <v>9.047699999999999</v>
      </c>
      <c r="H8" s="206">
        <f t="shared" si="1"/>
        <v>221.687</v>
      </c>
      <c r="I8" s="63">
        <f t="shared" si="1"/>
        <v>0</v>
      </c>
      <c r="J8" s="30">
        <f>H8+I8</f>
        <v>221.687</v>
      </c>
      <c r="K8" s="206">
        <f>K4+K6</f>
        <v>10.87</v>
      </c>
      <c r="L8" s="4">
        <f>+L4+L6</f>
        <v>0.17620000000000002</v>
      </c>
      <c r="M8" s="4">
        <f>+M4+M6</f>
        <v>0</v>
      </c>
      <c r="N8" s="4">
        <f>N4+N6</f>
        <v>0</v>
      </c>
      <c r="O8" s="4">
        <f>+O4+O6</f>
        <v>0</v>
      </c>
      <c r="P8" s="4">
        <f>+P4+P6</f>
        <v>0</v>
      </c>
      <c r="Q8" s="5">
        <f t="shared" si="0"/>
        <v>241.8299</v>
      </c>
      <c r="R8" s="3"/>
    </row>
    <row r="9" spans="1:18" ht="18.75">
      <c r="A9" s="229"/>
      <c r="B9" s="230"/>
      <c r="C9" s="224" t="s">
        <v>14</v>
      </c>
      <c r="D9" s="231">
        <f>D5+D7</f>
        <v>1.05</v>
      </c>
      <c r="E9" s="175">
        <f>E5+E7</f>
        <v>25.62</v>
      </c>
      <c r="F9" s="58">
        <f>D9+E9</f>
        <v>26.67</v>
      </c>
      <c r="G9" s="62">
        <f t="shared" si="1"/>
        <v>160.423</v>
      </c>
      <c r="H9" s="149">
        <f t="shared" si="1"/>
        <v>23982.654</v>
      </c>
      <c r="I9" s="62">
        <f t="shared" si="1"/>
        <v>0</v>
      </c>
      <c r="J9" s="31">
        <f>H9+I9</f>
        <v>23982.654</v>
      </c>
      <c r="K9" s="149">
        <f>K5+K7</f>
        <v>656.697</v>
      </c>
      <c r="L9" s="6">
        <f>+L5+L7</f>
        <v>14.331999999999999</v>
      </c>
      <c r="M9" s="6">
        <f>+M5+M7</f>
        <v>0</v>
      </c>
      <c r="N9" s="6">
        <f>N5+N7</f>
        <v>0</v>
      </c>
      <c r="O9" s="6">
        <f>+O5+O7</f>
        <v>0</v>
      </c>
      <c r="P9" s="6">
        <f>+P5+P7</f>
        <v>0</v>
      </c>
      <c r="Q9" s="7">
        <f t="shared" si="0"/>
        <v>24840.775999999998</v>
      </c>
      <c r="R9" s="3"/>
    </row>
    <row r="10" spans="1:18" ht="18.75">
      <c r="A10" s="232" t="s">
        <v>21</v>
      </c>
      <c r="B10" s="233"/>
      <c r="C10" s="220" t="s">
        <v>12</v>
      </c>
      <c r="D10" s="50">
        <v>6.13</v>
      </c>
      <c r="E10" s="183">
        <v>3.7095</v>
      </c>
      <c r="F10" s="57"/>
      <c r="G10" s="59">
        <v>6871.6204</v>
      </c>
      <c r="H10" s="143">
        <v>1885.575</v>
      </c>
      <c r="I10" s="59"/>
      <c r="J10" s="30"/>
      <c r="K10" s="143">
        <v>739.2147</v>
      </c>
      <c r="L10" s="4">
        <v>16.8479</v>
      </c>
      <c r="M10" s="4"/>
      <c r="N10" s="4"/>
      <c r="O10" s="4"/>
      <c r="P10" s="4"/>
      <c r="Q10" s="5">
        <f t="shared" si="0"/>
        <v>9513.258000000002</v>
      </c>
      <c r="R10" s="3"/>
    </row>
    <row r="11" spans="1:18" ht="18.75">
      <c r="A11" s="234"/>
      <c r="B11" s="235"/>
      <c r="C11" s="224" t="s">
        <v>14</v>
      </c>
      <c r="D11" s="51">
        <v>2910.236</v>
      </c>
      <c r="E11" s="184">
        <v>2136.404</v>
      </c>
      <c r="F11" s="58"/>
      <c r="G11" s="60">
        <v>1847527.575</v>
      </c>
      <c r="H11" s="142">
        <v>299460.328</v>
      </c>
      <c r="I11" s="60"/>
      <c r="J11" s="31"/>
      <c r="K11" s="142">
        <v>108541.007</v>
      </c>
      <c r="L11" s="6">
        <v>981.682</v>
      </c>
      <c r="M11" s="6"/>
      <c r="N11" s="6"/>
      <c r="O11" s="6"/>
      <c r="P11" s="6"/>
      <c r="Q11" s="7">
        <f t="shared" si="0"/>
        <v>2256510.592</v>
      </c>
      <c r="R11" s="3"/>
    </row>
    <row r="12" spans="1:18" ht="18.75">
      <c r="A12" s="10"/>
      <c r="B12" s="219" t="s">
        <v>22</v>
      </c>
      <c r="C12" s="220" t="s">
        <v>12</v>
      </c>
      <c r="D12" s="50">
        <v>4.7873</v>
      </c>
      <c r="E12" s="183">
        <v>6.2233</v>
      </c>
      <c r="F12" s="57"/>
      <c r="G12" s="59">
        <v>1.1429</v>
      </c>
      <c r="H12" s="143">
        <v>0.222</v>
      </c>
      <c r="I12" s="59"/>
      <c r="J12" s="30"/>
      <c r="K12" s="143">
        <v>0.034</v>
      </c>
      <c r="L12" s="4">
        <v>0.0373</v>
      </c>
      <c r="M12" s="4"/>
      <c r="N12" s="4"/>
      <c r="O12" s="4"/>
      <c r="P12" s="4"/>
      <c r="Q12" s="5">
        <f t="shared" si="0"/>
        <v>1.4362</v>
      </c>
      <c r="R12" s="3"/>
    </row>
    <row r="13" spans="1:18" ht="18.75">
      <c r="A13" s="218" t="s">
        <v>0</v>
      </c>
      <c r="B13" s="223"/>
      <c r="C13" s="224" t="s">
        <v>14</v>
      </c>
      <c r="D13" s="51">
        <v>12065.224</v>
      </c>
      <c r="E13" s="184">
        <v>16322.015</v>
      </c>
      <c r="F13" s="58"/>
      <c r="G13" s="60">
        <v>1634.944</v>
      </c>
      <c r="H13" s="142">
        <v>556.877</v>
      </c>
      <c r="I13" s="60"/>
      <c r="J13" s="31"/>
      <c r="K13" s="142">
        <v>97.461</v>
      </c>
      <c r="L13" s="6">
        <v>58.244</v>
      </c>
      <c r="M13" s="6"/>
      <c r="N13" s="6"/>
      <c r="O13" s="6"/>
      <c r="P13" s="6"/>
      <c r="Q13" s="7">
        <f t="shared" si="0"/>
        <v>2347.526</v>
      </c>
      <c r="R13" s="3"/>
    </row>
    <row r="14" spans="1:18" ht="18.75">
      <c r="A14" s="222" t="s">
        <v>23</v>
      </c>
      <c r="B14" s="219" t="s">
        <v>24</v>
      </c>
      <c r="C14" s="220" t="s">
        <v>12</v>
      </c>
      <c r="D14" s="50">
        <v>0.5996</v>
      </c>
      <c r="E14" s="183"/>
      <c r="F14" s="57"/>
      <c r="G14" s="59">
        <v>1.2298</v>
      </c>
      <c r="H14" s="143">
        <v>1.769</v>
      </c>
      <c r="I14" s="59"/>
      <c r="J14" s="30"/>
      <c r="K14" s="143">
        <v>0.2603</v>
      </c>
      <c r="L14" s="4">
        <v>0.3034</v>
      </c>
      <c r="M14" s="4"/>
      <c r="N14" s="4"/>
      <c r="O14" s="4"/>
      <c r="P14" s="4"/>
      <c r="Q14" s="5">
        <f t="shared" si="0"/>
        <v>3.5625</v>
      </c>
      <c r="R14" s="3"/>
    </row>
    <row r="15" spans="1:18" ht="18.75">
      <c r="A15" s="222" t="s">
        <v>0</v>
      </c>
      <c r="B15" s="223"/>
      <c r="C15" s="224" t="s">
        <v>14</v>
      </c>
      <c r="D15" s="51">
        <v>298.168</v>
      </c>
      <c r="E15" s="184"/>
      <c r="F15" s="58"/>
      <c r="G15" s="60">
        <v>1354.263</v>
      </c>
      <c r="H15" s="142">
        <v>3315.961</v>
      </c>
      <c r="I15" s="60"/>
      <c r="J15" s="31"/>
      <c r="K15" s="142">
        <v>441.816</v>
      </c>
      <c r="L15" s="6">
        <v>450.17</v>
      </c>
      <c r="M15" s="6"/>
      <c r="N15" s="6"/>
      <c r="O15" s="6"/>
      <c r="P15" s="6"/>
      <c r="Q15" s="7">
        <f t="shared" si="0"/>
        <v>5562.21</v>
      </c>
      <c r="R15" s="3"/>
    </row>
    <row r="16" spans="1:18" ht="18.75">
      <c r="A16" s="222" t="s">
        <v>25</v>
      </c>
      <c r="B16" s="219" t="s">
        <v>26</v>
      </c>
      <c r="C16" s="220" t="s">
        <v>12</v>
      </c>
      <c r="D16" s="50">
        <v>175.0418</v>
      </c>
      <c r="E16" s="183">
        <v>132.5548</v>
      </c>
      <c r="F16" s="57"/>
      <c r="G16" s="59">
        <v>103.863</v>
      </c>
      <c r="H16" s="143"/>
      <c r="I16" s="59"/>
      <c r="J16" s="30"/>
      <c r="K16" s="143"/>
      <c r="L16" s="4">
        <v>0.2995</v>
      </c>
      <c r="M16" s="4"/>
      <c r="N16" s="4"/>
      <c r="O16" s="4"/>
      <c r="P16" s="4"/>
      <c r="Q16" s="5">
        <f t="shared" si="0"/>
        <v>104.1625</v>
      </c>
      <c r="R16" s="3"/>
    </row>
    <row r="17" spans="1:18" ht="18.75">
      <c r="A17" s="222"/>
      <c r="B17" s="223"/>
      <c r="C17" s="224" t="s">
        <v>14</v>
      </c>
      <c r="D17" s="51">
        <v>305322.168</v>
      </c>
      <c r="E17" s="184">
        <v>214507.228</v>
      </c>
      <c r="F17" s="58"/>
      <c r="G17" s="60">
        <v>132064.883</v>
      </c>
      <c r="H17" s="142"/>
      <c r="I17" s="60"/>
      <c r="J17" s="31"/>
      <c r="K17" s="142"/>
      <c r="L17" s="6">
        <v>685.352</v>
      </c>
      <c r="M17" s="6"/>
      <c r="N17" s="6"/>
      <c r="O17" s="6"/>
      <c r="P17" s="6"/>
      <c r="Q17" s="7">
        <f t="shared" si="0"/>
        <v>132750.23500000002</v>
      </c>
      <c r="R17" s="3"/>
    </row>
    <row r="18" spans="1:18" ht="18.75">
      <c r="A18" s="222" t="s">
        <v>27</v>
      </c>
      <c r="B18" s="226" t="s">
        <v>28</v>
      </c>
      <c r="C18" s="220" t="s">
        <v>12</v>
      </c>
      <c r="D18" s="50">
        <v>69.595</v>
      </c>
      <c r="E18" s="183">
        <v>1.0772</v>
      </c>
      <c r="F18" s="57"/>
      <c r="G18" s="59">
        <v>2.889</v>
      </c>
      <c r="H18" s="143">
        <v>0.951</v>
      </c>
      <c r="I18" s="59"/>
      <c r="J18" s="30"/>
      <c r="K18" s="143">
        <v>0.008</v>
      </c>
      <c r="L18" s="4"/>
      <c r="M18" s="4"/>
      <c r="N18" s="4"/>
      <c r="O18" s="4"/>
      <c r="P18" s="4"/>
      <c r="Q18" s="5">
        <f t="shared" si="0"/>
        <v>3.848</v>
      </c>
      <c r="R18" s="3"/>
    </row>
    <row r="19" spans="1:18" ht="18.75">
      <c r="A19" s="222"/>
      <c r="B19" s="224" t="s">
        <v>29</v>
      </c>
      <c r="C19" s="224" t="s">
        <v>14</v>
      </c>
      <c r="D19" s="51">
        <v>50204.878</v>
      </c>
      <c r="E19" s="184">
        <v>1148.06</v>
      </c>
      <c r="F19" s="58"/>
      <c r="G19" s="60">
        <v>2192.669</v>
      </c>
      <c r="H19" s="142">
        <v>392.019</v>
      </c>
      <c r="I19" s="60"/>
      <c r="J19" s="31"/>
      <c r="K19" s="142">
        <v>5.561</v>
      </c>
      <c r="L19" s="6"/>
      <c r="M19" s="6"/>
      <c r="N19" s="6"/>
      <c r="O19" s="6"/>
      <c r="P19" s="6"/>
      <c r="Q19" s="7">
        <f t="shared" si="0"/>
        <v>2590.2490000000003</v>
      </c>
      <c r="R19" s="3"/>
    </row>
    <row r="20" spans="1:18" ht="18.75">
      <c r="A20" s="222" t="s">
        <v>19</v>
      </c>
      <c r="B20" s="219" t="s">
        <v>30</v>
      </c>
      <c r="C20" s="220" t="s">
        <v>12</v>
      </c>
      <c r="D20" s="50">
        <v>9.9608</v>
      </c>
      <c r="E20" s="183">
        <v>6.3784</v>
      </c>
      <c r="F20" s="57"/>
      <c r="G20" s="59">
        <v>20.3573</v>
      </c>
      <c r="H20" s="143"/>
      <c r="I20" s="59"/>
      <c r="J20" s="30"/>
      <c r="K20" s="143"/>
      <c r="L20" s="4"/>
      <c r="M20" s="4"/>
      <c r="N20" s="4"/>
      <c r="O20" s="4"/>
      <c r="P20" s="4"/>
      <c r="Q20" s="5">
        <f t="shared" si="0"/>
        <v>20.3573</v>
      </c>
      <c r="R20" s="3"/>
    </row>
    <row r="21" spans="1:18" ht="18.75">
      <c r="A21" s="10"/>
      <c r="B21" s="223"/>
      <c r="C21" s="224" t="s">
        <v>14</v>
      </c>
      <c r="D21" s="51">
        <v>7667.559</v>
      </c>
      <c r="E21" s="184">
        <v>4884.379</v>
      </c>
      <c r="F21" s="58"/>
      <c r="G21" s="60">
        <v>6409.623</v>
      </c>
      <c r="H21" s="142"/>
      <c r="I21" s="60"/>
      <c r="J21" s="31"/>
      <c r="K21" s="142"/>
      <c r="L21" s="6"/>
      <c r="M21" s="6"/>
      <c r="N21" s="6"/>
      <c r="O21" s="6"/>
      <c r="P21" s="6"/>
      <c r="Q21" s="7">
        <f t="shared" si="0"/>
        <v>6409.623</v>
      </c>
      <c r="R21" s="3"/>
    </row>
    <row r="22" spans="1:18" ht="18.75">
      <c r="A22" s="10"/>
      <c r="B22" s="227" t="s">
        <v>20</v>
      </c>
      <c r="C22" s="220" t="s">
        <v>12</v>
      </c>
      <c r="D22" s="46">
        <f>D12+D14+D16+D18+D20</f>
        <v>259.98449999999997</v>
      </c>
      <c r="E22" s="187">
        <f>E12+E14+E16+E18+E20</f>
        <v>146.2337</v>
      </c>
      <c r="F22" s="57">
        <f>D22+E22</f>
        <v>406.21819999999997</v>
      </c>
      <c r="G22" s="63">
        <f aca="true" t="shared" si="2" ref="G22:I23">G12+G14+G16+G18+G20</f>
        <v>129.482</v>
      </c>
      <c r="H22" s="148">
        <f t="shared" si="2"/>
        <v>2.9419999999999997</v>
      </c>
      <c r="I22" s="63">
        <f t="shared" si="2"/>
        <v>0</v>
      </c>
      <c r="J22" s="30">
        <f aca="true" t="shared" si="3" ref="J22:J29">H22+I22</f>
        <v>2.9419999999999997</v>
      </c>
      <c r="K22" s="148">
        <f>K12+K14+K16+K18+K20</f>
        <v>0.3023</v>
      </c>
      <c r="L22" s="4">
        <f aca="true" t="shared" si="4" ref="L22:P23">+L12+L14+L16+L18+L20</f>
        <v>0.6402</v>
      </c>
      <c r="M22" s="4">
        <f t="shared" si="4"/>
        <v>0</v>
      </c>
      <c r="N22" s="4">
        <f t="shared" si="4"/>
        <v>0</v>
      </c>
      <c r="O22" s="4">
        <f t="shared" si="4"/>
        <v>0</v>
      </c>
      <c r="P22" s="4">
        <f t="shared" si="4"/>
        <v>0</v>
      </c>
      <c r="Q22" s="5">
        <f t="shared" si="0"/>
        <v>539.5847</v>
      </c>
      <c r="R22" s="3"/>
    </row>
    <row r="23" spans="1:18" ht="18.75">
      <c r="A23" s="229"/>
      <c r="B23" s="230"/>
      <c r="C23" s="224" t="s">
        <v>14</v>
      </c>
      <c r="D23" s="47">
        <f>D13+D15+D17+D19+D21</f>
        <v>375557.997</v>
      </c>
      <c r="E23" s="188">
        <f>E13+E15+E17+E19+E21</f>
        <v>236861.682</v>
      </c>
      <c r="F23" s="58">
        <f>D23+E23</f>
        <v>612419.679</v>
      </c>
      <c r="G23" s="62">
        <f t="shared" si="2"/>
        <v>143656.38199999998</v>
      </c>
      <c r="H23" s="149">
        <f t="shared" si="2"/>
        <v>4264.857</v>
      </c>
      <c r="I23" s="62">
        <f t="shared" si="2"/>
        <v>0</v>
      </c>
      <c r="J23" s="31">
        <f t="shared" si="3"/>
        <v>4264.857</v>
      </c>
      <c r="K23" s="149">
        <f>K13+K15+K17+K19+K21</f>
        <v>544.838</v>
      </c>
      <c r="L23" s="6">
        <f t="shared" si="4"/>
        <v>1193.766</v>
      </c>
      <c r="M23" s="6">
        <f t="shared" si="4"/>
        <v>0</v>
      </c>
      <c r="N23" s="6">
        <f t="shared" si="4"/>
        <v>0</v>
      </c>
      <c r="O23" s="6">
        <f t="shared" si="4"/>
        <v>0</v>
      </c>
      <c r="P23" s="6">
        <f t="shared" si="4"/>
        <v>0</v>
      </c>
      <c r="Q23" s="7">
        <f t="shared" si="0"/>
        <v>762079.5219999999</v>
      </c>
      <c r="R23" s="3"/>
    </row>
    <row r="24" spans="1:18" ht="18.75">
      <c r="A24" s="218" t="s">
        <v>0</v>
      </c>
      <c r="B24" s="219" t="s">
        <v>31</v>
      </c>
      <c r="C24" s="220" t="s">
        <v>12</v>
      </c>
      <c r="D24" s="50">
        <v>10.113</v>
      </c>
      <c r="E24" s="183">
        <v>6.7646</v>
      </c>
      <c r="F24" s="57"/>
      <c r="G24" s="59">
        <v>180.6669</v>
      </c>
      <c r="H24" s="143">
        <v>0.152</v>
      </c>
      <c r="I24" s="59"/>
      <c r="J24" s="30"/>
      <c r="K24" s="143"/>
      <c r="L24" s="4">
        <v>0.005</v>
      </c>
      <c r="M24" s="4"/>
      <c r="N24" s="4"/>
      <c r="O24" s="4"/>
      <c r="P24" s="4"/>
      <c r="Q24" s="5">
        <f t="shared" si="0"/>
        <v>180.82389999999998</v>
      </c>
      <c r="R24" s="3"/>
    </row>
    <row r="25" spans="1:18" ht="18.75">
      <c r="A25" s="222" t="s">
        <v>32</v>
      </c>
      <c r="B25" s="223"/>
      <c r="C25" s="224" t="s">
        <v>14</v>
      </c>
      <c r="D25" s="51">
        <v>9955.816</v>
      </c>
      <c r="E25" s="184">
        <v>5582.781</v>
      </c>
      <c r="F25" s="58"/>
      <c r="G25" s="60">
        <v>165131.167</v>
      </c>
      <c r="H25" s="142">
        <v>99.729</v>
      </c>
      <c r="I25" s="60"/>
      <c r="J25" s="31"/>
      <c r="K25" s="142"/>
      <c r="L25" s="6">
        <v>2.1</v>
      </c>
      <c r="M25" s="6"/>
      <c r="N25" s="6"/>
      <c r="O25" s="6"/>
      <c r="P25" s="6"/>
      <c r="Q25" s="7">
        <f t="shared" si="0"/>
        <v>165232.99599999998</v>
      </c>
      <c r="R25" s="3"/>
    </row>
    <row r="26" spans="1:18" ht="18.75">
      <c r="A26" s="222" t="s">
        <v>33</v>
      </c>
      <c r="B26" s="226" t="s">
        <v>16</v>
      </c>
      <c r="C26" s="220" t="s">
        <v>12</v>
      </c>
      <c r="D26" s="50">
        <v>14.037</v>
      </c>
      <c r="E26" s="183">
        <v>11.111</v>
      </c>
      <c r="F26" s="57"/>
      <c r="G26" s="59">
        <v>276.9516</v>
      </c>
      <c r="H26" s="143">
        <v>0.919</v>
      </c>
      <c r="I26" s="59"/>
      <c r="J26" s="30"/>
      <c r="K26" s="143"/>
      <c r="L26" s="4">
        <v>0.025</v>
      </c>
      <c r="M26" s="4"/>
      <c r="N26" s="4"/>
      <c r="O26" s="4"/>
      <c r="P26" s="4"/>
      <c r="Q26" s="5">
        <f t="shared" si="0"/>
        <v>277.89559999999994</v>
      </c>
      <c r="R26" s="3"/>
    </row>
    <row r="27" spans="1:18" ht="18.75">
      <c r="A27" s="222" t="s">
        <v>34</v>
      </c>
      <c r="B27" s="224" t="s">
        <v>35</v>
      </c>
      <c r="C27" s="224" t="s">
        <v>14</v>
      </c>
      <c r="D27" s="51">
        <v>5413.149</v>
      </c>
      <c r="E27" s="184">
        <v>4249.868</v>
      </c>
      <c r="F27" s="58"/>
      <c r="G27" s="60">
        <v>106065.564</v>
      </c>
      <c r="H27" s="142">
        <v>110.855</v>
      </c>
      <c r="I27" s="60"/>
      <c r="J27" s="31"/>
      <c r="K27" s="142"/>
      <c r="L27" s="6">
        <v>6.563</v>
      </c>
      <c r="M27" s="6"/>
      <c r="N27" s="6"/>
      <c r="O27" s="6"/>
      <c r="P27" s="6"/>
      <c r="Q27" s="7">
        <f t="shared" si="0"/>
        <v>106182.98199999999</v>
      </c>
      <c r="R27" s="3"/>
    </row>
    <row r="28" spans="1:18" ht="18.75">
      <c r="A28" s="222" t="s">
        <v>19</v>
      </c>
      <c r="B28" s="227" t="s">
        <v>20</v>
      </c>
      <c r="C28" s="220" t="s">
        <v>12</v>
      </c>
      <c r="D28" s="46">
        <f>D24+D26</f>
        <v>24.15</v>
      </c>
      <c r="E28" s="187">
        <f>E24+E26</f>
        <v>17.8756</v>
      </c>
      <c r="F28" s="57">
        <f>D28+E28</f>
        <v>42.0256</v>
      </c>
      <c r="G28" s="202">
        <f>G26+G24</f>
        <v>457.6185</v>
      </c>
      <c r="H28" s="236">
        <f>H24+H26</f>
        <v>1.071</v>
      </c>
      <c r="I28" s="61">
        <f>I24+I26</f>
        <v>0</v>
      </c>
      <c r="J28" s="30">
        <f t="shared" si="3"/>
        <v>1.071</v>
      </c>
      <c r="K28" s="149">
        <f>K26+K24</f>
        <v>0</v>
      </c>
      <c r="L28" s="4">
        <f aca="true" t="shared" si="5" ref="L28:P29">+L24+L26</f>
        <v>0.030000000000000002</v>
      </c>
      <c r="M28" s="11">
        <f t="shared" si="5"/>
        <v>0</v>
      </c>
      <c r="N28" s="4">
        <f t="shared" si="5"/>
        <v>0</v>
      </c>
      <c r="O28" s="4">
        <f t="shared" si="5"/>
        <v>0</v>
      </c>
      <c r="P28" s="4">
        <f t="shared" si="5"/>
        <v>0</v>
      </c>
      <c r="Q28" s="5">
        <f t="shared" si="0"/>
        <v>500.7451</v>
      </c>
      <c r="R28" s="3"/>
    </row>
    <row r="29" spans="1:18" ht="18.75">
      <c r="A29" s="229"/>
      <c r="B29" s="230"/>
      <c r="C29" s="224" t="s">
        <v>14</v>
      </c>
      <c r="D29" s="47">
        <f>D25+D27</f>
        <v>15368.965</v>
      </c>
      <c r="E29" s="188">
        <f>E25+E27</f>
        <v>9832.649000000001</v>
      </c>
      <c r="F29" s="58">
        <f>D29+E29</f>
        <v>25201.614</v>
      </c>
      <c r="G29" s="62">
        <f>G27+G25</f>
        <v>271196.73099999997</v>
      </c>
      <c r="H29" s="147">
        <f>H25+H27</f>
        <v>210.584</v>
      </c>
      <c r="I29" s="64">
        <f>I25+I27</f>
        <v>0</v>
      </c>
      <c r="J29" s="31">
        <f t="shared" si="3"/>
        <v>210.584</v>
      </c>
      <c r="K29" s="149">
        <f>K27+K25</f>
        <v>0</v>
      </c>
      <c r="L29" s="6">
        <f t="shared" si="5"/>
        <v>8.663</v>
      </c>
      <c r="M29" s="31">
        <f t="shared" si="5"/>
        <v>0</v>
      </c>
      <c r="N29" s="6">
        <f t="shared" si="5"/>
        <v>0</v>
      </c>
      <c r="O29" s="6">
        <f t="shared" si="5"/>
        <v>0</v>
      </c>
      <c r="P29" s="6">
        <f t="shared" si="5"/>
        <v>0</v>
      </c>
      <c r="Q29" s="7">
        <f t="shared" si="0"/>
        <v>296617.59199999995</v>
      </c>
      <c r="R29" s="3"/>
    </row>
    <row r="30" spans="1:18" ht="18.75">
      <c r="A30" s="218" t="s">
        <v>0</v>
      </c>
      <c r="B30" s="219" t="s">
        <v>36</v>
      </c>
      <c r="C30" s="220" t="s">
        <v>12</v>
      </c>
      <c r="D30" s="50">
        <v>0.0172</v>
      </c>
      <c r="E30" s="183">
        <v>0.044</v>
      </c>
      <c r="F30" s="57"/>
      <c r="G30" s="59">
        <v>0.282</v>
      </c>
      <c r="H30" s="143">
        <v>307.517</v>
      </c>
      <c r="I30" s="59"/>
      <c r="J30" s="30"/>
      <c r="K30" s="143">
        <v>4.4576</v>
      </c>
      <c r="L30" s="4">
        <v>0.0186</v>
      </c>
      <c r="M30" s="4">
        <v>0.031</v>
      </c>
      <c r="N30" s="4"/>
      <c r="O30" s="4"/>
      <c r="P30" s="4"/>
      <c r="Q30" s="5">
        <f t="shared" si="0"/>
        <v>312.3062</v>
      </c>
      <c r="R30" s="3"/>
    </row>
    <row r="31" spans="1:18" ht="18.75">
      <c r="A31" s="222" t="s">
        <v>37</v>
      </c>
      <c r="B31" s="223"/>
      <c r="C31" s="224" t="s">
        <v>14</v>
      </c>
      <c r="D31" s="51">
        <v>3.423</v>
      </c>
      <c r="E31" s="184">
        <v>4.62</v>
      </c>
      <c r="F31" s="58"/>
      <c r="G31" s="60">
        <v>122.497</v>
      </c>
      <c r="H31" s="142">
        <v>77992.622</v>
      </c>
      <c r="I31" s="60"/>
      <c r="J31" s="31"/>
      <c r="K31" s="142">
        <v>207.213</v>
      </c>
      <c r="L31" s="6">
        <v>9.015</v>
      </c>
      <c r="M31" s="6">
        <v>5.25</v>
      </c>
      <c r="N31" s="6"/>
      <c r="O31" s="6"/>
      <c r="P31" s="6"/>
      <c r="Q31" s="7">
        <f t="shared" si="0"/>
        <v>78336.59700000001</v>
      </c>
      <c r="R31" s="3"/>
    </row>
    <row r="32" spans="1:18" ht="18.75">
      <c r="A32" s="222" t="s">
        <v>0</v>
      </c>
      <c r="B32" s="219" t="s">
        <v>38</v>
      </c>
      <c r="C32" s="220" t="s">
        <v>12</v>
      </c>
      <c r="D32" s="50">
        <v>0.0188</v>
      </c>
      <c r="E32" s="183"/>
      <c r="F32" s="57"/>
      <c r="G32" s="59"/>
      <c r="H32" s="143">
        <v>160.804</v>
      </c>
      <c r="I32" s="59"/>
      <c r="J32" s="30"/>
      <c r="K32" s="143">
        <v>0.162</v>
      </c>
      <c r="L32" s="4">
        <v>0.001</v>
      </c>
      <c r="M32" s="4"/>
      <c r="N32" s="4"/>
      <c r="O32" s="4"/>
      <c r="P32" s="4"/>
      <c r="Q32" s="5">
        <f t="shared" si="0"/>
        <v>160.967</v>
      </c>
      <c r="R32" s="3"/>
    </row>
    <row r="33" spans="1:18" ht="18.75">
      <c r="A33" s="222" t="s">
        <v>39</v>
      </c>
      <c r="B33" s="223"/>
      <c r="C33" s="224" t="s">
        <v>14</v>
      </c>
      <c r="D33" s="51">
        <v>0.638</v>
      </c>
      <c r="E33" s="184"/>
      <c r="F33" s="58"/>
      <c r="G33" s="60"/>
      <c r="H33" s="142">
        <v>8857.995</v>
      </c>
      <c r="I33" s="60"/>
      <c r="J33" s="31"/>
      <c r="K33" s="142">
        <v>6.585</v>
      </c>
      <c r="L33" s="6">
        <v>0.84</v>
      </c>
      <c r="M33" s="6"/>
      <c r="N33" s="6"/>
      <c r="O33" s="6"/>
      <c r="P33" s="6"/>
      <c r="Q33" s="7">
        <f t="shared" si="0"/>
        <v>8865.42</v>
      </c>
      <c r="R33" s="3"/>
    </row>
    <row r="34" spans="1:18" ht="18.75">
      <c r="A34" s="222"/>
      <c r="B34" s="226" t="s">
        <v>16</v>
      </c>
      <c r="C34" s="220" t="s">
        <v>12</v>
      </c>
      <c r="D34" s="50"/>
      <c r="E34" s="183"/>
      <c r="F34" s="57"/>
      <c r="G34" s="59"/>
      <c r="H34" s="143">
        <v>759.012</v>
      </c>
      <c r="I34" s="59"/>
      <c r="J34" s="30"/>
      <c r="K34" s="143">
        <v>127.275</v>
      </c>
      <c r="L34" s="4">
        <v>0.0016</v>
      </c>
      <c r="M34" s="4"/>
      <c r="N34" s="4"/>
      <c r="O34" s="4"/>
      <c r="P34" s="4"/>
      <c r="Q34" s="5">
        <f t="shared" si="0"/>
        <v>886.2886</v>
      </c>
      <c r="R34" s="3"/>
    </row>
    <row r="35" spans="1:18" ht="18.75">
      <c r="A35" s="222" t="s">
        <v>19</v>
      </c>
      <c r="B35" s="224" t="s">
        <v>40</v>
      </c>
      <c r="C35" s="224" t="s">
        <v>14</v>
      </c>
      <c r="D35" s="51"/>
      <c r="E35" s="184"/>
      <c r="F35" s="58"/>
      <c r="G35" s="60"/>
      <c r="H35" s="142">
        <v>31148.539</v>
      </c>
      <c r="I35" s="60"/>
      <c r="J35" s="31"/>
      <c r="K35" s="142">
        <v>5481.503</v>
      </c>
      <c r="L35" s="6">
        <v>1.092</v>
      </c>
      <c r="M35" s="6"/>
      <c r="N35" s="6"/>
      <c r="O35" s="6"/>
      <c r="P35" s="6"/>
      <c r="Q35" s="7">
        <f t="shared" si="0"/>
        <v>36631.134</v>
      </c>
      <c r="R35" s="3"/>
    </row>
    <row r="36" spans="1:18" ht="18.75">
      <c r="A36" s="10"/>
      <c r="B36" s="227" t="s">
        <v>20</v>
      </c>
      <c r="C36" s="220" t="s">
        <v>12</v>
      </c>
      <c r="D36" s="46">
        <f>D30+D32+D34</f>
        <v>0.036000000000000004</v>
      </c>
      <c r="E36" s="187">
        <f>E30+E32+E34</f>
        <v>0.044</v>
      </c>
      <c r="F36" s="205">
        <f>D36+E36</f>
        <v>0.08</v>
      </c>
      <c r="G36" s="63">
        <f aca="true" t="shared" si="6" ref="G36:I37">G30+G32+G34</f>
        <v>0.282</v>
      </c>
      <c r="H36" s="148">
        <f t="shared" si="6"/>
        <v>1227.333</v>
      </c>
      <c r="I36" s="63">
        <f t="shared" si="6"/>
        <v>0</v>
      </c>
      <c r="J36" s="30">
        <f>H36+I36</f>
        <v>1227.333</v>
      </c>
      <c r="K36" s="148">
        <f>K30+K32+K34</f>
        <v>131.8946</v>
      </c>
      <c r="L36" s="4">
        <f aca="true" t="shared" si="7" ref="L36:P37">+L30+L32+L34</f>
        <v>0.0212</v>
      </c>
      <c r="M36" s="4">
        <f t="shared" si="7"/>
        <v>0.031</v>
      </c>
      <c r="N36" s="4">
        <f t="shared" si="7"/>
        <v>0</v>
      </c>
      <c r="O36" s="4">
        <f t="shared" si="7"/>
        <v>0</v>
      </c>
      <c r="P36" s="4">
        <f t="shared" si="7"/>
        <v>0</v>
      </c>
      <c r="Q36" s="5">
        <f t="shared" si="0"/>
        <v>1359.6418</v>
      </c>
      <c r="R36" s="3"/>
    </row>
    <row r="37" spans="1:18" ht="18.75">
      <c r="A37" s="229"/>
      <c r="B37" s="230"/>
      <c r="C37" s="224" t="s">
        <v>14</v>
      </c>
      <c r="D37" s="47">
        <f>D31+D33+D35</f>
        <v>4.061</v>
      </c>
      <c r="E37" s="188">
        <f>E31+E33+E35</f>
        <v>4.62</v>
      </c>
      <c r="F37" s="67">
        <f>D37+E37</f>
        <v>8.681000000000001</v>
      </c>
      <c r="G37" s="62">
        <f t="shared" si="6"/>
        <v>122.497</v>
      </c>
      <c r="H37" s="149">
        <f t="shared" si="6"/>
        <v>117999.156</v>
      </c>
      <c r="I37" s="62">
        <f t="shared" si="6"/>
        <v>0</v>
      </c>
      <c r="J37" s="31">
        <f>H37+I37</f>
        <v>117999.156</v>
      </c>
      <c r="K37" s="149">
        <f>K31+K33+K35</f>
        <v>5695.3009999999995</v>
      </c>
      <c r="L37" s="6">
        <f t="shared" si="7"/>
        <v>10.947000000000001</v>
      </c>
      <c r="M37" s="6">
        <f t="shared" si="7"/>
        <v>5.25</v>
      </c>
      <c r="N37" s="6">
        <f t="shared" si="7"/>
        <v>0</v>
      </c>
      <c r="O37" s="6">
        <f t="shared" si="7"/>
        <v>0</v>
      </c>
      <c r="P37" s="6">
        <f t="shared" si="7"/>
        <v>0</v>
      </c>
      <c r="Q37" s="7">
        <f t="shared" si="0"/>
        <v>123841.83200000001</v>
      </c>
      <c r="R37" s="3"/>
    </row>
    <row r="38" spans="1:18" ht="18.75">
      <c r="A38" s="232" t="s">
        <v>41</v>
      </c>
      <c r="B38" s="233"/>
      <c r="C38" s="220" t="s">
        <v>12</v>
      </c>
      <c r="D38" s="50">
        <v>0.045</v>
      </c>
      <c r="E38" s="183">
        <v>0.413</v>
      </c>
      <c r="F38" s="57"/>
      <c r="G38" s="59">
        <v>1.4495</v>
      </c>
      <c r="H38" s="143">
        <v>16.626</v>
      </c>
      <c r="I38" s="59"/>
      <c r="J38" s="30"/>
      <c r="K38" s="143">
        <v>8.9551</v>
      </c>
      <c r="L38" s="4">
        <v>1.5116</v>
      </c>
      <c r="M38" s="4">
        <v>0.404</v>
      </c>
      <c r="N38" s="4">
        <v>0.0972</v>
      </c>
      <c r="O38" s="4"/>
      <c r="P38" s="4">
        <v>0.1553</v>
      </c>
      <c r="Q38" s="5">
        <f t="shared" si="0"/>
        <v>29.198700000000002</v>
      </c>
      <c r="R38" s="3"/>
    </row>
    <row r="39" spans="1:18" ht="18.75">
      <c r="A39" s="234"/>
      <c r="B39" s="235"/>
      <c r="C39" s="224" t="s">
        <v>14</v>
      </c>
      <c r="D39" s="51">
        <v>10.901</v>
      </c>
      <c r="E39" s="184">
        <v>118.925</v>
      </c>
      <c r="F39" s="58"/>
      <c r="G39" s="60">
        <v>271.475</v>
      </c>
      <c r="H39" s="142">
        <v>3348.818</v>
      </c>
      <c r="I39" s="60"/>
      <c r="J39" s="31"/>
      <c r="K39" s="142">
        <v>3104.184</v>
      </c>
      <c r="L39" s="6">
        <v>448.465</v>
      </c>
      <c r="M39" s="6">
        <v>74.447</v>
      </c>
      <c r="N39" s="6">
        <v>23.061</v>
      </c>
      <c r="O39" s="6"/>
      <c r="P39" s="6">
        <v>41.898</v>
      </c>
      <c r="Q39" s="7">
        <f t="shared" si="0"/>
        <v>7312.348000000001</v>
      </c>
      <c r="R39" s="3"/>
    </row>
    <row r="40" spans="1:18" ht="18.75">
      <c r="A40" s="232" t="s">
        <v>42</v>
      </c>
      <c r="B40" s="233"/>
      <c r="C40" s="220" t="s">
        <v>12</v>
      </c>
      <c r="D40" s="50">
        <v>0.0848</v>
      </c>
      <c r="E40" s="183">
        <v>0.1155</v>
      </c>
      <c r="F40" s="57"/>
      <c r="G40" s="59">
        <v>32.6628</v>
      </c>
      <c r="H40" s="143">
        <v>43.494</v>
      </c>
      <c r="I40" s="59">
        <v>0.005</v>
      </c>
      <c r="J40" s="30"/>
      <c r="K40" s="143">
        <v>98.5134</v>
      </c>
      <c r="L40" s="4">
        <v>12.7294</v>
      </c>
      <c r="M40" s="4">
        <v>0.014</v>
      </c>
      <c r="N40" s="4">
        <v>0.4784</v>
      </c>
      <c r="O40" s="4"/>
      <c r="P40" s="4"/>
      <c r="Q40" s="5">
        <f t="shared" si="0"/>
        <v>187.89700000000002</v>
      </c>
      <c r="R40" s="3"/>
    </row>
    <row r="41" spans="1:18" ht="18.75">
      <c r="A41" s="234"/>
      <c r="B41" s="235"/>
      <c r="C41" s="224" t="s">
        <v>14</v>
      </c>
      <c r="D41" s="51">
        <v>88.26</v>
      </c>
      <c r="E41" s="184">
        <v>44.242</v>
      </c>
      <c r="F41" s="58"/>
      <c r="G41" s="60">
        <v>1949.286</v>
      </c>
      <c r="H41" s="142">
        <v>8257.984</v>
      </c>
      <c r="I41" s="60">
        <v>4.767</v>
      </c>
      <c r="J41" s="31"/>
      <c r="K41" s="142">
        <v>9995.535</v>
      </c>
      <c r="L41" s="6">
        <v>992.895</v>
      </c>
      <c r="M41" s="6">
        <v>2.205</v>
      </c>
      <c r="N41" s="6">
        <v>82.955</v>
      </c>
      <c r="O41" s="6"/>
      <c r="P41" s="6"/>
      <c r="Q41" s="7">
        <f t="shared" si="0"/>
        <v>21285.627000000004</v>
      </c>
      <c r="R41" s="3"/>
    </row>
    <row r="42" spans="1:18" ht="18.75">
      <c r="A42" s="232" t="s">
        <v>43</v>
      </c>
      <c r="B42" s="233"/>
      <c r="C42" s="220" t="s">
        <v>12</v>
      </c>
      <c r="D42" s="50"/>
      <c r="E42" s="183"/>
      <c r="F42" s="57"/>
      <c r="G42" s="59"/>
      <c r="H42" s="143">
        <v>0.137</v>
      </c>
      <c r="I42" s="59"/>
      <c r="J42" s="30"/>
      <c r="K42" s="143"/>
      <c r="L42" s="4"/>
      <c r="M42" s="4"/>
      <c r="N42" s="4"/>
      <c r="O42" s="4"/>
      <c r="P42" s="4"/>
      <c r="Q42" s="5">
        <f t="shared" si="0"/>
        <v>0.137</v>
      </c>
      <c r="R42" s="3"/>
    </row>
    <row r="43" spans="1:18" ht="18.75">
      <c r="A43" s="234"/>
      <c r="B43" s="235"/>
      <c r="C43" s="224" t="s">
        <v>14</v>
      </c>
      <c r="D43" s="51"/>
      <c r="E43" s="184"/>
      <c r="F43" s="58"/>
      <c r="G43" s="60"/>
      <c r="H43" s="142">
        <v>166.562</v>
      </c>
      <c r="I43" s="60"/>
      <c r="J43" s="31"/>
      <c r="K43" s="142"/>
      <c r="L43" s="6"/>
      <c r="M43" s="6"/>
      <c r="N43" s="6"/>
      <c r="O43" s="6"/>
      <c r="P43" s="6"/>
      <c r="Q43" s="7">
        <f t="shared" si="0"/>
        <v>166.562</v>
      </c>
      <c r="R43" s="3"/>
    </row>
    <row r="44" spans="1:18" ht="18.75">
      <c r="A44" s="232" t="s">
        <v>44</v>
      </c>
      <c r="B44" s="233"/>
      <c r="C44" s="220" t="s">
        <v>12</v>
      </c>
      <c r="D44" s="50"/>
      <c r="E44" s="183"/>
      <c r="F44" s="57"/>
      <c r="G44" s="59"/>
      <c r="H44" s="143">
        <v>0.1</v>
      </c>
      <c r="I44" s="59"/>
      <c r="J44" s="30"/>
      <c r="K44" s="143"/>
      <c r="L44" s="4"/>
      <c r="M44" s="4"/>
      <c r="N44" s="4"/>
      <c r="O44" s="4"/>
      <c r="P44" s="4"/>
      <c r="Q44" s="5">
        <f t="shared" si="0"/>
        <v>0.1</v>
      </c>
      <c r="R44" s="3"/>
    </row>
    <row r="45" spans="1:18" ht="18.75">
      <c r="A45" s="234"/>
      <c r="B45" s="235"/>
      <c r="C45" s="224" t="s">
        <v>14</v>
      </c>
      <c r="D45" s="51"/>
      <c r="E45" s="184"/>
      <c r="F45" s="58"/>
      <c r="G45" s="60"/>
      <c r="H45" s="142">
        <v>29.233</v>
      </c>
      <c r="I45" s="60"/>
      <c r="J45" s="31"/>
      <c r="K45" s="142"/>
      <c r="L45" s="6"/>
      <c r="M45" s="6"/>
      <c r="N45" s="6"/>
      <c r="O45" s="6"/>
      <c r="P45" s="6"/>
      <c r="Q45" s="7">
        <f t="shared" si="0"/>
        <v>29.233</v>
      </c>
      <c r="R45" s="3"/>
    </row>
    <row r="46" spans="1:18" ht="18.75">
      <c r="A46" s="232" t="s">
        <v>45</v>
      </c>
      <c r="B46" s="233"/>
      <c r="C46" s="220" t="s">
        <v>12</v>
      </c>
      <c r="D46" s="50"/>
      <c r="E46" s="183"/>
      <c r="F46" s="57"/>
      <c r="G46" s="59"/>
      <c r="H46" s="143">
        <v>0.14</v>
      </c>
      <c r="I46" s="59"/>
      <c r="J46" s="30"/>
      <c r="K46" s="143">
        <v>0.002</v>
      </c>
      <c r="L46" s="4"/>
      <c r="M46" s="4"/>
      <c r="N46" s="4"/>
      <c r="O46" s="4"/>
      <c r="P46" s="4"/>
      <c r="Q46" s="5">
        <f t="shared" si="0"/>
        <v>0.14200000000000002</v>
      </c>
      <c r="R46" s="3"/>
    </row>
    <row r="47" spans="1:18" ht="18.75">
      <c r="A47" s="234"/>
      <c r="B47" s="235"/>
      <c r="C47" s="224" t="s">
        <v>14</v>
      </c>
      <c r="D47" s="51"/>
      <c r="E47" s="184"/>
      <c r="F47" s="58"/>
      <c r="G47" s="60"/>
      <c r="H47" s="142">
        <v>73.617</v>
      </c>
      <c r="I47" s="60"/>
      <c r="J47" s="31"/>
      <c r="K47" s="142">
        <v>0.945</v>
      </c>
      <c r="L47" s="6"/>
      <c r="M47" s="6"/>
      <c r="N47" s="6"/>
      <c r="O47" s="6"/>
      <c r="P47" s="6"/>
      <c r="Q47" s="7">
        <f t="shared" si="0"/>
        <v>74.562</v>
      </c>
      <c r="R47" s="3"/>
    </row>
    <row r="48" spans="1:18" ht="18.75">
      <c r="A48" s="232" t="s">
        <v>46</v>
      </c>
      <c r="B48" s="233"/>
      <c r="C48" s="220" t="s">
        <v>12</v>
      </c>
      <c r="D48" s="50">
        <v>0.0573</v>
      </c>
      <c r="E48" s="183">
        <v>0.5309</v>
      </c>
      <c r="F48" s="57"/>
      <c r="G48" s="59">
        <v>269.3629</v>
      </c>
      <c r="H48" s="143">
        <v>3307.976</v>
      </c>
      <c r="I48" s="59"/>
      <c r="J48" s="30"/>
      <c r="K48" s="143">
        <v>605.8467</v>
      </c>
      <c r="L48" s="4">
        <v>15.5111</v>
      </c>
      <c r="M48" s="4">
        <v>0.054</v>
      </c>
      <c r="N48" s="4">
        <v>0.013</v>
      </c>
      <c r="O48" s="4">
        <v>4.253</v>
      </c>
      <c r="P48" s="4">
        <v>1.6652</v>
      </c>
      <c r="Q48" s="5">
        <f t="shared" si="0"/>
        <v>4204.6819000000005</v>
      </c>
      <c r="R48" s="3"/>
    </row>
    <row r="49" spans="1:18" ht="18.75">
      <c r="A49" s="234"/>
      <c r="B49" s="235"/>
      <c r="C49" s="224" t="s">
        <v>14</v>
      </c>
      <c r="D49" s="51">
        <v>10.458</v>
      </c>
      <c r="E49" s="184">
        <v>61.307</v>
      </c>
      <c r="F49" s="58"/>
      <c r="G49" s="60">
        <v>20788.717</v>
      </c>
      <c r="H49" s="142">
        <v>272131.59</v>
      </c>
      <c r="I49" s="60"/>
      <c r="J49" s="31"/>
      <c r="K49" s="142">
        <v>41934.694</v>
      </c>
      <c r="L49" s="6">
        <v>1772.893</v>
      </c>
      <c r="M49" s="6">
        <v>8.085</v>
      </c>
      <c r="N49" s="6">
        <v>4.515</v>
      </c>
      <c r="O49" s="6">
        <v>156.15</v>
      </c>
      <c r="P49" s="6">
        <v>771.236</v>
      </c>
      <c r="Q49" s="7">
        <f t="shared" si="0"/>
        <v>337567.88000000006</v>
      </c>
      <c r="R49" s="3"/>
    </row>
    <row r="50" spans="1:18" ht="18.75">
      <c r="A50" s="232" t="s">
        <v>47</v>
      </c>
      <c r="B50" s="233"/>
      <c r="C50" s="220" t="s">
        <v>12</v>
      </c>
      <c r="D50" s="50">
        <v>14.908</v>
      </c>
      <c r="E50" s="183">
        <v>18.886</v>
      </c>
      <c r="F50" s="57"/>
      <c r="G50" s="59">
        <v>1807.7482</v>
      </c>
      <c r="H50" s="143">
        <v>16.155</v>
      </c>
      <c r="I50" s="59"/>
      <c r="J50" s="30"/>
      <c r="K50" s="143">
        <v>1736.068</v>
      </c>
      <c r="L50" s="4">
        <v>2.2955</v>
      </c>
      <c r="M50" s="4"/>
      <c r="N50" s="4"/>
      <c r="O50" s="4"/>
      <c r="P50" s="4"/>
      <c r="Q50" s="5">
        <f t="shared" si="0"/>
        <v>3562.2667</v>
      </c>
      <c r="R50" s="3"/>
    </row>
    <row r="51" spans="1:18" ht="18.75">
      <c r="A51" s="234"/>
      <c r="B51" s="235"/>
      <c r="C51" s="224" t="s">
        <v>14</v>
      </c>
      <c r="D51" s="51">
        <v>9487.674</v>
      </c>
      <c r="E51" s="184">
        <v>8819.559</v>
      </c>
      <c r="F51" s="58"/>
      <c r="G51" s="60">
        <v>398630.608</v>
      </c>
      <c r="H51" s="142">
        <v>5441.143</v>
      </c>
      <c r="I51" s="60"/>
      <c r="J51" s="31"/>
      <c r="K51" s="142">
        <v>389368.118</v>
      </c>
      <c r="L51" s="6">
        <v>929.287</v>
      </c>
      <c r="M51" s="6"/>
      <c r="N51" s="6"/>
      <c r="O51" s="6"/>
      <c r="P51" s="6"/>
      <c r="Q51" s="7">
        <f t="shared" si="0"/>
        <v>794369.156</v>
      </c>
      <c r="R51" s="3"/>
    </row>
    <row r="52" spans="1:18" ht="18.75">
      <c r="A52" s="232" t="s">
        <v>48</v>
      </c>
      <c r="B52" s="233"/>
      <c r="C52" s="220" t="s">
        <v>12</v>
      </c>
      <c r="D52" s="50">
        <v>0.1029</v>
      </c>
      <c r="E52" s="183">
        <v>0.6456</v>
      </c>
      <c r="F52" s="57"/>
      <c r="G52" s="59">
        <v>6.2098</v>
      </c>
      <c r="H52" s="143">
        <v>35.677</v>
      </c>
      <c r="I52" s="59">
        <v>0.029</v>
      </c>
      <c r="J52" s="30"/>
      <c r="K52" s="143">
        <v>110.7438</v>
      </c>
      <c r="L52" s="4">
        <v>43.612</v>
      </c>
      <c r="M52" s="4"/>
      <c r="N52" s="4">
        <v>0.0669</v>
      </c>
      <c r="O52" s="4">
        <v>0.3366</v>
      </c>
      <c r="P52" s="4">
        <v>0.0372</v>
      </c>
      <c r="Q52" s="5">
        <f t="shared" si="0"/>
        <v>196.71230000000003</v>
      </c>
      <c r="R52" s="3"/>
    </row>
    <row r="53" spans="1:18" ht="18.75">
      <c r="A53" s="234"/>
      <c r="B53" s="235"/>
      <c r="C53" s="224" t="s">
        <v>14</v>
      </c>
      <c r="D53" s="51">
        <v>35.922</v>
      </c>
      <c r="E53" s="184">
        <v>270.475</v>
      </c>
      <c r="F53" s="58"/>
      <c r="G53" s="60">
        <v>2318.809</v>
      </c>
      <c r="H53" s="142">
        <v>12765.121</v>
      </c>
      <c r="I53" s="60">
        <v>9.432</v>
      </c>
      <c r="J53" s="31"/>
      <c r="K53" s="142">
        <v>41589.307</v>
      </c>
      <c r="L53" s="6">
        <v>12959.234</v>
      </c>
      <c r="M53" s="6"/>
      <c r="N53" s="6">
        <v>35.292</v>
      </c>
      <c r="O53" s="6">
        <v>36.348</v>
      </c>
      <c r="P53" s="6">
        <v>6.002</v>
      </c>
      <c r="Q53" s="7">
        <f t="shared" si="0"/>
        <v>69719.545</v>
      </c>
      <c r="R53" s="3"/>
    </row>
    <row r="54" spans="1:18" ht="18.75">
      <c r="A54" s="218" t="s">
        <v>0</v>
      </c>
      <c r="B54" s="219" t="s">
        <v>49</v>
      </c>
      <c r="C54" s="220" t="s">
        <v>12</v>
      </c>
      <c r="D54" s="50">
        <v>0.2933</v>
      </c>
      <c r="E54" s="183"/>
      <c r="F54" s="57"/>
      <c r="G54" s="59"/>
      <c r="H54" s="143">
        <v>21.528</v>
      </c>
      <c r="I54" s="59">
        <v>0.054</v>
      </c>
      <c r="J54" s="30"/>
      <c r="K54" s="143">
        <v>6.6291</v>
      </c>
      <c r="L54" s="4">
        <v>0.0263</v>
      </c>
      <c r="M54" s="4">
        <v>0.026</v>
      </c>
      <c r="N54" s="4"/>
      <c r="O54" s="4">
        <v>0.072</v>
      </c>
      <c r="P54" s="4"/>
      <c r="Q54" s="5">
        <f t="shared" si="0"/>
        <v>28.335399999999996</v>
      </c>
      <c r="R54" s="3"/>
    </row>
    <row r="55" spans="1:18" ht="18.75">
      <c r="A55" s="222" t="s">
        <v>37</v>
      </c>
      <c r="B55" s="223"/>
      <c r="C55" s="224" t="s">
        <v>14</v>
      </c>
      <c r="D55" s="51">
        <v>242.975</v>
      </c>
      <c r="E55" s="184"/>
      <c r="F55" s="58"/>
      <c r="G55" s="60"/>
      <c r="H55" s="142">
        <v>8424.998</v>
      </c>
      <c r="I55" s="60">
        <v>44.52</v>
      </c>
      <c r="J55" s="31"/>
      <c r="K55" s="142">
        <v>2948.394</v>
      </c>
      <c r="L55" s="6">
        <v>31.486</v>
      </c>
      <c r="M55" s="6">
        <v>3.57</v>
      </c>
      <c r="N55" s="6"/>
      <c r="O55" s="6">
        <v>37.145</v>
      </c>
      <c r="P55" s="6"/>
      <c r="Q55" s="7">
        <f t="shared" si="0"/>
        <v>11490.113000000001</v>
      </c>
      <c r="R55" s="3"/>
    </row>
    <row r="56" spans="1:18" ht="18.75">
      <c r="A56" s="222" t="s">
        <v>13</v>
      </c>
      <c r="B56" s="226" t="s">
        <v>16</v>
      </c>
      <c r="C56" s="220" t="s">
        <v>12</v>
      </c>
      <c r="D56" s="50">
        <v>23.4483</v>
      </c>
      <c r="E56" s="183">
        <v>0.3825</v>
      </c>
      <c r="F56" s="57"/>
      <c r="G56" s="59">
        <v>0.6625</v>
      </c>
      <c r="H56" s="143">
        <v>0.489</v>
      </c>
      <c r="I56" s="59">
        <v>0.002</v>
      </c>
      <c r="J56" s="30"/>
      <c r="K56" s="143">
        <v>0.9933</v>
      </c>
      <c r="L56" s="4">
        <v>0.217</v>
      </c>
      <c r="M56" s="4">
        <v>0.034</v>
      </c>
      <c r="N56" s="4">
        <v>0.199</v>
      </c>
      <c r="O56" s="4">
        <v>0.115</v>
      </c>
      <c r="P56" s="4">
        <v>0.081</v>
      </c>
      <c r="Q56" s="5">
        <f t="shared" si="0"/>
        <v>2.7927999999999997</v>
      </c>
      <c r="R56" s="3"/>
    </row>
    <row r="57" spans="1:18" ht="18.75">
      <c r="A57" s="222" t="s">
        <v>19</v>
      </c>
      <c r="B57" s="224" t="s">
        <v>50</v>
      </c>
      <c r="C57" s="224" t="s">
        <v>14</v>
      </c>
      <c r="D57" s="51">
        <v>1424.573</v>
      </c>
      <c r="E57" s="184">
        <v>176.742</v>
      </c>
      <c r="F57" s="58"/>
      <c r="G57" s="60">
        <v>332.957</v>
      </c>
      <c r="H57" s="142">
        <v>409.209</v>
      </c>
      <c r="I57" s="60">
        <v>1.47</v>
      </c>
      <c r="J57" s="31"/>
      <c r="K57" s="142">
        <v>260.748</v>
      </c>
      <c r="L57" s="6">
        <v>81.34</v>
      </c>
      <c r="M57" s="6">
        <v>3.15</v>
      </c>
      <c r="N57" s="6">
        <v>102.945</v>
      </c>
      <c r="O57" s="6">
        <v>28.582</v>
      </c>
      <c r="P57" s="6">
        <v>56.072</v>
      </c>
      <c r="Q57" s="7">
        <f t="shared" si="0"/>
        <v>1276.473</v>
      </c>
      <c r="R57" s="3"/>
    </row>
    <row r="58" spans="1:18" ht="18.75">
      <c r="A58" s="10"/>
      <c r="B58" s="227" t="s">
        <v>20</v>
      </c>
      <c r="C58" s="220" t="s">
        <v>12</v>
      </c>
      <c r="D58" s="46">
        <f>D54+D56</f>
        <v>23.7416</v>
      </c>
      <c r="E58" s="187">
        <f>E54+E56</f>
        <v>0.3825</v>
      </c>
      <c r="F58" s="57">
        <f>D58+E58</f>
        <v>24.1241</v>
      </c>
      <c r="G58" s="63">
        <f aca="true" t="shared" si="8" ref="G58:I59">G54+G56</f>
        <v>0.6625</v>
      </c>
      <c r="H58" s="148">
        <f t="shared" si="8"/>
        <v>22.017</v>
      </c>
      <c r="I58" s="63">
        <f t="shared" si="8"/>
        <v>0.056</v>
      </c>
      <c r="J58" s="30">
        <f>H58+I58</f>
        <v>22.073</v>
      </c>
      <c r="K58" s="148">
        <f>K54+K56</f>
        <v>7.6224</v>
      </c>
      <c r="L58" s="4">
        <f aca="true" t="shared" si="9" ref="L58:P59">+L54+L56</f>
        <v>0.2433</v>
      </c>
      <c r="M58" s="4">
        <f t="shared" si="9"/>
        <v>0.06</v>
      </c>
      <c r="N58" s="4">
        <f t="shared" si="9"/>
        <v>0.199</v>
      </c>
      <c r="O58" s="4">
        <f t="shared" si="9"/>
        <v>0.187</v>
      </c>
      <c r="P58" s="4">
        <f t="shared" si="9"/>
        <v>0.081</v>
      </c>
      <c r="Q58" s="5">
        <f t="shared" si="0"/>
        <v>55.2523</v>
      </c>
      <c r="R58" s="3"/>
    </row>
    <row r="59" spans="1:18" ht="18.75">
      <c r="A59" s="229"/>
      <c r="B59" s="230"/>
      <c r="C59" s="224" t="s">
        <v>14</v>
      </c>
      <c r="D59" s="47">
        <f>D55+D57</f>
        <v>1667.548</v>
      </c>
      <c r="E59" s="188">
        <f>E55+E57</f>
        <v>176.742</v>
      </c>
      <c r="F59" s="58">
        <f>D59+E59</f>
        <v>1844.29</v>
      </c>
      <c r="G59" s="62">
        <f t="shared" si="8"/>
        <v>332.957</v>
      </c>
      <c r="H59" s="149">
        <f t="shared" si="8"/>
        <v>8834.207</v>
      </c>
      <c r="I59" s="62">
        <f t="shared" si="8"/>
        <v>45.99</v>
      </c>
      <c r="J59" s="31">
        <f>H59+I59</f>
        <v>8880.197</v>
      </c>
      <c r="K59" s="149">
        <f>K55+K57</f>
        <v>3209.142</v>
      </c>
      <c r="L59" s="6">
        <f t="shared" si="9"/>
        <v>112.82600000000001</v>
      </c>
      <c r="M59" s="6">
        <f t="shared" si="9"/>
        <v>6.72</v>
      </c>
      <c r="N59" s="6">
        <f t="shared" si="9"/>
        <v>102.945</v>
      </c>
      <c r="O59" s="6">
        <f t="shared" si="9"/>
        <v>65.727</v>
      </c>
      <c r="P59" s="6">
        <f t="shared" si="9"/>
        <v>56.072</v>
      </c>
      <c r="Q59" s="7">
        <f t="shared" si="0"/>
        <v>14610.875999999998</v>
      </c>
      <c r="R59" s="3"/>
    </row>
    <row r="60" spans="1:18" ht="18.75">
      <c r="A60" s="218" t="s">
        <v>0</v>
      </c>
      <c r="B60" s="219" t="s">
        <v>51</v>
      </c>
      <c r="C60" s="220" t="s">
        <v>12</v>
      </c>
      <c r="D60" s="50">
        <v>0.122</v>
      </c>
      <c r="E60" s="183"/>
      <c r="F60" s="57"/>
      <c r="G60" s="59">
        <v>0.7442</v>
      </c>
      <c r="H60" s="143">
        <v>4.102</v>
      </c>
      <c r="I60" s="59"/>
      <c r="J60" s="11"/>
      <c r="K60" s="143"/>
      <c r="L60" s="4">
        <v>0.896</v>
      </c>
      <c r="M60" s="4"/>
      <c r="N60" s="4"/>
      <c r="O60" s="4"/>
      <c r="P60" s="4"/>
      <c r="Q60" s="5">
        <f t="shared" si="0"/>
        <v>5.7422</v>
      </c>
      <c r="R60" s="3"/>
    </row>
    <row r="61" spans="1:18" ht="18.75">
      <c r="A61" s="222" t="s">
        <v>52</v>
      </c>
      <c r="B61" s="223"/>
      <c r="C61" s="224" t="s">
        <v>14</v>
      </c>
      <c r="D61" s="51">
        <v>10.374</v>
      </c>
      <c r="E61" s="184"/>
      <c r="F61" s="58"/>
      <c r="G61" s="60">
        <v>55.258</v>
      </c>
      <c r="H61" s="142">
        <v>67.746</v>
      </c>
      <c r="I61" s="60"/>
      <c r="J61" s="31"/>
      <c r="K61" s="142"/>
      <c r="L61" s="6">
        <v>31.557</v>
      </c>
      <c r="M61" s="6"/>
      <c r="N61" s="6"/>
      <c r="O61" s="6"/>
      <c r="P61" s="6"/>
      <c r="Q61" s="7">
        <f t="shared" si="0"/>
        <v>154.56099999999998</v>
      </c>
      <c r="R61" s="3"/>
    </row>
    <row r="62" spans="1:18" ht="18.75">
      <c r="A62" s="222" t="s">
        <v>0</v>
      </c>
      <c r="B62" s="226" t="s">
        <v>53</v>
      </c>
      <c r="C62" s="220" t="s">
        <v>12</v>
      </c>
      <c r="D62" s="50">
        <v>14.537</v>
      </c>
      <c r="E62" s="183">
        <v>23.054</v>
      </c>
      <c r="F62" s="57"/>
      <c r="G62" s="59">
        <v>642.5036</v>
      </c>
      <c r="H62" s="143"/>
      <c r="I62" s="59"/>
      <c r="J62" s="30"/>
      <c r="K62" s="143"/>
      <c r="L62" s="4"/>
      <c r="M62" s="4"/>
      <c r="N62" s="4"/>
      <c r="O62" s="4"/>
      <c r="P62" s="4"/>
      <c r="Q62" s="5">
        <f t="shared" si="0"/>
        <v>642.5036</v>
      </c>
      <c r="R62" s="3"/>
    </row>
    <row r="63" spans="1:18" ht="18.75">
      <c r="A63" s="222" t="s">
        <v>54</v>
      </c>
      <c r="B63" s="224" t="s">
        <v>55</v>
      </c>
      <c r="C63" s="224" t="s">
        <v>14</v>
      </c>
      <c r="D63" s="51">
        <v>1525.335</v>
      </c>
      <c r="E63" s="184">
        <v>2553.999</v>
      </c>
      <c r="F63" s="58"/>
      <c r="G63" s="60">
        <v>132805.05</v>
      </c>
      <c r="H63" s="142"/>
      <c r="I63" s="60"/>
      <c r="J63" s="31"/>
      <c r="K63" s="142"/>
      <c r="L63" s="6"/>
      <c r="M63" s="6"/>
      <c r="N63" s="6"/>
      <c r="O63" s="6"/>
      <c r="P63" s="6"/>
      <c r="Q63" s="7">
        <f t="shared" si="0"/>
        <v>132805.05</v>
      </c>
      <c r="R63" s="3"/>
    </row>
    <row r="64" spans="1:18" ht="18.75">
      <c r="A64" s="222" t="s">
        <v>0</v>
      </c>
      <c r="B64" s="219" t="s">
        <v>56</v>
      </c>
      <c r="C64" s="220" t="s">
        <v>12</v>
      </c>
      <c r="D64" s="50">
        <v>0.106</v>
      </c>
      <c r="E64" s="183"/>
      <c r="F64" s="57"/>
      <c r="G64" s="59">
        <v>58.563</v>
      </c>
      <c r="H64" s="143"/>
      <c r="I64" s="59"/>
      <c r="J64" s="30"/>
      <c r="K64" s="143"/>
      <c r="L64" s="4"/>
      <c r="M64" s="4"/>
      <c r="N64" s="4"/>
      <c r="O64" s="4"/>
      <c r="P64" s="4"/>
      <c r="Q64" s="5">
        <f t="shared" si="0"/>
        <v>58.563</v>
      </c>
      <c r="R64" s="3"/>
    </row>
    <row r="65" spans="1:18" ht="18.75">
      <c r="A65" s="222" t="s">
        <v>19</v>
      </c>
      <c r="B65" s="223"/>
      <c r="C65" s="224" t="s">
        <v>14</v>
      </c>
      <c r="D65" s="51">
        <v>2.226</v>
      </c>
      <c r="E65" s="184"/>
      <c r="F65" s="58"/>
      <c r="G65" s="60">
        <v>14678.568</v>
      </c>
      <c r="H65" s="142"/>
      <c r="I65" s="60"/>
      <c r="J65" s="31"/>
      <c r="K65" s="142"/>
      <c r="L65" s="6"/>
      <c r="M65" s="6"/>
      <c r="N65" s="6"/>
      <c r="O65" s="6"/>
      <c r="P65" s="6"/>
      <c r="Q65" s="7">
        <f t="shared" si="0"/>
        <v>14678.568</v>
      </c>
      <c r="R65" s="3"/>
    </row>
    <row r="66" spans="1:18" ht="18.75">
      <c r="A66" s="10"/>
      <c r="B66" s="226" t="s">
        <v>16</v>
      </c>
      <c r="C66" s="220" t="s">
        <v>12</v>
      </c>
      <c r="D66" s="50">
        <v>1.427</v>
      </c>
      <c r="E66" s="183">
        <v>1.7665</v>
      </c>
      <c r="F66" s="57"/>
      <c r="G66" s="59">
        <v>53.5036</v>
      </c>
      <c r="H66" s="143"/>
      <c r="I66" s="59"/>
      <c r="J66" s="30"/>
      <c r="K66" s="143">
        <v>0.1745</v>
      </c>
      <c r="L66" s="4">
        <v>0.014</v>
      </c>
      <c r="M66" s="4"/>
      <c r="N66" s="4"/>
      <c r="O66" s="4"/>
      <c r="P66" s="4"/>
      <c r="Q66" s="5">
        <f t="shared" si="0"/>
        <v>53.6921</v>
      </c>
      <c r="R66" s="3"/>
    </row>
    <row r="67" spans="1:18" ht="19.5" thickBot="1">
      <c r="A67" s="237" t="s">
        <v>0</v>
      </c>
      <c r="B67" s="238" t="s">
        <v>55</v>
      </c>
      <c r="C67" s="238" t="s">
        <v>14</v>
      </c>
      <c r="D67" s="52">
        <v>26.502</v>
      </c>
      <c r="E67" s="185">
        <v>64.71</v>
      </c>
      <c r="F67" s="203"/>
      <c r="G67" s="129">
        <v>6915.417</v>
      </c>
      <c r="H67" s="144"/>
      <c r="I67" s="129"/>
      <c r="J67" s="32"/>
      <c r="K67" s="144">
        <v>5.811</v>
      </c>
      <c r="L67" s="8">
        <v>11.046</v>
      </c>
      <c r="M67" s="8"/>
      <c r="N67" s="8"/>
      <c r="O67" s="8"/>
      <c r="P67" s="8"/>
      <c r="Q67" s="9">
        <f t="shared" si="0"/>
        <v>6932.274</v>
      </c>
      <c r="R67" s="3"/>
    </row>
    <row r="68" spans="4:17" ht="18.75">
      <c r="D68" s="3"/>
      <c r="E68" s="3"/>
      <c r="F68" s="240"/>
      <c r="G68" s="240"/>
      <c r="H68" s="240"/>
      <c r="I68" s="240"/>
      <c r="K68" s="240"/>
      <c r="Q68" s="1"/>
    </row>
    <row r="69" spans="1:17" ht="19.5" thickBot="1">
      <c r="A69" s="2"/>
      <c r="B69" s="212" t="s">
        <v>130</v>
      </c>
      <c r="C69" s="2"/>
      <c r="D69" s="241"/>
      <c r="E69" s="241"/>
      <c r="F69" s="242"/>
      <c r="G69" s="242"/>
      <c r="H69" s="242"/>
      <c r="I69" s="242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9"/>
      <c r="B70" s="26"/>
      <c r="C70" s="26"/>
      <c r="D70" s="37" t="s">
        <v>1</v>
      </c>
      <c r="E70" s="37" t="s">
        <v>2</v>
      </c>
      <c r="F70" s="271" t="s">
        <v>3</v>
      </c>
      <c r="G70" s="216" t="s">
        <v>100</v>
      </c>
      <c r="H70" s="39" t="s">
        <v>4</v>
      </c>
      <c r="I70" s="37" t="s">
        <v>5</v>
      </c>
      <c r="J70" s="37" t="s">
        <v>121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2" t="s">
        <v>52</v>
      </c>
      <c r="B71" s="227" t="s">
        <v>20</v>
      </c>
      <c r="C71" s="220" t="s">
        <v>12</v>
      </c>
      <c r="D71" s="46">
        <f>D60+D62+D64+D66</f>
        <v>16.192</v>
      </c>
      <c r="E71" s="46">
        <f>E60+E62+E64+E66</f>
        <v>24.8205</v>
      </c>
      <c r="F71" s="148">
        <f>D71+E71</f>
        <v>41.0125</v>
      </c>
      <c r="G71" s="243">
        <f aca="true" t="shared" si="10" ref="G71:I72">G60+G62+G64+G66</f>
        <v>755.3144</v>
      </c>
      <c r="H71" s="63">
        <f t="shared" si="10"/>
        <v>4.102</v>
      </c>
      <c r="I71" s="63">
        <f t="shared" si="10"/>
        <v>0</v>
      </c>
      <c r="J71" s="11">
        <f>H71+I71</f>
        <v>4.102</v>
      </c>
      <c r="K71" s="63">
        <f>K60+K62+K64+K66</f>
        <v>0.1745</v>
      </c>
      <c r="L71" s="4">
        <f>+L60+L62+L64+L66</f>
        <v>0.91</v>
      </c>
      <c r="M71" s="4">
        <f>+M60+M62+M64+M66</f>
        <v>0</v>
      </c>
      <c r="N71" s="4">
        <f>N60+N62+N64+N66</f>
        <v>0</v>
      </c>
      <c r="O71" s="4">
        <f>+O60+O62+O64+O66</f>
        <v>0</v>
      </c>
      <c r="P71" s="4">
        <f>+P60+P62+P64+P66</f>
        <v>0</v>
      </c>
      <c r="Q71" s="5">
        <f aca="true" t="shared" si="11" ref="Q71:Q134">+F71+G71+H71+I71+K71+L71+M71+N71+O71+P71</f>
        <v>801.5133999999999</v>
      </c>
      <c r="R71" s="10"/>
    </row>
    <row r="72" spans="1:18" ht="18.75">
      <c r="A72" s="213" t="s">
        <v>54</v>
      </c>
      <c r="B72" s="230"/>
      <c r="C72" s="224" t="s">
        <v>14</v>
      </c>
      <c r="D72" s="47">
        <f>D61+D63+D65+D67</f>
        <v>1564.4370000000001</v>
      </c>
      <c r="E72" s="47">
        <f>E61+E63+E65+E67</f>
        <v>2618.709</v>
      </c>
      <c r="F72" s="149">
        <f>D72+E72</f>
        <v>4183.146</v>
      </c>
      <c r="G72" s="62">
        <f t="shared" si="10"/>
        <v>154454.29299999998</v>
      </c>
      <c r="H72" s="62">
        <f t="shared" si="10"/>
        <v>67.746</v>
      </c>
      <c r="I72" s="62">
        <f t="shared" si="10"/>
        <v>0</v>
      </c>
      <c r="J72" s="31">
        <f>H72+I72</f>
        <v>67.746</v>
      </c>
      <c r="K72" s="62">
        <f>K61+K63+K65+K67</f>
        <v>5.811</v>
      </c>
      <c r="L72" s="6">
        <f>+L61+L63+L65+L67</f>
        <v>42.602999999999994</v>
      </c>
      <c r="M72" s="6">
        <f>+M61+M63+M65+M67</f>
        <v>0</v>
      </c>
      <c r="N72" s="6">
        <f>N61+N63+N65+N67</f>
        <v>0</v>
      </c>
      <c r="O72" s="6">
        <f>+O61+O63+O65+O67</f>
        <v>0</v>
      </c>
      <c r="P72" s="6">
        <f>+P61+P63+P65+P67</f>
        <v>0</v>
      </c>
      <c r="Q72" s="7">
        <f t="shared" si="11"/>
        <v>158753.599</v>
      </c>
      <c r="R72" s="10"/>
    </row>
    <row r="73" spans="1:18" ht="18.75">
      <c r="A73" s="222" t="s">
        <v>0</v>
      </c>
      <c r="B73" s="219" t="s">
        <v>57</v>
      </c>
      <c r="C73" s="220" t="s">
        <v>12</v>
      </c>
      <c r="D73" s="50">
        <v>0.9132</v>
      </c>
      <c r="E73" s="50">
        <v>0.947</v>
      </c>
      <c r="F73" s="148"/>
      <c r="G73" s="59">
        <v>0.5106</v>
      </c>
      <c r="H73" s="59">
        <v>2.031</v>
      </c>
      <c r="I73" s="59">
        <v>0.204</v>
      </c>
      <c r="J73" s="11"/>
      <c r="K73" s="59">
        <v>0.2158</v>
      </c>
      <c r="L73" s="4">
        <v>0.5047</v>
      </c>
      <c r="M73" s="4">
        <v>0.072</v>
      </c>
      <c r="N73" s="4">
        <v>0.2966</v>
      </c>
      <c r="O73" s="4">
        <v>2.4943</v>
      </c>
      <c r="P73" s="4">
        <v>1.2596</v>
      </c>
      <c r="Q73" s="5">
        <f t="shared" si="11"/>
        <v>7.5886000000000005</v>
      </c>
      <c r="R73" s="10"/>
    </row>
    <row r="74" spans="1:18" ht="18.75">
      <c r="A74" s="222" t="s">
        <v>32</v>
      </c>
      <c r="B74" s="223"/>
      <c r="C74" s="224" t="s">
        <v>14</v>
      </c>
      <c r="D74" s="51">
        <v>1923.74</v>
      </c>
      <c r="E74" s="51">
        <v>1960.549</v>
      </c>
      <c r="F74" s="149"/>
      <c r="G74" s="60">
        <v>934.12</v>
      </c>
      <c r="H74" s="60">
        <v>2590.959</v>
      </c>
      <c r="I74" s="60">
        <v>352.216</v>
      </c>
      <c r="J74" s="31"/>
      <c r="K74" s="60">
        <v>372.511</v>
      </c>
      <c r="L74" s="6">
        <v>722.252</v>
      </c>
      <c r="M74" s="6">
        <v>39.48</v>
      </c>
      <c r="N74" s="6">
        <v>578.924</v>
      </c>
      <c r="O74" s="6">
        <v>5007.294</v>
      </c>
      <c r="P74" s="6">
        <v>3023.304</v>
      </c>
      <c r="Q74" s="7">
        <f t="shared" si="11"/>
        <v>13621.059999999998</v>
      </c>
      <c r="R74" s="10"/>
    </row>
    <row r="75" spans="1:18" ht="18.75">
      <c r="A75" s="222" t="s">
        <v>0</v>
      </c>
      <c r="B75" s="219" t="s">
        <v>58</v>
      </c>
      <c r="C75" s="220" t="s">
        <v>12</v>
      </c>
      <c r="D75" s="50"/>
      <c r="E75" s="50"/>
      <c r="F75" s="148"/>
      <c r="G75" s="59"/>
      <c r="H75" s="59">
        <v>0.912</v>
      </c>
      <c r="I75" s="59"/>
      <c r="J75" s="11"/>
      <c r="K75" s="59">
        <v>0.0565</v>
      </c>
      <c r="L75" s="4"/>
      <c r="M75" s="4"/>
      <c r="N75" s="4"/>
      <c r="O75" s="4"/>
      <c r="P75" s="4"/>
      <c r="Q75" s="5">
        <f t="shared" si="11"/>
        <v>0.9685</v>
      </c>
      <c r="R75" s="10"/>
    </row>
    <row r="76" spans="1:18" ht="18.75">
      <c r="A76" s="222" t="s">
        <v>0</v>
      </c>
      <c r="B76" s="223"/>
      <c r="C76" s="224" t="s">
        <v>14</v>
      </c>
      <c r="D76" s="51"/>
      <c r="E76" s="51"/>
      <c r="F76" s="149"/>
      <c r="G76" s="60"/>
      <c r="H76" s="60">
        <v>82.43</v>
      </c>
      <c r="I76" s="60"/>
      <c r="J76" s="31"/>
      <c r="K76" s="60">
        <v>9.743</v>
      </c>
      <c r="L76" s="6"/>
      <c r="M76" s="6"/>
      <c r="N76" s="6"/>
      <c r="O76" s="6"/>
      <c r="P76" s="6"/>
      <c r="Q76" s="7">
        <f t="shared" si="11"/>
        <v>92.173</v>
      </c>
      <c r="R76" s="10"/>
    </row>
    <row r="77" spans="1:18" ht="18.75">
      <c r="A77" s="222" t="s">
        <v>59</v>
      </c>
      <c r="B77" s="226" t="s">
        <v>60</v>
      </c>
      <c r="C77" s="220" t="s">
        <v>12</v>
      </c>
      <c r="D77" s="50"/>
      <c r="E77" s="50"/>
      <c r="F77" s="148"/>
      <c r="G77" s="59"/>
      <c r="H77" s="59"/>
      <c r="I77" s="59"/>
      <c r="J77" s="11"/>
      <c r="K77" s="59">
        <v>14.574</v>
      </c>
      <c r="L77" s="4">
        <v>0.02</v>
      </c>
      <c r="M77" s="4"/>
      <c r="N77" s="4"/>
      <c r="O77" s="4"/>
      <c r="P77" s="4"/>
      <c r="Q77" s="5">
        <f t="shared" si="11"/>
        <v>14.594</v>
      </c>
      <c r="R77" s="10"/>
    </row>
    <row r="78" spans="1:18" ht="18.75">
      <c r="A78" s="222"/>
      <c r="B78" s="224" t="s">
        <v>61</v>
      </c>
      <c r="C78" s="224" t="s">
        <v>14</v>
      </c>
      <c r="D78" s="51"/>
      <c r="E78" s="51"/>
      <c r="F78" s="149"/>
      <c r="G78" s="60"/>
      <c r="H78" s="60"/>
      <c r="I78" s="60"/>
      <c r="J78" s="31"/>
      <c r="K78" s="60">
        <v>9839.636</v>
      </c>
      <c r="L78" s="6">
        <v>27.3</v>
      </c>
      <c r="M78" s="6"/>
      <c r="N78" s="6"/>
      <c r="O78" s="6"/>
      <c r="P78" s="6"/>
      <c r="Q78" s="7">
        <f t="shared" si="11"/>
        <v>9866.936</v>
      </c>
      <c r="R78" s="10"/>
    </row>
    <row r="79" spans="1:18" ht="18.75">
      <c r="A79" s="222"/>
      <c r="B79" s="219" t="s">
        <v>62</v>
      </c>
      <c r="C79" s="220" t="s">
        <v>12</v>
      </c>
      <c r="D79" s="50"/>
      <c r="E79" s="50"/>
      <c r="F79" s="148"/>
      <c r="G79" s="59"/>
      <c r="H79" s="59"/>
      <c r="I79" s="59"/>
      <c r="J79" s="11"/>
      <c r="K79" s="59"/>
      <c r="L79" s="4"/>
      <c r="M79" s="4"/>
      <c r="N79" s="4"/>
      <c r="O79" s="4"/>
      <c r="P79" s="4"/>
      <c r="Q79" s="5">
        <f t="shared" si="11"/>
        <v>0</v>
      </c>
      <c r="R79" s="10"/>
    </row>
    <row r="80" spans="1:18" ht="18.75">
      <c r="A80" s="222" t="s">
        <v>13</v>
      </c>
      <c r="B80" s="223"/>
      <c r="C80" s="224" t="s">
        <v>14</v>
      </c>
      <c r="D80" s="51"/>
      <c r="E80" s="51"/>
      <c r="F80" s="149"/>
      <c r="G80" s="60"/>
      <c r="H80" s="60"/>
      <c r="I80" s="60"/>
      <c r="J80" s="31"/>
      <c r="K80" s="60"/>
      <c r="L80" s="6"/>
      <c r="M80" s="6"/>
      <c r="N80" s="6"/>
      <c r="O80" s="6"/>
      <c r="P80" s="6"/>
      <c r="Q80" s="7">
        <f t="shared" si="11"/>
        <v>0</v>
      </c>
      <c r="R80" s="10"/>
    </row>
    <row r="81" spans="1:18" ht="18.75">
      <c r="A81" s="222"/>
      <c r="B81" s="226" t="s">
        <v>16</v>
      </c>
      <c r="C81" s="220" t="s">
        <v>12</v>
      </c>
      <c r="D81" s="50">
        <v>4.7735</v>
      </c>
      <c r="E81" s="50">
        <v>3.1286</v>
      </c>
      <c r="F81" s="148"/>
      <c r="G81" s="59">
        <v>0.9245</v>
      </c>
      <c r="H81" s="59">
        <v>82.074</v>
      </c>
      <c r="I81" s="59">
        <v>0.307</v>
      </c>
      <c r="J81" s="11"/>
      <c r="K81" s="59">
        <v>2.8894</v>
      </c>
      <c r="L81" s="4">
        <v>0.853</v>
      </c>
      <c r="M81" s="4">
        <v>2.269</v>
      </c>
      <c r="N81" s="4">
        <v>11.2907</v>
      </c>
      <c r="O81" s="4">
        <v>3.4115</v>
      </c>
      <c r="P81" s="4">
        <v>1.3487</v>
      </c>
      <c r="Q81" s="5">
        <f t="shared" si="11"/>
        <v>105.36779999999999</v>
      </c>
      <c r="R81" s="10"/>
    </row>
    <row r="82" spans="1:18" ht="18.75">
      <c r="A82" s="222"/>
      <c r="B82" s="224" t="s">
        <v>63</v>
      </c>
      <c r="C82" s="224" t="s">
        <v>14</v>
      </c>
      <c r="D82" s="51">
        <v>2877.002</v>
      </c>
      <c r="E82" s="51">
        <v>1730.205</v>
      </c>
      <c r="F82" s="149"/>
      <c r="G82" s="60">
        <v>789.735</v>
      </c>
      <c r="H82" s="60">
        <v>20888.46</v>
      </c>
      <c r="I82" s="60">
        <v>498.618</v>
      </c>
      <c r="J82" s="31"/>
      <c r="K82" s="60">
        <v>914.846</v>
      </c>
      <c r="L82" s="6">
        <v>749.799</v>
      </c>
      <c r="M82" s="6">
        <v>346.267</v>
      </c>
      <c r="N82" s="6">
        <v>9859.983</v>
      </c>
      <c r="O82" s="6">
        <v>4993.255</v>
      </c>
      <c r="P82" s="6">
        <v>2954.928</v>
      </c>
      <c r="Q82" s="7">
        <f t="shared" si="11"/>
        <v>41995.890999999996</v>
      </c>
      <c r="R82" s="10"/>
    </row>
    <row r="83" spans="1:18" ht="18.75">
      <c r="A83" s="222" t="s">
        <v>19</v>
      </c>
      <c r="B83" s="227" t="s">
        <v>20</v>
      </c>
      <c r="C83" s="220" t="s">
        <v>12</v>
      </c>
      <c r="D83" s="46">
        <f>D73+D75+D77+D79+D81</f>
        <v>5.6867</v>
      </c>
      <c r="E83" s="46">
        <f>E73+E75+E77+E79+E81</f>
        <v>4.0756</v>
      </c>
      <c r="F83" s="148">
        <f>D83+E83</f>
        <v>9.7623</v>
      </c>
      <c r="G83" s="63">
        <f aca="true" t="shared" si="12" ref="G83:I84">G73+G75+G77+G79+G81</f>
        <v>1.4351</v>
      </c>
      <c r="H83" s="61">
        <f t="shared" si="12"/>
        <v>85.017</v>
      </c>
      <c r="I83" s="63">
        <f t="shared" si="12"/>
        <v>0.511</v>
      </c>
      <c r="J83" s="30">
        <f>H83+I83</f>
        <v>85.52799999999999</v>
      </c>
      <c r="K83" s="63">
        <f>K73+K75+K77+K79+K81</f>
        <v>17.7357</v>
      </c>
      <c r="L83" s="4">
        <f aca="true" t="shared" si="13" ref="L83:P84">+L73+L75+L77+L79+L81</f>
        <v>1.3777</v>
      </c>
      <c r="M83" s="4">
        <f t="shared" si="13"/>
        <v>2.341</v>
      </c>
      <c r="N83" s="4">
        <f t="shared" si="13"/>
        <v>11.587299999999999</v>
      </c>
      <c r="O83" s="4">
        <f t="shared" si="13"/>
        <v>5.9058</v>
      </c>
      <c r="P83" s="4">
        <f t="shared" si="13"/>
        <v>2.6083</v>
      </c>
      <c r="Q83" s="5">
        <f t="shared" si="11"/>
        <v>138.28119999999996</v>
      </c>
      <c r="R83" s="10"/>
    </row>
    <row r="84" spans="1:18" ht="18.75">
      <c r="A84" s="229"/>
      <c r="B84" s="230"/>
      <c r="C84" s="224" t="s">
        <v>14</v>
      </c>
      <c r="D84" s="47">
        <f>D74+D76+D78+D80+D82</f>
        <v>4800.742</v>
      </c>
      <c r="E84" s="47">
        <f>E74+E76+E78+E80+E82</f>
        <v>3690.754</v>
      </c>
      <c r="F84" s="149">
        <f>D84+E84</f>
        <v>8491.496</v>
      </c>
      <c r="G84" s="62">
        <f t="shared" si="12"/>
        <v>1723.855</v>
      </c>
      <c r="H84" s="62">
        <f t="shared" si="12"/>
        <v>23561.849</v>
      </c>
      <c r="I84" s="62">
        <f t="shared" si="12"/>
        <v>850.8340000000001</v>
      </c>
      <c r="J84" s="31">
        <f>H84+I84</f>
        <v>24412.682999999997</v>
      </c>
      <c r="K84" s="62">
        <f>K74+K76+K78+K80+K82</f>
        <v>11136.736</v>
      </c>
      <c r="L84" s="6">
        <f t="shared" si="13"/>
        <v>1499.3509999999999</v>
      </c>
      <c r="M84" s="6">
        <f t="shared" si="13"/>
        <v>385.747</v>
      </c>
      <c r="N84" s="6">
        <f t="shared" si="13"/>
        <v>10438.907</v>
      </c>
      <c r="O84" s="6">
        <f t="shared" si="13"/>
        <v>10000.548999999999</v>
      </c>
      <c r="P84" s="6">
        <f t="shared" si="13"/>
        <v>5978.232</v>
      </c>
      <c r="Q84" s="7">
        <f t="shared" si="11"/>
        <v>74067.55600000001</v>
      </c>
      <c r="R84" s="10"/>
    </row>
    <row r="85" spans="1:18" ht="18.75">
      <c r="A85" s="232" t="s">
        <v>64</v>
      </c>
      <c r="B85" s="233"/>
      <c r="C85" s="220" t="s">
        <v>12</v>
      </c>
      <c r="D85" s="50"/>
      <c r="E85" s="50">
        <v>0.856</v>
      </c>
      <c r="F85" s="148"/>
      <c r="G85" s="59">
        <v>4.2114</v>
      </c>
      <c r="H85" s="59">
        <v>11.376</v>
      </c>
      <c r="I85" s="59">
        <v>5.772</v>
      </c>
      <c r="J85" s="11"/>
      <c r="K85" s="59">
        <v>0.9494</v>
      </c>
      <c r="L85" s="4">
        <v>2.1237</v>
      </c>
      <c r="M85" s="4">
        <v>0.19</v>
      </c>
      <c r="N85" s="4">
        <v>0.0894</v>
      </c>
      <c r="O85" s="4"/>
      <c r="P85" s="4">
        <v>0.7135</v>
      </c>
      <c r="Q85" s="5">
        <f t="shared" si="11"/>
        <v>25.425400000000003</v>
      </c>
      <c r="R85" s="10"/>
    </row>
    <row r="86" spans="1:18" ht="18.75">
      <c r="A86" s="234"/>
      <c r="B86" s="235"/>
      <c r="C86" s="224" t="s">
        <v>14</v>
      </c>
      <c r="D86" s="51"/>
      <c r="E86" s="51">
        <v>502.212</v>
      </c>
      <c r="F86" s="149"/>
      <c r="G86" s="60">
        <v>3174.616</v>
      </c>
      <c r="H86" s="60">
        <v>6487.166</v>
      </c>
      <c r="I86" s="60">
        <v>5144.4</v>
      </c>
      <c r="J86" s="31"/>
      <c r="K86" s="60">
        <v>535.627</v>
      </c>
      <c r="L86" s="6">
        <v>1646.642</v>
      </c>
      <c r="M86" s="6">
        <v>57.803</v>
      </c>
      <c r="N86" s="6">
        <v>83.185</v>
      </c>
      <c r="O86" s="6"/>
      <c r="P86" s="6">
        <v>537.446</v>
      </c>
      <c r="Q86" s="7">
        <f t="shared" si="11"/>
        <v>17666.885000000002</v>
      </c>
      <c r="R86" s="10"/>
    </row>
    <row r="87" spans="1:18" ht="18.75">
      <c r="A87" s="232" t="s">
        <v>65</v>
      </c>
      <c r="B87" s="233"/>
      <c r="C87" s="220" t="s">
        <v>12</v>
      </c>
      <c r="D87" s="50"/>
      <c r="E87" s="50"/>
      <c r="F87" s="148"/>
      <c r="G87" s="59"/>
      <c r="H87" s="59"/>
      <c r="I87" s="59"/>
      <c r="J87" s="11"/>
      <c r="K87" s="59"/>
      <c r="L87" s="4">
        <v>0.147</v>
      </c>
      <c r="M87" s="4"/>
      <c r="N87" s="4"/>
      <c r="O87" s="4"/>
      <c r="P87" s="4"/>
      <c r="Q87" s="5">
        <f t="shared" si="11"/>
        <v>0.147</v>
      </c>
      <c r="R87" s="10"/>
    </row>
    <row r="88" spans="1:18" ht="18.75">
      <c r="A88" s="234"/>
      <c r="B88" s="235"/>
      <c r="C88" s="224" t="s">
        <v>14</v>
      </c>
      <c r="D88" s="51"/>
      <c r="E88" s="51"/>
      <c r="F88" s="149"/>
      <c r="G88" s="60"/>
      <c r="H88" s="60"/>
      <c r="I88" s="60"/>
      <c r="J88" s="31"/>
      <c r="K88" s="60"/>
      <c r="L88" s="6">
        <v>44.73</v>
      </c>
      <c r="M88" s="6"/>
      <c r="N88" s="6"/>
      <c r="O88" s="6"/>
      <c r="P88" s="6"/>
      <c r="Q88" s="7">
        <f t="shared" si="11"/>
        <v>44.73</v>
      </c>
      <c r="R88" s="10"/>
    </row>
    <row r="89" spans="1:18" ht="18.75">
      <c r="A89" s="232" t="s">
        <v>66</v>
      </c>
      <c r="B89" s="233"/>
      <c r="C89" s="220" t="s">
        <v>12</v>
      </c>
      <c r="D89" s="50"/>
      <c r="E89" s="50"/>
      <c r="F89" s="148"/>
      <c r="G89" s="59">
        <v>0.0012</v>
      </c>
      <c r="H89" s="59">
        <v>0.16</v>
      </c>
      <c r="I89" s="59"/>
      <c r="J89" s="11"/>
      <c r="K89" s="59">
        <v>0.002</v>
      </c>
      <c r="L89" s="4"/>
      <c r="M89" s="4"/>
      <c r="N89" s="4"/>
      <c r="O89" s="4"/>
      <c r="P89" s="4"/>
      <c r="Q89" s="5">
        <f t="shared" si="11"/>
        <v>0.1632</v>
      </c>
      <c r="R89" s="10"/>
    </row>
    <row r="90" spans="1:18" ht="18.75">
      <c r="A90" s="234"/>
      <c r="B90" s="235"/>
      <c r="C90" s="224" t="s">
        <v>14</v>
      </c>
      <c r="D90" s="51"/>
      <c r="E90" s="51"/>
      <c r="F90" s="149"/>
      <c r="G90" s="60">
        <v>2.747</v>
      </c>
      <c r="H90" s="60">
        <v>255.613</v>
      </c>
      <c r="I90" s="60"/>
      <c r="J90" s="31"/>
      <c r="K90" s="60">
        <v>1.155</v>
      </c>
      <c r="L90" s="6"/>
      <c r="M90" s="6"/>
      <c r="N90" s="6"/>
      <c r="O90" s="6"/>
      <c r="P90" s="6"/>
      <c r="Q90" s="7">
        <f t="shared" si="11"/>
        <v>259.515</v>
      </c>
      <c r="R90" s="10"/>
    </row>
    <row r="91" spans="1:18" ht="18.75">
      <c r="A91" s="232" t="s">
        <v>67</v>
      </c>
      <c r="B91" s="233"/>
      <c r="C91" s="220" t="s">
        <v>12</v>
      </c>
      <c r="D91" s="50">
        <v>0.02</v>
      </c>
      <c r="E91" s="50">
        <v>0.8836</v>
      </c>
      <c r="F91" s="148"/>
      <c r="G91" s="59">
        <v>0.015</v>
      </c>
      <c r="H91" s="59">
        <v>11.508</v>
      </c>
      <c r="I91" s="59"/>
      <c r="J91" s="11"/>
      <c r="K91" s="59">
        <v>0.5748</v>
      </c>
      <c r="L91" s="4">
        <v>0.005</v>
      </c>
      <c r="M91" s="4">
        <v>0.144</v>
      </c>
      <c r="N91" s="4"/>
      <c r="O91" s="4"/>
      <c r="P91" s="4"/>
      <c r="Q91" s="5">
        <f t="shared" si="11"/>
        <v>12.2468</v>
      </c>
      <c r="R91" s="10"/>
    </row>
    <row r="92" spans="1:18" ht="18.75">
      <c r="A92" s="234"/>
      <c r="B92" s="235"/>
      <c r="C92" s="224" t="s">
        <v>14</v>
      </c>
      <c r="D92" s="51">
        <v>86.1</v>
      </c>
      <c r="E92" s="51">
        <v>1102.847</v>
      </c>
      <c r="F92" s="149"/>
      <c r="G92" s="60">
        <v>44.316</v>
      </c>
      <c r="H92" s="60">
        <v>20854.527</v>
      </c>
      <c r="I92" s="60"/>
      <c r="J92" s="31"/>
      <c r="K92" s="60">
        <v>226.044</v>
      </c>
      <c r="L92" s="6">
        <v>21.525</v>
      </c>
      <c r="M92" s="6">
        <v>33.496</v>
      </c>
      <c r="N92" s="6"/>
      <c r="O92" s="6"/>
      <c r="P92" s="6"/>
      <c r="Q92" s="7">
        <f t="shared" si="11"/>
        <v>21179.908</v>
      </c>
      <c r="R92" s="10"/>
    </row>
    <row r="93" spans="1:18" ht="18.75">
      <c r="A93" s="232" t="s">
        <v>68</v>
      </c>
      <c r="B93" s="233"/>
      <c r="C93" s="220" t="s">
        <v>12</v>
      </c>
      <c r="D93" s="50"/>
      <c r="E93" s="50"/>
      <c r="F93" s="148"/>
      <c r="G93" s="59"/>
      <c r="H93" s="59"/>
      <c r="I93" s="59"/>
      <c r="J93" s="11"/>
      <c r="K93" s="59"/>
      <c r="L93" s="4">
        <v>0.007</v>
      </c>
      <c r="M93" s="4"/>
      <c r="N93" s="4"/>
      <c r="O93" s="4"/>
      <c r="P93" s="4"/>
      <c r="Q93" s="5">
        <f t="shared" si="11"/>
        <v>0.007</v>
      </c>
      <c r="R93" s="10"/>
    </row>
    <row r="94" spans="1:18" ht="18.75">
      <c r="A94" s="234"/>
      <c r="B94" s="235"/>
      <c r="C94" s="224" t="s">
        <v>14</v>
      </c>
      <c r="D94" s="51"/>
      <c r="E94" s="51"/>
      <c r="F94" s="149"/>
      <c r="G94" s="60"/>
      <c r="H94" s="60"/>
      <c r="I94" s="60"/>
      <c r="J94" s="31"/>
      <c r="K94" s="60"/>
      <c r="L94" s="6">
        <v>4.631</v>
      </c>
      <c r="M94" s="6"/>
      <c r="N94" s="6"/>
      <c r="O94" s="6"/>
      <c r="P94" s="6"/>
      <c r="Q94" s="7">
        <f t="shared" si="11"/>
        <v>4.631</v>
      </c>
      <c r="R94" s="10"/>
    </row>
    <row r="95" spans="1:18" ht="18.75">
      <c r="A95" s="232" t="s">
        <v>69</v>
      </c>
      <c r="B95" s="233"/>
      <c r="C95" s="220" t="s">
        <v>12</v>
      </c>
      <c r="D95" s="50"/>
      <c r="E95" s="50">
        <v>0.0226</v>
      </c>
      <c r="F95" s="148"/>
      <c r="G95" s="59">
        <v>0.2237</v>
      </c>
      <c r="H95" s="59">
        <v>11.253</v>
      </c>
      <c r="I95" s="59">
        <v>0.012</v>
      </c>
      <c r="J95" s="11"/>
      <c r="K95" s="59">
        <v>0.0362</v>
      </c>
      <c r="L95" s="4">
        <v>0.3769</v>
      </c>
      <c r="M95" s="4">
        <v>0.004</v>
      </c>
      <c r="N95" s="4">
        <v>1.6437</v>
      </c>
      <c r="O95" s="4">
        <v>0.1921</v>
      </c>
      <c r="P95" s="4">
        <v>0.5825</v>
      </c>
      <c r="Q95" s="5">
        <f t="shared" si="11"/>
        <v>14.324100000000001</v>
      </c>
      <c r="R95" s="10"/>
    </row>
    <row r="96" spans="1:18" ht="18.75">
      <c r="A96" s="234"/>
      <c r="B96" s="235"/>
      <c r="C96" s="224" t="s">
        <v>14</v>
      </c>
      <c r="D96" s="51"/>
      <c r="E96" s="51">
        <v>21.977</v>
      </c>
      <c r="F96" s="149"/>
      <c r="G96" s="60">
        <v>415.731</v>
      </c>
      <c r="H96" s="60">
        <v>12368.168</v>
      </c>
      <c r="I96" s="60">
        <v>12.49</v>
      </c>
      <c r="J96" s="31"/>
      <c r="K96" s="60">
        <v>30.53</v>
      </c>
      <c r="L96" s="6">
        <v>418.144</v>
      </c>
      <c r="M96" s="6">
        <v>1.155</v>
      </c>
      <c r="N96" s="6">
        <v>1588.933</v>
      </c>
      <c r="O96" s="6">
        <v>162.954</v>
      </c>
      <c r="P96" s="6">
        <v>1082.641</v>
      </c>
      <c r="Q96" s="7">
        <f t="shared" si="11"/>
        <v>16080.746000000001</v>
      </c>
      <c r="R96" s="10"/>
    </row>
    <row r="97" spans="1:18" ht="18.75">
      <c r="A97" s="232" t="s">
        <v>70</v>
      </c>
      <c r="B97" s="233"/>
      <c r="C97" s="220" t="s">
        <v>12</v>
      </c>
      <c r="D97" s="50">
        <v>7.4422</v>
      </c>
      <c r="E97" s="50">
        <v>1244.1794</v>
      </c>
      <c r="F97" s="148"/>
      <c r="G97" s="59">
        <v>105.7393</v>
      </c>
      <c r="H97" s="59">
        <v>586.703</v>
      </c>
      <c r="I97" s="59">
        <v>1.012</v>
      </c>
      <c r="J97" s="11"/>
      <c r="K97" s="59">
        <v>15.937</v>
      </c>
      <c r="L97" s="4">
        <v>6.39844</v>
      </c>
      <c r="M97" s="4">
        <v>0.373</v>
      </c>
      <c r="N97" s="4">
        <v>0.9091</v>
      </c>
      <c r="O97" s="4">
        <v>5.2449</v>
      </c>
      <c r="P97" s="4">
        <v>7.1843</v>
      </c>
      <c r="Q97" s="5">
        <f t="shared" si="11"/>
        <v>729.50104</v>
      </c>
      <c r="R97" s="10"/>
    </row>
    <row r="98" spans="1:18" ht="18.75">
      <c r="A98" s="234"/>
      <c r="B98" s="235"/>
      <c r="C98" s="224" t="s">
        <v>14</v>
      </c>
      <c r="D98" s="51">
        <v>12479.521</v>
      </c>
      <c r="E98" s="51">
        <v>569122.301</v>
      </c>
      <c r="F98" s="149"/>
      <c r="G98" s="60">
        <v>12677.022</v>
      </c>
      <c r="H98" s="60">
        <v>64347.597</v>
      </c>
      <c r="I98" s="60">
        <v>939.643</v>
      </c>
      <c r="J98" s="31"/>
      <c r="K98" s="60">
        <v>4107.934</v>
      </c>
      <c r="L98" s="6">
        <v>4880.159</v>
      </c>
      <c r="M98" s="6">
        <v>70.907</v>
      </c>
      <c r="N98" s="6">
        <v>587.275</v>
      </c>
      <c r="O98" s="6">
        <v>2987.987</v>
      </c>
      <c r="P98" s="6">
        <v>6486.804</v>
      </c>
      <c r="Q98" s="7">
        <f t="shared" si="11"/>
        <v>97085.328</v>
      </c>
      <c r="R98" s="10"/>
    </row>
    <row r="99" spans="1:18" ht="18.75">
      <c r="A99" s="244" t="s">
        <v>71</v>
      </c>
      <c r="B99" s="245"/>
      <c r="C99" s="220" t="s">
        <v>12</v>
      </c>
      <c r="D99" s="46">
        <f>D8+D10+D22+D28+D36+D38+D40+D42+D44+D46+D48+D50+D52+D58+D71+D83+D85+D87+D89+D91+D93+D95+D97</f>
        <v>358.5859999999999</v>
      </c>
      <c r="E99" s="46">
        <f>E8+E10+E22+E28+E36+E38+E40+E42+E44+E46+E48+E50+E52+E58+E71+E83+E85+E87+E89+E91+E93+E95+E97</f>
        <v>1463.718</v>
      </c>
      <c r="F99" s="148">
        <f>D99+E99</f>
        <v>1822.304</v>
      </c>
      <c r="G99" s="61">
        <f aca="true" t="shared" si="14" ref="G99:I100">G8+G10+G22+G28+G36+G38+G40+G42+G44+G46+G48+G50+G52+G58+G71+G83+G85+G87+G89+G91+G93+G95+G97</f>
        <v>10453.0864</v>
      </c>
      <c r="H99" s="63">
        <f t="shared" si="14"/>
        <v>7491.048999999999</v>
      </c>
      <c r="I99" s="61">
        <f t="shared" si="14"/>
        <v>7.397</v>
      </c>
      <c r="J99" s="30">
        <f>H99+I99</f>
        <v>7498.445999999999</v>
      </c>
      <c r="K99" s="61">
        <f>K8+K10+K22+K28+K36+K38+K40+K42+K44+K46+K48+K50+K52+K58+K71+K83+K85+K87+K89+K91+K93+K95+K97</f>
        <v>3485.4426000000003</v>
      </c>
      <c r="L99" s="4">
        <f aca="true" t="shared" si="15" ref="L99:P100">+L8+L10+L22+L28+L36+L38+L40+L42+L44+L46+L48+L50+L52+L58+L71+L83+L85+L87+L89+L91+L93+L95+L97</f>
        <v>104.96414000000001</v>
      </c>
      <c r="M99" s="4">
        <f t="shared" si="15"/>
        <v>3.615</v>
      </c>
      <c r="N99" s="4">
        <f t="shared" si="15"/>
        <v>15.083999999999998</v>
      </c>
      <c r="O99" s="4">
        <f t="shared" si="15"/>
        <v>16.119400000000002</v>
      </c>
      <c r="P99" s="4">
        <f t="shared" si="15"/>
        <v>13.0273</v>
      </c>
      <c r="Q99" s="5">
        <f t="shared" si="11"/>
        <v>23412.088840000004</v>
      </c>
      <c r="R99" s="10"/>
    </row>
    <row r="100" spans="1:18" ht="18.75">
      <c r="A100" s="246"/>
      <c r="B100" s="247"/>
      <c r="C100" s="224" t="s">
        <v>14</v>
      </c>
      <c r="D100" s="47">
        <f>D9+D11+D23+D29+D37+D39+D41+D43+D45+D47+D49+D51+D53+D59+D72+D84+D86+D88+D90+D92+D94+D96+D98</f>
        <v>424073.87200000003</v>
      </c>
      <c r="E100" s="47">
        <f>E9+E11+E23+E29+E37+E39+E41+E43+E45+E47+E49+E51+E53+E59+E72+E84+E86+E88+E90+E92+E94+E96+E98</f>
        <v>835411.025</v>
      </c>
      <c r="F100" s="149">
        <f>D100+E100</f>
        <v>1259484.897</v>
      </c>
      <c r="G100" s="64">
        <f t="shared" si="14"/>
        <v>2859448.04</v>
      </c>
      <c r="H100" s="62">
        <f t="shared" si="14"/>
        <v>884908.5200000001</v>
      </c>
      <c r="I100" s="64">
        <f t="shared" si="14"/>
        <v>7007.556</v>
      </c>
      <c r="J100" s="31">
        <f>H100+I100</f>
        <v>891916.0760000001</v>
      </c>
      <c r="K100" s="64">
        <f>K9+K11+K23+K29+K37+K39+K41+K43+K45+K47+K49+K51+K53+K59+K72+K84+K86+K88+K90+K92+K94+K96+K98</f>
        <v>620683.6050000001</v>
      </c>
      <c r="L100" s="6">
        <f t="shared" si="15"/>
        <v>27982.775</v>
      </c>
      <c r="M100" s="6">
        <f t="shared" si="15"/>
        <v>645.815</v>
      </c>
      <c r="N100" s="6">
        <f t="shared" si="15"/>
        <v>12947.067999999997</v>
      </c>
      <c r="O100" s="6">
        <f t="shared" si="15"/>
        <v>13409.715</v>
      </c>
      <c r="P100" s="6">
        <f t="shared" si="15"/>
        <v>14960.331</v>
      </c>
      <c r="Q100" s="7">
        <f t="shared" si="11"/>
        <v>5701478.322000002</v>
      </c>
      <c r="R100" s="10"/>
    </row>
    <row r="101" spans="1:18" ht="18.75">
      <c r="A101" s="218" t="s">
        <v>0</v>
      </c>
      <c r="B101" s="219" t="s">
        <v>72</v>
      </c>
      <c r="C101" s="220" t="s">
        <v>12</v>
      </c>
      <c r="D101" s="50"/>
      <c r="E101" s="50">
        <v>0.0237</v>
      </c>
      <c r="F101" s="143"/>
      <c r="G101" s="59"/>
      <c r="H101" s="59">
        <v>1.174</v>
      </c>
      <c r="I101" s="59"/>
      <c r="J101" s="11"/>
      <c r="K101" s="59">
        <v>0.2352</v>
      </c>
      <c r="L101" s="4"/>
      <c r="M101" s="4"/>
      <c r="N101" s="4"/>
      <c r="O101" s="4"/>
      <c r="P101" s="4"/>
      <c r="Q101" s="5">
        <f t="shared" si="11"/>
        <v>1.4092</v>
      </c>
      <c r="R101" s="10"/>
    </row>
    <row r="102" spans="1:18" ht="18.75">
      <c r="A102" s="218" t="s">
        <v>0</v>
      </c>
      <c r="B102" s="223"/>
      <c r="C102" s="224" t="s">
        <v>14</v>
      </c>
      <c r="D102" s="51"/>
      <c r="E102" s="51">
        <v>16.087</v>
      </c>
      <c r="F102" s="142"/>
      <c r="G102" s="60"/>
      <c r="H102" s="60">
        <v>2388.784</v>
      </c>
      <c r="I102" s="60"/>
      <c r="J102" s="31"/>
      <c r="K102" s="60">
        <v>627.725</v>
      </c>
      <c r="L102" s="6"/>
      <c r="M102" s="6"/>
      <c r="N102" s="6"/>
      <c r="O102" s="6"/>
      <c r="P102" s="6"/>
      <c r="Q102" s="7">
        <f t="shared" si="11"/>
        <v>3016.509</v>
      </c>
      <c r="R102" s="10"/>
    </row>
    <row r="103" spans="1:18" ht="18.75">
      <c r="A103" s="222" t="s">
        <v>73</v>
      </c>
      <c r="B103" s="219" t="s">
        <v>74</v>
      </c>
      <c r="C103" s="220" t="s">
        <v>12</v>
      </c>
      <c r="D103" s="50">
        <v>2.1766</v>
      </c>
      <c r="E103" s="50">
        <v>1.2558</v>
      </c>
      <c r="F103" s="148"/>
      <c r="G103" s="59">
        <v>3.613</v>
      </c>
      <c r="H103" s="59">
        <v>119.974</v>
      </c>
      <c r="I103" s="59">
        <v>0.361</v>
      </c>
      <c r="J103" s="11"/>
      <c r="K103" s="59">
        <v>1.9755</v>
      </c>
      <c r="L103" s="4">
        <v>4.0534</v>
      </c>
      <c r="M103" s="4">
        <v>0.074</v>
      </c>
      <c r="N103" s="4">
        <v>0.0246</v>
      </c>
      <c r="O103" s="4">
        <v>2.4723</v>
      </c>
      <c r="P103" s="4">
        <v>0.004</v>
      </c>
      <c r="Q103" s="5">
        <f t="shared" si="11"/>
        <v>132.5518</v>
      </c>
      <c r="R103" s="10"/>
    </row>
    <row r="104" spans="1:18" ht="18.75">
      <c r="A104" s="222" t="s">
        <v>0</v>
      </c>
      <c r="B104" s="223"/>
      <c r="C104" s="224" t="s">
        <v>14</v>
      </c>
      <c r="D104" s="51">
        <v>505.883</v>
      </c>
      <c r="E104" s="51">
        <v>915.618</v>
      </c>
      <c r="F104" s="149"/>
      <c r="G104" s="60">
        <v>2428.707</v>
      </c>
      <c r="H104" s="60">
        <v>25073.165</v>
      </c>
      <c r="I104" s="60">
        <v>187.082</v>
      </c>
      <c r="J104" s="31"/>
      <c r="K104" s="60">
        <v>309.201</v>
      </c>
      <c r="L104" s="6">
        <v>2160.833</v>
      </c>
      <c r="M104" s="6">
        <v>18.795</v>
      </c>
      <c r="N104" s="6">
        <v>9.193</v>
      </c>
      <c r="O104" s="6">
        <v>1502.623</v>
      </c>
      <c r="P104" s="6">
        <v>3.36</v>
      </c>
      <c r="Q104" s="7">
        <f t="shared" si="11"/>
        <v>31692.958999999995</v>
      </c>
      <c r="R104" s="10"/>
    </row>
    <row r="105" spans="1:18" ht="18.75">
      <c r="A105" s="222" t="s">
        <v>0</v>
      </c>
      <c r="B105" s="219" t="s">
        <v>75</v>
      </c>
      <c r="C105" s="220" t="s">
        <v>12</v>
      </c>
      <c r="D105" s="50">
        <v>4.0897</v>
      </c>
      <c r="E105" s="50">
        <v>4.0686</v>
      </c>
      <c r="F105" s="148"/>
      <c r="G105" s="59">
        <v>65.5998</v>
      </c>
      <c r="H105" s="59">
        <v>1974.186</v>
      </c>
      <c r="I105" s="59"/>
      <c r="J105" s="11"/>
      <c r="K105" s="59">
        <v>278.8859</v>
      </c>
      <c r="L105" s="4">
        <v>2.938</v>
      </c>
      <c r="M105" s="4">
        <v>0.186</v>
      </c>
      <c r="N105" s="4">
        <v>0.0075</v>
      </c>
      <c r="O105" s="4"/>
      <c r="P105" s="4"/>
      <c r="Q105" s="5">
        <f t="shared" si="11"/>
        <v>2321.8032000000003</v>
      </c>
      <c r="R105" s="10"/>
    </row>
    <row r="106" spans="1:18" ht="18.75">
      <c r="A106" s="222"/>
      <c r="B106" s="223"/>
      <c r="C106" s="224" t="s">
        <v>14</v>
      </c>
      <c r="D106" s="51">
        <v>1227.376</v>
      </c>
      <c r="E106" s="51">
        <v>2064.332</v>
      </c>
      <c r="F106" s="149"/>
      <c r="G106" s="60">
        <v>21609.094</v>
      </c>
      <c r="H106" s="60">
        <v>411562.96</v>
      </c>
      <c r="I106" s="60"/>
      <c r="J106" s="31"/>
      <c r="K106" s="60">
        <v>74759.318</v>
      </c>
      <c r="L106" s="6">
        <v>1102.899</v>
      </c>
      <c r="M106" s="6">
        <v>45.36</v>
      </c>
      <c r="N106" s="6">
        <v>2.059</v>
      </c>
      <c r="O106" s="6"/>
      <c r="P106" s="6"/>
      <c r="Q106" s="7">
        <f t="shared" si="11"/>
        <v>509081.68999999994</v>
      </c>
      <c r="R106" s="10"/>
    </row>
    <row r="107" spans="1:18" ht="18.75">
      <c r="A107" s="222" t="s">
        <v>76</v>
      </c>
      <c r="B107" s="219" t="s">
        <v>77</v>
      </c>
      <c r="C107" s="220" t="s">
        <v>12</v>
      </c>
      <c r="D107" s="50"/>
      <c r="E107" s="50">
        <v>0.1008</v>
      </c>
      <c r="F107" s="148"/>
      <c r="G107" s="59">
        <v>0.006</v>
      </c>
      <c r="H107" s="59">
        <v>1.871</v>
      </c>
      <c r="I107" s="59">
        <v>0.558</v>
      </c>
      <c r="J107" s="11"/>
      <c r="K107" s="59">
        <v>0.003</v>
      </c>
      <c r="L107" s="4">
        <v>0.02</v>
      </c>
      <c r="M107" s="4">
        <v>0.048</v>
      </c>
      <c r="N107" s="4">
        <v>0.0831</v>
      </c>
      <c r="O107" s="4">
        <v>0.0413</v>
      </c>
      <c r="P107" s="4">
        <v>0.1925</v>
      </c>
      <c r="Q107" s="5">
        <f t="shared" si="11"/>
        <v>2.8229</v>
      </c>
      <c r="R107" s="10"/>
    </row>
    <row r="108" spans="1:18" ht="18.75">
      <c r="A108" s="222"/>
      <c r="B108" s="223"/>
      <c r="C108" s="224" t="s">
        <v>14</v>
      </c>
      <c r="D108" s="51"/>
      <c r="E108" s="51">
        <v>61.684</v>
      </c>
      <c r="F108" s="149"/>
      <c r="G108" s="60">
        <v>5.173</v>
      </c>
      <c r="H108" s="60">
        <v>3701.724</v>
      </c>
      <c r="I108" s="60">
        <v>323.946</v>
      </c>
      <c r="J108" s="31"/>
      <c r="K108" s="60">
        <v>0.789</v>
      </c>
      <c r="L108" s="6">
        <v>35.28</v>
      </c>
      <c r="M108" s="6">
        <v>24.15</v>
      </c>
      <c r="N108" s="6">
        <v>47.401</v>
      </c>
      <c r="O108" s="6">
        <v>18.187</v>
      </c>
      <c r="P108" s="6">
        <v>89.471</v>
      </c>
      <c r="Q108" s="7">
        <f t="shared" si="11"/>
        <v>4246.121000000001</v>
      </c>
      <c r="R108" s="10"/>
    </row>
    <row r="109" spans="1:18" ht="18.75">
      <c r="A109" s="222"/>
      <c r="B109" s="219" t="s">
        <v>78</v>
      </c>
      <c r="C109" s="220" t="s">
        <v>12</v>
      </c>
      <c r="D109" s="50">
        <v>0.4585</v>
      </c>
      <c r="E109" s="50">
        <v>0.119</v>
      </c>
      <c r="F109" s="148"/>
      <c r="G109" s="59">
        <v>0.9329</v>
      </c>
      <c r="H109" s="59">
        <v>9.671</v>
      </c>
      <c r="I109" s="59"/>
      <c r="J109" s="11"/>
      <c r="K109" s="59">
        <v>0.5873</v>
      </c>
      <c r="L109" s="4">
        <v>0.1048</v>
      </c>
      <c r="M109" s="4">
        <v>0.143</v>
      </c>
      <c r="N109" s="4">
        <v>0.0408</v>
      </c>
      <c r="O109" s="4"/>
      <c r="P109" s="4">
        <v>0.0389</v>
      </c>
      <c r="Q109" s="5">
        <f t="shared" si="11"/>
        <v>11.5187</v>
      </c>
      <c r="R109" s="10"/>
    </row>
    <row r="110" spans="1:18" ht="18.75">
      <c r="A110" s="222"/>
      <c r="B110" s="223"/>
      <c r="C110" s="224" t="s">
        <v>14</v>
      </c>
      <c r="D110" s="51">
        <v>581.5</v>
      </c>
      <c r="E110" s="51">
        <v>209.435</v>
      </c>
      <c r="F110" s="149"/>
      <c r="G110" s="60">
        <v>635.673</v>
      </c>
      <c r="H110" s="60">
        <v>3369.594</v>
      </c>
      <c r="I110" s="60"/>
      <c r="J110" s="31"/>
      <c r="K110" s="60">
        <v>272.567</v>
      </c>
      <c r="L110" s="6">
        <v>54.131</v>
      </c>
      <c r="M110" s="6">
        <v>15.488</v>
      </c>
      <c r="N110" s="6">
        <v>25.559</v>
      </c>
      <c r="O110" s="6"/>
      <c r="P110" s="6">
        <v>38.367</v>
      </c>
      <c r="Q110" s="7">
        <f t="shared" si="11"/>
        <v>4411.379000000001</v>
      </c>
      <c r="R110" s="10"/>
    </row>
    <row r="111" spans="1:18" ht="18.75">
      <c r="A111" s="222" t="s">
        <v>79</v>
      </c>
      <c r="B111" s="219" t="s">
        <v>80</v>
      </c>
      <c r="C111" s="220" t="s">
        <v>12</v>
      </c>
      <c r="D111" s="50"/>
      <c r="E111" s="50"/>
      <c r="F111" s="143"/>
      <c r="G111" s="59"/>
      <c r="H111" s="59"/>
      <c r="I111" s="59"/>
      <c r="J111" s="11"/>
      <c r="K111" s="59">
        <v>0.45</v>
      </c>
      <c r="L111" s="4"/>
      <c r="M111" s="4"/>
      <c r="N111" s="4"/>
      <c r="O111" s="4"/>
      <c r="P111" s="4"/>
      <c r="Q111" s="5">
        <f t="shared" si="11"/>
        <v>0.45</v>
      </c>
      <c r="R111" s="10"/>
    </row>
    <row r="112" spans="1:18" ht="18.75">
      <c r="A112" s="222"/>
      <c r="B112" s="223"/>
      <c r="C112" s="224" t="s">
        <v>14</v>
      </c>
      <c r="D112" s="51"/>
      <c r="E112" s="51"/>
      <c r="F112" s="142"/>
      <c r="G112" s="60"/>
      <c r="H112" s="60"/>
      <c r="I112" s="60"/>
      <c r="J112" s="31"/>
      <c r="K112" s="60">
        <v>37.8</v>
      </c>
      <c r="L112" s="6"/>
      <c r="M112" s="6"/>
      <c r="N112" s="6"/>
      <c r="O112" s="6"/>
      <c r="P112" s="6"/>
      <c r="Q112" s="7">
        <f t="shared" si="11"/>
        <v>37.8</v>
      </c>
      <c r="R112" s="10"/>
    </row>
    <row r="113" spans="1:18" ht="18.75">
      <c r="A113" s="222"/>
      <c r="B113" s="219" t="s">
        <v>81</v>
      </c>
      <c r="C113" s="220" t="s">
        <v>12</v>
      </c>
      <c r="D113" s="50"/>
      <c r="E113" s="50">
        <v>0.0152</v>
      </c>
      <c r="F113" s="148"/>
      <c r="G113" s="59"/>
      <c r="H113" s="59"/>
      <c r="I113" s="59"/>
      <c r="J113" s="11"/>
      <c r="K113" s="59"/>
      <c r="L113" s="4"/>
      <c r="M113" s="4"/>
      <c r="N113" s="4"/>
      <c r="O113" s="4"/>
      <c r="P113" s="4"/>
      <c r="Q113" s="5">
        <f t="shared" si="11"/>
        <v>0</v>
      </c>
      <c r="R113" s="10"/>
    </row>
    <row r="114" spans="1:18" ht="18.75">
      <c r="A114" s="222"/>
      <c r="B114" s="223"/>
      <c r="C114" s="224" t="s">
        <v>14</v>
      </c>
      <c r="D114" s="51"/>
      <c r="E114" s="51">
        <v>6.426</v>
      </c>
      <c r="F114" s="149"/>
      <c r="G114" s="60"/>
      <c r="H114" s="60"/>
      <c r="I114" s="60"/>
      <c r="J114" s="31"/>
      <c r="K114" s="60"/>
      <c r="L114" s="6"/>
      <c r="M114" s="6"/>
      <c r="N114" s="6"/>
      <c r="O114" s="6"/>
      <c r="P114" s="6"/>
      <c r="Q114" s="7">
        <f t="shared" si="11"/>
        <v>0</v>
      </c>
      <c r="R114" s="10"/>
    </row>
    <row r="115" spans="1:18" ht="18.75">
      <c r="A115" s="222" t="s">
        <v>82</v>
      </c>
      <c r="B115" s="219" t="s">
        <v>83</v>
      </c>
      <c r="C115" s="220" t="s">
        <v>12</v>
      </c>
      <c r="D115" s="50">
        <v>0.09</v>
      </c>
      <c r="E115" s="50"/>
      <c r="F115" s="148"/>
      <c r="G115" s="59"/>
      <c r="H115" s="59">
        <v>0.024</v>
      </c>
      <c r="I115" s="59"/>
      <c r="J115" s="11"/>
      <c r="K115" s="59"/>
      <c r="L115" s="4"/>
      <c r="M115" s="4"/>
      <c r="N115" s="4"/>
      <c r="O115" s="4"/>
      <c r="P115" s="4"/>
      <c r="Q115" s="5">
        <f t="shared" si="11"/>
        <v>0.024</v>
      </c>
      <c r="R115" s="10"/>
    </row>
    <row r="116" spans="1:18" ht="18.75">
      <c r="A116" s="222"/>
      <c r="B116" s="223"/>
      <c r="C116" s="224" t="s">
        <v>14</v>
      </c>
      <c r="D116" s="51">
        <v>65.94</v>
      </c>
      <c r="E116" s="51"/>
      <c r="F116" s="149"/>
      <c r="G116" s="60"/>
      <c r="H116" s="60">
        <v>28.476</v>
      </c>
      <c r="I116" s="60"/>
      <c r="J116" s="31"/>
      <c r="K116" s="60"/>
      <c r="L116" s="6"/>
      <c r="M116" s="6"/>
      <c r="N116" s="6"/>
      <c r="O116" s="6"/>
      <c r="P116" s="6"/>
      <c r="Q116" s="7">
        <f t="shared" si="11"/>
        <v>28.476</v>
      </c>
      <c r="R116" s="10"/>
    </row>
    <row r="117" spans="1:18" ht="18.75">
      <c r="A117" s="222"/>
      <c r="B117" s="219" t="s">
        <v>84</v>
      </c>
      <c r="C117" s="220" t="s">
        <v>12</v>
      </c>
      <c r="D117" s="50">
        <v>1.5072</v>
      </c>
      <c r="E117" s="50">
        <v>2.9109</v>
      </c>
      <c r="F117" s="148"/>
      <c r="G117" s="59">
        <v>3.9598</v>
      </c>
      <c r="H117" s="59">
        <v>10.278</v>
      </c>
      <c r="I117" s="59"/>
      <c r="J117" s="11"/>
      <c r="K117" s="59">
        <v>0.15</v>
      </c>
      <c r="L117" s="4">
        <v>2.3602</v>
      </c>
      <c r="M117" s="4">
        <v>14.276</v>
      </c>
      <c r="N117" s="4">
        <v>0.1089</v>
      </c>
      <c r="O117" s="4"/>
      <c r="P117" s="4"/>
      <c r="Q117" s="5">
        <f t="shared" si="11"/>
        <v>31.1329</v>
      </c>
      <c r="R117" s="10"/>
    </row>
    <row r="118" spans="1:18" ht="18.75">
      <c r="A118" s="222"/>
      <c r="B118" s="223"/>
      <c r="C118" s="224" t="s">
        <v>14</v>
      </c>
      <c r="D118" s="51">
        <v>943.74</v>
      </c>
      <c r="E118" s="51">
        <v>1725.449</v>
      </c>
      <c r="F118" s="149"/>
      <c r="G118" s="60">
        <v>5045.402</v>
      </c>
      <c r="H118" s="60">
        <v>7654.39</v>
      </c>
      <c r="I118" s="60"/>
      <c r="J118" s="31"/>
      <c r="K118" s="60">
        <v>118.125</v>
      </c>
      <c r="L118" s="6">
        <v>694.445</v>
      </c>
      <c r="M118" s="6">
        <v>10263.114</v>
      </c>
      <c r="N118" s="6">
        <v>239.907</v>
      </c>
      <c r="O118" s="6"/>
      <c r="P118" s="6"/>
      <c r="Q118" s="7">
        <f t="shared" si="11"/>
        <v>24015.383</v>
      </c>
      <c r="R118" s="10"/>
    </row>
    <row r="119" spans="1:18" ht="18.75">
      <c r="A119" s="222" t="s">
        <v>19</v>
      </c>
      <c r="B119" s="219" t="s">
        <v>85</v>
      </c>
      <c r="C119" s="220" t="s">
        <v>12</v>
      </c>
      <c r="D119" s="50">
        <v>1.2088</v>
      </c>
      <c r="E119" s="50">
        <v>0.5237</v>
      </c>
      <c r="F119" s="148"/>
      <c r="G119" s="59">
        <v>0.1992</v>
      </c>
      <c r="H119" s="59">
        <v>2.798</v>
      </c>
      <c r="I119" s="59"/>
      <c r="J119" s="11"/>
      <c r="K119" s="59">
        <v>0.251</v>
      </c>
      <c r="L119" s="4">
        <v>0.2324</v>
      </c>
      <c r="M119" s="4">
        <v>0.8</v>
      </c>
      <c r="N119" s="4">
        <v>0.0425</v>
      </c>
      <c r="O119" s="4">
        <v>0.083</v>
      </c>
      <c r="P119" s="4">
        <v>0.4953</v>
      </c>
      <c r="Q119" s="5">
        <f t="shared" si="11"/>
        <v>4.901400000000001</v>
      </c>
      <c r="R119" s="10"/>
    </row>
    <row r="120" spans="1:18" ht="18.75">
      <c r="A120" s="10"/>
      <c r="B120" s="223"/>
      <c r="C120" s="224" t="s">
        <v>14</v>
      </c>
      <c r="D120" s="51">
        <v>1133.249</v>
      </c>
      <c r="E120" s="51">
        <v>318.257</v>
      </c>
      <c r="F120" s="149"/>
      <c r="G120" s="60">
        <v>56.002</v>
      </c>
      <c r="H120" s="60">
        <v>883.905</v>
      </c>
      <c r="I120" s="60"/>
      <c r="J120" s="31"/>
      <c r="K120" s="60">
        <v>60.869</v>
      </c>
      <c r="L120" s="6">
        <v>64.352</v>
      </c>
      <c r="M120" s="6">
        <v>220.356</v>
      </c>
      <c r="N120" s="6">
        <v>15.305</v>
      </c>
      <c r="O120" s="6">
        <v>12.296</v>
      </c>
      <c r="P120" s="6">
        <v>182.225</v>
      </c>
      <c r="Q120" s="7">
        <f t="shared" si="11"/>
        <v>1495.31</v>
      </c>
      <c r="R120" s="10"/>
    </row>
    <row r="121" spans="1:18" ht="18.75">
      <c r="A121" s="10"/>
      <c r="B121" s="226" t="s">
        <v>16</v>
      </c>
      <c r="C121" s="220" t="s">
        <v>12</v>
      </c>
      <c r="D121" s="50"/>
      <c r="E121" s="50">
        <v>0.0808</v>
      </c>
      <c r="F121" s="148"/>
      <c r="G121" s="59">
        <v>2.876</v>
      </c>
      <c r="H121" s="59">
        <v>2.877</v>
      </c>
      <c r="I121" s="59"/>
      <c r="J121" s="11"/>
      <c r="K121" s="59"/>
      <c r="L121" s="4">
        <v>0.794</v>
      </c>
      <c r="M121" s="4"/>
      <c r="N121" s="4"/>
      <c r="O121" s="4"/>
      <c r="P121" s="4"/>
      <c r="Q121" s="5">
        <f t="shared" si="11"/>
        <v>6.547000000000001</v>
      </c>
      <c r="R121" s="10"/>
    </row>
    <row r="122" spans="1:18" ht="18.75">
      <c r="A122" s="10"/>
      <c r="B122" s="224" t="s">
        <v>86</v>
      </c>
      <c r="C122" s="224" t="s">
        <v>14</v>
      </c>
      <c r="D122" s="51"/>
      <c r="E122" s="51">
        <v>714.07</v>
      </c>
      <c r="F122" s="149"/>
      <c r="G122" s="60">
        <v>697.87</v>
      </c>
      <c r="H122" s="60">
        <v>4242.899</v>
      </c>
      <c r="I122" s="60"/>
      <c r="J122" s="31"/>
      <c r="K122" s="60"/>
      <c r="L122" s="6">
        <v>83.909</v>
      </c>
      <c r="M122" s="6"/>
      <c r="N122" s="6"/>
      <c r="O122" s="6"/>
      <c r="P122" s="6"/>
      <c r="Q122" s="7">
        <f t="shared" si="11"/>
        <v>5024.678</v>
      </c>
      <c r="R122" s="10"/>
    </row>
    <row r="123" spans="1:18" ht="18.75">
      <c r="A123" s="10"/>
      <c r="B123" s="227" t="s">
        <v>20</v>
      </c>
      <c r="C123" s="220" t="s">
        <v>12</v>
      </c>
      <c r="D123" s="46">
        <f>D101+D103+D105+D107+D109+D111+D113+D115+D117+D119+D121</f>
        <v>9.5308</v>
      </c>
      <c r="E123" s="46">
        <f>E101+E103+E105+E107+E109+E111+E113+E115+E117+E119+E121</f>
        <v>9.0985</v>
      </c>
      <c r="F123" s="148">
        <f>D123+E123</f>
        <v>18.6293</v>
      </c>
      <c r="G123" s="63">
        <f aca="true" t="shared" si="16" ref="G123:I124">G101+G103+G105+G107+G109+G111+G113+G115+G117+G119+G121</f>
        <v>77.18670000000002</v>
      </c>
      <c r="H123" s="61">
        <f t="shared" si="16"/>
        <v>2122.852999999999</v>
      </c>
      <c r="I123" s="63">
        <f t="shared" si="16"/>
        <v>0.919</v>
      </c>
      <c r="J123" s="11">
        <f>H123+I123</f>
        <v>2123.771999999999</v>
      </c>
      <c r="K123" s="63">
        <f>K101+K103+K105+K107+K109+K111+K113+K115+K117+K119+K121</f>
        <v>282.5378999999999</v>
      </c>
      <c r="L123" s="11">
        <f aca="true" t="shared" si="17" ref="L123:P124">+L101+L103+L105+L107+L109+L111+L113+L115+L117+L119+L121</f>
        <v>10.5028</v>
      </c>
      <c r="M123" s="4">
        <f t="shared" si="17"/>
        <v>15.527000000000001</v>
      </c>
      <c r="N123" s="4">
        <f t="shared" si="17"/>
        <v>0.3074</v>
      </c>
      <c r="O123" s="11">
        <f t="shared" si="17"/>
        <v>2.5966000000000005</v>
      </c>
      <c r="P123" s="11">
        <f t="shared" si="17"/>
        <v>0.7307</v>
      </c>
      <c r="Q123" s="43">
        <f t="shared" si="11"/>
        <v>2531.790399999999</v>
      </c>
      <c r="R123" s="10"/>
    </row>
    <row r="124" spans="1:18" ht="18.75">
      <c r="A124" s="229"/>
      <c r="B124" s="230"/>
      <c r="C124" s="224" t="s">
        <v>14</v>
      </c>
      <c r="D124" s="47">
        <f>D102+D104+D106+D108+D110+D112+D114+D116+D118+D120+D122</f>
        <v>4457.688</v>
      </c>
      <c r="E124" s="47">
        <f>E102+E104+E106+E108+E110+E112+E114+E116+E118+E120+E122</f>
        <v>6031.357999999999</v>
      </c>
      <c r="F124" s="149">
        <f>D124+E124</f>
        <v>10489.045999999998</v>
      </c>
      <c r="G124" s="62">
        <f t="shared" si="16"/>
        <v>30477.921</v>
      </c>
      <c r="H124" s="64">
        <f t="shared" si="16"/>
        <v>458905.89700000006</v>
      </c>
      <c r="I124" s="62">
        <f t="shared" si="16"/>
        <v>511.028</v>
      </c>
      <c r="J124" s="31">
        <f>H124+I124</f>
        <v>459416.92500000005</v>
      </c>
      <c r="K124" s="64">
        <f>K102+K104+K106+K108+K110+K112+K114+K116+K118+K120+K122</f>
        <v>76186.39400000001</v>
      </c>
      <c r="L124" s="6">
        <f t="shared" si="17"/>
        <v>4195.849</v>
      </c>
      <c r="M124" s="6">
        <f t="shared" si="17"/>
        <v>10587.262999999999</v>
      </c>
      <c r="N124" s="6">
        <f t="shared" si="17"/>
        <v>339.42400000000004</v>
      </c>
      <c r="O124" s="6">
        <f t="shared" si="17"/>
        <v>1533.106</v>
      </c>
      <c r="P124" s="6">
        <f t="shared" si="17"/>
        <v>313.423</v>
      </c>
      <c r="Q124" s="7">
        <f t="shared" si="11"/>
        <v>593539.3510000001</v>
      </c>
      <c r="R124" s="10"/>
    </row>
    <row r="125" spans="1:18" ht="18.75">
      <c r="A125" s="218" t="s">
        <v>0</v>
      </c>
      <c r="B125" s="219" t="s">
        <v>87</v>
      </c>
      <c r="C125" s="220" t="s">
        <v>12</v>
      </c>
      <c r="D125" s="50"/>
      <c r="E125" s="50"/>
      <c r="F125" s="148"/>
      <c r="G125" s="59"/>
      <c r="H125" s="59"/>
      <c r="I125" s="59"/>
      <c r="J125" s="11"/>
      <c r="K125" s="59">
        <v>0.02</v>
      </c>
      <c r="L125" s="4"/>
      <c r="M125" s="4"/>
      <c r="N125" s="4"/>
      <c r="O125" s="4"/>
      <c r="P125" s="4"/>
      <c r="Q125" s="5">
        <f t="shared" si="11"/>
        <v>0.02</v>
      </c>
      <c r="R125" s="10"/>
    </row>
    <row r="126" spans="1:18" ht="18.75">
      <c r="A126" s="218" t="s">
        <v>0</v>
      </c>
      <c r="B126" s="223"/>
      <c r="C126" s="224" t="s">
        <v>14</v>
      </c>
      <c r="D126" s="51"/>
      <c r="E126" s="51"/>
      <c r="F126" s="149"/>
      <c r="G126" s="60"/>
      <c r="H126" s="60"/>
      <c r="I126" s="60"/>
      <c r="J126" s="31"/>
      <c r="K126" s="60">
        <v>36.75</v>
      </c>
      <c r="L126" s="6"/>
      <c r="M126" s="6"/>
      <c r="N126" s="6"/>
      <c r="O126" s="6"/>
      <c r="P126" s="6"/>
      <c r="Q126" s="7">
        <f t="shared" si="11"/>
        <v>36.75</v>
      </c>
      <c r="R126" s="10"/>
    </row>
    <row r="127" spans="1:18" ht="18.75">
      <c r="A127" s="222" t="s">
        <v>88</v>
      </c>
      <c r="B127" s="219" t="s">
        <v>89</v>
      </c>
      <c r="C127" s="220" t="s">
        <v>12</v>
      </c>
      <c r="D127" s="50"/>
      <c r="E127" s="50"/>
      <c r="F127" s="148"/>
      <c r="G127" s="59">
        <v>0.984</v>
      </c>
      <c r="H127" s="59"/>
      <c r="I127" s="59"/>
      <c r="J127" s="11"/>
      <c r="K127" s="59"/>
      <c r="L127" s="4"/>
      <c r="M127" s="4"/>
      <c r="N127" s="4"/>
      <c r="O127" s="4"/>
      <c r="P127" s="4"/>
      <c r="Q127" s="5">
        <f t="shared" si="11"/>
        <v>0.984</v>
      </c>
      <c r="R127" s="10"/>
    </row>
    <row r="128" spans="1:18" ht="18.75">
      <c r="A128" s="222"/>
      <c r="B128" s="223"/>
      <c r="C128" s="224" t="s">
        <v>14</v>
      </c>
      <c r="D128" s="51"/>
      <c r="E128" s="51"/>
      <c r="F128" s="149"/>
      <c r="G128" s="60">
        <v>71.82</v>
      </c>
      <c r="H128" s="60"/>
      <c r="I128" s="60"/>
      <c r="J128" s="31"/>
      <c r="K128" s="60"/>
      <c r="L128" s="6"/>
      <c r="M128" s="6"/>
      <c r="N128" s="6"/>
      <c r="O128" s="6"/>
      <c r="P128" s="6"/>
      <c r="Q128" s="7">
        <f t="shared" si="11"/>
        <v>71.82</v>
      </c>
      <c r="R128" s="10"/>
    </row>
    <row r="129" spans="1:18" ht="18.75">
      <c r="A129" s="222" t="s">
        <v>90</v>
      </c>
      <c r="B129" s="226" t="s">
        <v>16</v>
      </c>
      <c r="C129" s="226" t="s">
        <v>12</v>
      </c>
      <c r="D129" s="53">
        <v>0.0104</v>
      </c>
      <c r="E129" s="53">
        <v>0.037</v>
      </c>
      <c r="F129" s="204"/>
      <c r="G129" s="65">
        <v>0.0192</v>
      </c>
      <c r="H129" s="65">
        <v>0.185</v>
      </c>
      <c r="I129" s="65"/>
      <c r="J129" s="42"/>
      <c r="K129" s="65"/>
      <c r="L129" s="13"/>
      <c r="M129" s="13"/>
      <c r="N129" s="13"/>
      <c r="O129" s="13"/>
      <c r="P129" s="13"/>
      <c r="Q129" s="14">
        <f t="shared" si="11"/>
        <v>0.2042</v>
      </c>
      <c r="R129" s="10"/>
    </row>
    <row r="130" spans="1:18" ht="18.75">
      <c r="A130" s="222"/>
      <c r="B130" s="226" t="s">
        <v>91</v>
      </c>
      <c r="C130" s="220" t="s">
        <v>92</v>
      </c>
      <c r="D130" s="50"/>
      <c r="E130" s="50"/>
      <c r="F130" s="143"/>
      <c r="G130" s="59"/>
      <c r="H130" s="59"/>
      <c r="I130" s="59"/>
      <c r="J130" s="30"/>
      <c r="K130" s="59"/>
      <c r="L130" s="4"/>
      <c r="M130" s="30"/>
      <c r="N130" s="4"/>
      <c r="O130" s="4"/>
      <c r="P130" s="4"/>
      <c r="Q130" s="5">
        <f t="shared" si="11"/>
        <v>0</v>
      </c>
      <c r="R130" s="10"/>
    </row>
    <row r="131" spans="1:18" ht="18.75">
      <c r="A131" s="222" t="s">
        <v>19</v>
      </c>
      <c r="B131" s="6"/>
      <c r="C131" s="224" t="s">
        <v>14</v>
      </c>
      <c r="D131" s="51">
        <v>5.46</v>
      </c>
      <c r="E131" s="51">
        <v>23.31</v>
      </c>
      <c r="F131" s="149"/>
      <c r="G131" s="60">
        <v>14.501</v>
      </c>
      <c r="H131" s="152">
        <v>34.756</v>
      </c>
      <c r="I131" s="60"/>
      <c r="J131" s="41"/>
      <c r="K131" s="145"/>
      <c r="L131" s="6"/>
      <c r="M131" s="6"/>
      <c r="N131" s="6"/>
      <c r="O131" s="6"/>
      <c r="P131" s="6"/>
      <c r="Q131" s="7">
        <f t="shared" si="11"/>
        <v>49.257</v>
      </c>
      <c r="R131" s="10"/>
    </row>
    <row r="132" spans="1:18" ht="18.75">
      <c r="A132" s="10"/>
      <c r="B132" s="252" t="s">
        <v>0</v>
      </c>
      <c r="C132" s="226" t="s">
        <v>12</v>
      </c>
      <c r="D132" s="45">
        <f>D125+D127+D129</f>
        <v>0.0104</v>
      </c>
      <c r="E132" s="45">
        <f>E125+E127+E129</f>
        <v>0.037</v>
      </c>
      <c r="F132" s="45">
        <f aca="true" t="shared" si="18" ref="F132:K132">F125+F127+F129</f>
        <v>0</v>
      </c>
      <c r="G132" s="131">
        <f t="shared" si="18"/>
        <v>1.0032</v>
      </c>
      <c r="H132" s="306">
        <f t="shared" si="18"/>
        <v>0.185</v>
      </c>
      <c r="I132" s="131">
        <f t="shared" si="18"/>
        <v>0</v>
      </c>
      <c r="J132" s="45">
        <f t="shared" si="18"/>
        <v>0</v>
      </c>
      <c r="K132" s="131">
        <f t="shared" si="18"/>
        <v>0.02</v>
      </c>
      <c r="L132" s="13">
        <f>+L125+L127+L129</f>
        <v>0</v>
      </c>
      <c r="M132" s="45">
        <f>+M125+M127+M129</f>
        <v>0</v>
      </c>
      <c r="N132" s="45">
        <f>N125+N127+N129</f>
        <v>0</v>
      </c>
      <c r="O132" s="13">
        <f>+O125+O127+O129</f>
        <v>0</v>
      </c>
      <c r="P132" s="13">
        <f>P125+P127+P129</f>
        <v>0</v>
      </c>
      <c r="Q132" s="14">
        <f t="shared" si="11"/>
        <v>1.2082000000000002</v>
      </c>
      <c r="R132" s="10"/>
    </row>
    <row r="133" spans="1:18" ht="18.75">
      <c r="A133" s="10"/>
      <c r="B133" s="253" t="s">
        <v>20</v>
      </c>
      <c r="C133" s="220" t="s">
        <v>92</v>
      </c>
      <c r="D133" s="46">
        <f>D130</f>
        <v>0</v>
      </c>
      <c r="E133" s="46">
        <f>E130</f>
        <v>0</v>
      </c>
      <c r="F133" s="46">
        <f aca="true" t="shared" si="19" ref="F133:L133">F130</f>
        <v>0</v>
      </c>
      <c r="G133" s="63">
        <f t="shared" si="19"/>
        <v>0</v>
      </c>
      <c r="H133" s="63"/>
      <c r="I133" s="63">
        <f>I130</f>
        <v>0</v>
      </c>
      <c r="J133" s="46">
        <f t="shared" si="19"/>
        <v>0</v>
      </c>
      <c r="K133" s="63">
        <f t="shared" si="19"/>
        <v>0</v>
      </c>
      <c r="L133" s="4">
        <f t="shared" si="19"/>
        <v>0</v>
      </c>
      <c r="M133" s="46">
        <f>+M130</f>
        <v>0</v>
      </c>
      <c r="N133" s="46">
        <f>+N130</f>
        <v>0</v>
      </c>
      <c r="O133" s="4">
        <f>O130</f>
        <v>0</v>
      </c>
      <c r="P133" s="4">
        <f>+P130</f>
        <v>0</v>
      </c>
      <c r="Q133" s="5">
        <f t="shared" si="11"/>
        <v>0</v>
      </c>
      <c r="R133" s="10"/>
    </row>
    <row r="134" spans="1:18" ht="18.75">
      <c r="A134" s="229"/>
      <c r="B134" s="6"/>
      <c r="C134" s="224" t="s">
        <v>14</v>
      </c>
      <c r="D134" s="47">
        <f>D126+D128+D131</f>
        <v>5.46</v>
      </c>
      <c r="E134" s="47">
        <f>E126+E128+E131</f>
        <v>23.31</v>
      </c>
      <c r="F134" s="47">
        <f aca="true" t="shared" si="20" ref="F134:K134">F126+F128+F131</f>
        <v>0</v>
      </c>
      <c r="G134" s="62">
        <f t="shared" si="20"/>
        <v>86.321</v>
      </c>
      <c r="H134" s="62">
        <f t="shared" si="20"/>
        <v>34.756</v>
      </c>
      <c r="I134" s="62">
        <f t="shared" si="20"/>
        <v>0</v>
      </c>
      <c r="J134" s="47">
        <f t="shared" si="20"/>
        <v>0</v>
      </c>
      <c r="K134" s="62">
        <f t="shared" si="20"/>
        <v>36.75</v>
      </c>
      <c r="L134" s="6">
        <f>+L126+L128+L131</f>
        <v>0</v>
      </c>
      <c r="M134" s="47">
        <f>+M126+M128+M131</f>
        <v>0</v>
      </c>
      <c r="N134" s="47">
        <f>N126+N128+N131</f>
        <v>0</v>
      </c>
      <c r="O134" s="6">
        <f>+O126+O128+O131</f>
        <v>0</v>
      </c>
      <c r="P134" s="6">
        <f>+P126+P128+P131</f>
        <v>0</v>
      </c>
      <c r="Q134" s="7">
        <f t="shared" si="11"/>
        <v>157.827</v>
      </c>
      <c r="R134" s="10"/>
    </row>
    <row r="135" spans="1:18" ht="18.75">
      <c r="A135" s="254"/>
      <c r="B135" s="255" t="s">
        <v>0</v>
      </c>
      <c r="C135" s="256" t="s">
        <v>12</v>
      </c>
      <c r="D135" s="45">
        <f>D132+D123+D99</f>
        <v>368.1271999999999</v>
      </c>
      <c r="E135" s="45">
        <f>E132+E123+E99</f>
        <v>1472.8535000000002</v>
      </c>
      <c r="F135" s="45">
        <f aca="true" t="shared" si="21" ref="F135:M135">F132+F123+F99</f>
        <v>1840.9333000000001</v>
      </c>
      <c r="G135" s="78">
        <f t="shared" si="21"/>
        <v>10531.2763</v>
      </c>
      <c r="H135" s="131">
        <f t="shared" si="21"/>
        <v>9614.086999999998</v>
      </c>
      <c r="I135" s="78">
        <f t="shared" si="21"/>
        <v>8.316</v>
      </c>
      <c r="J135" s="45">
        <f t="shared" si="21"/>
        <v>9622.217999999997</v>
      </c>
      <c r="K135" s="78">
        <f t="shared" si="21"/>
        <v>3768.0005</v>
      </c>
      <c r="L135" s="15">
        <f t="shared" si="21"/>
        <v>115.46694000000002</v>
      </c>
      <c r="M135" s="68">
        <f t="shared" si="21"/>
        <v>19.142000000000003</v>
      </c>
      <c r="N135" s="68">
        <f>N132+N123+N99</f>
        <v>15.391399999999997</v>
      </c>
      <c r="O135" s="15">
        <f>O132+O123+O99</f>
        <v>18.716</v>
      </c>
      <c r="P135" s="15">
        <f>P132+P123+P99</f>
        <v>13.758000000000001</v>
      </c>
      <c r="Q135" s="16">
        <f>+F135+G135+H135+I135+K135+L135+M135+N135+O135+P135</f>
        <v>25945.087439999996</v>
      </c>
      <c r="R135" s="10"/>
    </row>
    <row r="136" spans="1:18" ht="18.75">
      <c r="A136" s="254"/>
      <c r="B136" s="257" t="s">
        <v>93</v>
      </c>
      <c r="C136" s="258" t="s">
        <v>92</v>
      </c>
      <c r="D136" s="46">
        <f>D133</f>
        <v>0</v>
      </c>
      <c r="E136" s="46">
        <f>E133</f>
        <v>0</v>
      </c>
      <c r="F136" s="46">
        <f aca="true" t="shared" si="22" ref="F136:L136">F133</f>
        <v>0</v>
      </c>
      <c r="G136" s="61">
        <f t="shared" si="22"/>
        <v>0</v>
      </c>
      <c r="H136" s="63">
        <f t="shared" si="22"/>
        <v>0</v>
      </c>
      <c r="I136" s="63">
        <f t="shared" si="22"/>
        <v>0</v>
      </c>
      <c r="J136" s="46">
        <f t="shared" si="22"/>
        <v>0</v>
      </c>
      <c r="K136" s="61">
        <f t="shared" si="22"/>
        <v>0</v>
      </c>
      <c r="L136" s="17">
        <f t="shared" si="22"/>
        <v>0</v>
      </c>
      <c r="M136" s="69">
        <f>+M130</f>
        <v>0</v>
      </c>
      <c r="N136" s="69">
        <f>+N130</f>
        <v>0</v>
      </c>
      <c r="O136" s="17">
        <f>O133</f>
        <v>0</v>
      </c>
      <c r="P136" s="17">
        <f>+P130</f>
        <v>0</v>
      </c>
      <c r="Q136" s="44">
        <f>+F136+G136+H136+I136+K136+L136+M136+N136+O136+P136</f>
        <v>0</v>
      </c>
      <c r="R136" s="10"/>
    </row>
    <row r="137" spans="1:18" ht="19.5" thickBot="1">
      <c r="A137" s="259"/>
      <c r="B137" s="29"/>
      <c r="C137" s="260" t="s">
        <v>14</v>
      </c>
      <c r="D137" s="178">
        <f>D134+D124+D100</f>
        <v>428537.02</v>
      </c>
      <c r="E137" s="178">
        <f>E134+E124+E100</f>
        <v>841465.693</v>
      </c>
      <c r="F137" s="178">
        <f aca="true" t="shared" si="23" ref="F137:M137">F134+F124+F100</f>
        <v>1269973.9430000002</v>
      </c>
      <c r="G137" s="261">
        <f t="shared" si="23"/>
        <v>2890012.282</v>
      </c>
      <c r="H137" s="262">
        <f>H134+H124+H100</f>
        <v>1343849.1730000002</v>
      </c>
      <c r="I137" s="177">
        <f>I134+I124+I100</f>
        <v>7518.584</v>
      </c>
      <c r="J137" s="178">
        <f t="shared" si="23"/>
        <v>1351333.0010000002</v>
      </c>
      <c r="K137" s="177">
        <f t="shared" si="23"/>
        <v>696906.7490000001</v>
      </c>
      <c r="L137" s="18">
        <f t="shared" si="23"/>
        <v>32178.624000000003</v>
      </c>
      <c r="M137" s="70">
        <f t="shared" si="23"/>
        <v>11233.078</v>
      </c>
      <c r="N137" s="70">
        <f>N134+N124+N100</f>
        <v>13286.491999999998</v>
      </c>
      <c r="O137" s="18">
        <f>O134+O124+O100</f>
        <v>14942.821</v>
      </c>
      <c r="P137" s="18">
        <f>P134+P124+P100</f>
        <v>15273.754</v>
      </c>
      <c r="Q137" s="19">
        <f>+F137+G137+H137+I137+K137+L137+M137+N137+O137+P137</f>
        <v>6295175.5</v>
      </c>
      <c r="R137" s="10"/>
    </row>
    <row r="138" spans="15:17" ht="18.75">
      <c r="O138" s="263"/>
      <c r="Q138" s="264" t="s">
        <v>103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16" man="1"/>
  </rowBreaks>
  <ignoredErrors>
    <ignoredError sqref="F68:F69 F8:F67 J8:J67 F73:F131 J73:J131 J68:J69 F71:F72 J71:J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漁政課</dc:creator>
  <cp:keywords/>
  <dc:description/>
  <cp:lastModifiedBy>宮城県 </cp:lastModifiedBy>
  <cp:lastPrinted>2011-11-18T06:56:18Z</cp:lastPrinted>
  <dcterms:created xsi:type="dcterms:W3CDTF">1999-03-08T06:25:39Z</dcterms:created>
  <dcterms:modified xsi:type="dcterms:W3CDTF">2011-11-18T06:56:44Z</dcterms:modified>
  <cp:category/>
  <cp:version/>
  <cp:contentType/>
  <cp:contentStatus/>
</cp:coreProperties>
</file>